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1,24 Симф КИ\"/>
    </mc:Choice>
  </mc:AlternateContent>
  <xr:revisionPtr revIDLastSave="0" documentId="13_ncr:1_{1F6478BD-E4AE-49E6-93C2-6F791CBEBA1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83" i="1" l="1"/>
  <c r="AK83" i="1" l="1"/>
  <c r="AJ83" i="1"/>
  <c r="AI8" i="1"/>
  <c r="AI9" i="1"/>
  <c r="AI10" i="1"/>
  <c r="AI11" i="1"/>
  <c r="AI12" i="1"/>
  <c r="AI13" i="1"/>
  <c r="AI15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2" i="1"/>
  <c r="AI123" i="1"/>
  <c r="AI124" i="1"/>
  <c r="AI12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5" i="1"/>
  <c r="AH86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20" i="1"/>
  <c r="AH121" i="1"/>
  <c r="AH122" i="1"/>
  <c r="AH123" i="1"/>
  <c r="AH124" i="1"/>
  <c r="AH12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Z86" i="1"/>
  <c r="Z90" i="1"/>
  <c r="Z94" i="1"/>
  <c r="Z98" i="1"/>
  <c r="Z102" i="1"/>
  <c r="Z106" i="1"/>
  <c r="Z110" i="1"/>
  <c r="Z114" i="1"/>
  <c r="Z118" i="1"/>
  <c r="Z122" i="1"/>
  <c r="Z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4" i="1"/>
  <c r="W84" i="1" s="1"/>
  <c r="Z84" i="1" s="1"/>
  <c r="AD85" i="1"/>
  <c r="W85" i="1" s="1"/>
  <c r="Z85" i="1" s="1"/>
  <c r="AD86" i="1"/>
  <c r="W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AD123" i="1"/>
  <c r="W123" i="1" s="1"/>
  <c r="Z123" i="1" s="1"/>
  <c r="AD124" i="1"/>
  <c r="W124" i="1" s="1"/>
  <c r="Z124" i="1" s="1"/>
  <c r="AD125" i="1"/>
  <c r="W125" i="1" s="1"/>
  <c r="Z125" i="1" s="1"/>
  <c r="AD7" i="1"/>
  <c r="W7" i="1" s="1"/>
  <c r="Y83" i="1" l="1"/>
  <c r="Z8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7" i="1"/>
  <c r="Y7" i="1" s="1"/>
  <c r="K83" i="1"/>
  <c r="K8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4" i="1"/>
  <c r="K84" i="1" s="1"/>
  <c r="J85" i="1"/>
  <c r="K85" i="1" s="1"/>
  <c r="J86" i="1"/>
  <c r="K86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7" i="1"/>
  <c r="K7" i="1" s="1"/>
  <c r="AB6" i="1"/>
  <c r="AC6" i="1"/>
  <c r="AD6" i="1"/>
  <c r="AE6" i="1"/>
  <c r="AF6" i="1"/>
  <c r="AG6" i="1"/>
  <c r="AH6" i="1"/>
  <c r="AA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E6" i="1"/>
  <c r="F6" i="1"/>
  <c r="AL124" i="1" l="1"/>
  <c r="AJ124" i="1"/>
  <c r="AK124" i="1"/>
  <c r="AL116" i="1"/>
  <c r="AJ116" i="1"/>
  <c r="AK116" i="1"/>
  <c r="AL106" i="1"/>
  <c r="AJ106" i="1"/>
  <c r="AK106" i="1"/>
  <c r="AL98" i="1"/>
  <c r="AJ98" i="1"/>
  <c r="AK98" i="1"/>
  <c r="AL90" i="1"/>
  <c r="AJ90" i="1"/>
  <c r="AK90" i="1"/>
  <c r="AL84" i="1"/>
  <c r="AJ84" i="1"/>
  <c r="AK84" i="1"/>
  <c r="AL77" i="1"/>
  <c r="AK77" i="1"/>
  <c r="AJ77" i="1"/>
  <c r="AL71" i="1"/>
  <c r="AK71" i="1"/>
  <c r="AJ71" i="1"/>
  <c r="AL65" i="1"/>
  <c r="AK65" i="1"/>
  <c r="AJ65" i="1"/>
  <c r="AL59" i="1"/>
  <c r="AK59" i="1"/>
  <c r="AJ59" i="1"/>
  <c r="AL53" i="1"/>
  <c r="AK53" i="1"/>
  <c r="AJ53" i="1"/>
  <c r="AL47" i="1"/>
  <c r="AK47" i="1"/>
  <c r="AJ47" i="1"/>
  <c r="AL43" i="1"/>
  <c r="AK43" i="1"/>
  <c r="AJ43" i="1"/>
  <c r="AL39" i="1"/>
  <c r="AK39" i="1"/>
  <c r="AJ39" i="1"/>
  <c r="AL35" i="1"/>
  <c r="AK35" i="1"/>
  <c r="AJ35" i="1"/>
  <c r="AL29" i="1"/>
  <c r="AK29" i="1"/>
  <c r="AJ29" i="1"/>
  <c r="AL25" i="1"/>
  <c r="AK25" i="1"/>
  <c r="AJ25" i="1"/>
  <c r="AL21" i="1"/>
  <c r="AK21" i="1"/>
  <c r="AJ21" i="1"/>
  <c r="AL19" i="1"/>
  <c r="AK19" i="1"/>
  <c r="AJ19" i="1"/>
  <c r="AL15" i="1"/>
  <c r="AK15" i="1"/>
  <c r="AJ15" i="1"/>
  <c r="AL7" i="1"/>
  <c r="AJ7" i="1"/>
  <c r="AK7" i="1"/>
  <c r="AL122" i="1"/>
  <c r="AJ122" i="1"/>
  <c r="AK122" i="1"/>
  <c r="AL120" i="1"/>
  <c r="AJ120" i="1"/>
  <c r="AK120" i="1"/>
  <c r="AL118" i="1"/>
  <c r="AJ118" i="1"/>
  <c r="AK118" i="1"/>
  <c r="AL114" i="1"/>
  <c r="AJ114" i="1"/>
  <c r="AK114" i="1"/>
  <c r="AL112" i="1"/>
  <c r="AJ112" i="1"/>
  <c r="AK112" i="1"/>
  <c r="AL110" i="1"/>
  <c r="AJ110" i="1"/>
  <c r="AK110" i="1"/>
  <c r="AL108" i="1"/>
  <c r="AJ108" i="1"/>
  <c r="AK108" i="1"/>
  <c r="AL104" i="1"/>
  <c r="AJ104" i="1"/>
  <c r="AK104" i="1"/>
  <c r="AL102" i="1"/>
  <c r="AJ102" i="1"/>
  <c r="AK102" i="1"/>
  <c r="AL100" i="1"/>
  <c r="AJ100" i="1"/>
  <c r="AK100" i="1"/>
  <c r="AL96" i="1"/>
  <c r="AJ96" i="1"/>
  <c r="AK96" i="1"/>
  <c r="AL94" i="1"/>
  <c r="AJ94" i="1"/>
  <c r="AK94" i="1"/>
  <c r="AL92" i="1"/>
  <c r="AJ92" i="1"/>
  <c r="AK92" i="1"/>
  <c r="AL88" i="1"/>
  <c r="AJ88" i="1"/>
  <c r="AK88" i="1"/>
  <c r="AL86" i="1"/>
  <c r="AJ86" i="1"/>
  <c r="AK86" i="1"/>
  <c r="AL81" i="1"/>
  <c r="AK81" i="1"/>
  <c r="AJ81" i="1"/>
  <c r="AL79" i="1"/>
  <c r="AK79" i="1"/>
  <c r="AJ79" i="1"/>
  <c r="AL75" i="1"/>
  <c r="AK75" i="1"/>
  <c r="AJ75" i="1"/>
  <c r="AL73" i="1"/>
  <c r="AK73" i="1"/>
  <c r="AJ73" i="1"/>
  <c r="AL69" i="1"/>
  <c r="AK69" i="1"/>
  <c r="AJ69" i="1"/>
  <c r="AL67" i="1"/>
  <c r="AK67" i="1"/>
  <c r="AJ67" i="1"/>
  <c r="AL63" i="1"/>
  <c r="AK63" i="1"/>
  <c r="AJ63" i="1"/>
  <c r="AL61" i="1"/>
  <c r="AK61" i="1"/>
  <c r="AJ61" i="1"/>
  <c r="AL57" i="1"/>
  <c r="AK57" i="1"/>
  <c r="AJ57" i="1"/>
  <c r="AL55" i="1"/>
  <c r="AK55" i="1"/>
  <c r="AJ55" i="1"/>
  <c r="AL51" i="1"/>
  <c r="AK51" i="1"/>
  <c r="AJ51" i="1"/>
  <c r="AL49" i="1"/>
  <c r="AK49" i="1"/>
  <c r="AJ49" i="1"/>
  <c r="AL45" i="1"/>
  <c r="AK45" i="1"/>
  <c r="AJ45" i="1"/>
  <c r="AL41" i="1"/>
  <c r="AK41" i="1"/>
  <c r="AJ41" i="1"/>
  <c r="AL37" i="1"/>
  <c r="AK37" i="1"/>
  <c r="AJ37" i="1"/>
  <c r="AL33" i="1"/>
  <c r="AK33" i="1"/>
  <c r="AJ33" i="1"/>
  <c r="AL31" i="1"/>
  <c r="AK31" i="1"/>
  <c r="AJ31" i="1"/>
  <c r="AL27" i="1"/>
  <c r="AK27" i="1"/>
  <c r="AJ27" i="1"/>
  <c r="AL23" i="1"/>
  <c r="AK23" i="1"/>
  <c r="AJ23" i="1"/>
  <c r="AL17" i="1"/>
  <c r="AK17" i="1"/>
  <c r="AJ17" i="1"/>
  <c r="AL13" i="1"/>
  <c r="AK13" i="1"/>
  <c r="AJ13" i="1"/>
  <c r="AL11" i="1"/>
  <c r="AK11" i="1"/>
  <c r="AJ11" i="1"/>
  <c r="AL9" i="1"/>
  <c r="AK9" i="1"/>
  <c r="AJ9" i="1"/>
  <c r="AL125" i="1"/>
  <c r="AK125" i="1"/>
  <c r="AJ125" i="1"/>
  <c r="AL123" i="1"/>
  <c r="AK123" i="1"/>
  <c r="AJ123" i="1"/>
  <c r="AL121" i="1"/>
  <c r="AK121" i="1"/>
  <c r="AJ121" i="1"/>
  <c r="AL119" i="1"/>
  <c r="AK119" i="1"/>
  <c r="AJ119" i="1"/>
  <c r="AL117" i="1"/>
  <c r="AK117" i="1"/>
  <c r="AJ117" i="1"/>
  <c r="AL115" i="1"/>
  <c r="AK115" i="1"/>
  <c r="AJ115" i="1"/>
  <c r="AL113" i="1"/>
  <c r="AK113" i="1"/>
  <c r="AJ113" i="1"/>
  <c r="AL111" i="1"/>
  <c r="AK111" i="1"/>
  <c r="AJ111" i="1"/>
  <c r="AL109" i="1"/>
  <c r="AK109" i="1"/>
  <c r="AJ109" i="1"/>
  <c r="AL107" i="1"/>
  <c r="AK107" i="1"/>
  <c r="AJ107" i="1"/>
  <c r="AL105" i="1"/>
  <c r="AK105" i="1"/>
  <c r="AJ105" i="1"/>
  <c r="AL103" i="1"/>
  <c r="AK103" i="1"/>
  <c r="AJ103" i="1"/>
  <c r="AL101" i="1"/>
  <c r="AK101" i="1"/>
  <c r="AJ101" i="1"/>
  <c r="AL99" i="1"/>
  <c r="AK99" i="1"/>
  <c r="AJ99" i="1"/>
  <c r="AL97" i="1"/>
  <c r="AK97" i="1"/>
  <c r="AJ97" i="1"/>
  <c r="AL95" i="1"/>
  <c r="AK95" i="1"/>
  <c r="AJ95" i="1"/>
  <c r="AL93" i="1"/>
  <c r="AK93" i="1"/>
  <c r="AJ93" i="1"/>
  <c r="AL91" i="1"/>
  <c r="AK91" i="1"/>
  <c r="AJ91" i="1"/>
  <c r="AL89" i="1"/>
  <c r="AK89" i="1"/>
  <c r="AJ89" i="1"/>
  <c r="AL87" i="1"/>
  <c r="AK87" i="1"/>
  <c r="AJ87" i="1"/>
  <c r="AL85" i="1"/>
  <c r="AK85" i="1"/>
  <c r="AJ85" i="1"/>
  <c r="AL82" i="1"/>
  <c r="AJ82" i="1"/>
  <c r="AK82" i="1"/>
  <c r="AL80" i="1"/>
  <c r="AJ80" i="1"/>
  <c r="AK80" i="1"/>
  <c r="AL78" i="1"/>
  <c r="AJ78" i="1"/>
  <c r="AK78" i="1"/>
  <c r="AL76" i="1"/>
  <c r="AJ76" i="1"/>
  <c r="AK76" i="1"/>
  <c r="AL74" i="1"/>
  <c r="AJ74" i="1"/>
  <c r="AK74" i="1"/>
  <c r="AL72" i="1"/>
  <c r="AJ72" i="1"/>
  <c r="AK72" i="1"/>
  <c r="AL70" i="1"/>
  <c r="AJ70" i="1"/>
  <c r="AK70" i="1"/>
  <c r="AL68" i="1"/>
  <c r="AJ68" i="1"/>
  <c r="AK68" i="1"/>
  <c r="AL66" i="1"/>
  <c r="AJ66" i="1"/>
  <c r="AK66" i="1"/>
  <c r="AL64" i="1"/>
  <c r="AJ64" i="1"/>
  <c r="AK64" i="1"/>
  <c r="AL62" i="1"/>
  <c r="AJ62" i="1"/>
  <c r="AK62" i="1"/>
  <c r="AL60" i="1"/>
  <c r="AJ60" i="1"/>
  <c r="AK60" i="1"/>
  <c r="AL58" i="1"/>
  <c r="AJ58" i="1"/>
  <c r="AK58" i="1"/>
  <c r="AL56" i="1"/>
  <c r="AJ56" i="1"/>
  <c r="AK56" i="1"/>
  <c r="AL54" i="1"/>
  <c r="AJ54" i="1"/>
  <c r="AK54" i="1"/>
  <c r="AL52" i="1"/>
  <c r="AJ52" i="1"/>
  <c r="AK52" i="1"/>
  <c r="AL50" i="1"/>
  <c r="AJ50" i="1"/>
  <c r="AK50" i="1"/>
  <c r="AL48" i="1"/>
  <c r="AJ48" i="1"/>
  <c r="AK48" i="1"/>
  <c r="AL46" i="1"/>
  <c r="AJ46" i="1"/>
  <c r="AK46" i="1"/>
  <c r="AL44" i="1"/>
  <c r="AJ44" i="1"/>
  <c r="AK44" i="1"/>
  <c r="AL42" i="1"/>
  <c r="AJ42" i="1"/>
  <c r="AK42" i="1"/>
  <c r="AL40" i="1"/>
  <c r="AJ40" i="1"/>
  <c r="AK40" i="1"/>
  <c r="AL38" i="1"/>
  <c r="AJ38" i="1"/>
  <c r="AK38" i="1"/>
  <c r="AL36" i="1"/>
  <c r="AJ36" i="1"/>
  <c r="AK36" i="1"/>
  <c r="AL34" i="1"/>
  <c r="AJ34" i="1"/>
  <c r="AK34" i="1"/>
  <c r="AL32" i="1"/>
  <c r="AJ32" i="1"/>
  <c r="AK32" i="1"/>
  <c r="AL30" i="1"/>
  <c r="AJ30" i="1"/>
  <c r="AK30" i="1"/>
  <c r="AL28" i="1"/>
  <c r="AJ28" i="1"/>
  <c r="AK28" i="1"/>
  <c r="AL26" i="1"/>
  <c r="AJ26" i="1"/>
  <c r="AK26" i="1"/>
  <c r="AL24" i="1"/>
  <c r="AJ24" i="1"/>
  <c r="AK24" i="1"/>
  <c r="AL22" i="1"/>
  <c r="AJ22" i="1"/>
  <c r="AK22" i="1"/>
  <c r="AL20" i="1"/>
  <c r="AJ20" i="1"/>
  <c r="AK20" i="1"/>
  <c r="AL18" i="1"/>
  <c r="AJ18" i="1"/>
  <c r="AK18" i="1"/>
  <c r="AL16" i="1"/>
  <c r="AJ16" i="1"/>
  <c r="AK16" i="1"/>
  <c r="AL14" i="1"/>
  <c r="AJ14" i="1"/>
  <c r="AK14" i="1"/>
  <c r="AL12" i="1"/>
  <c r="AJ12" i="1"/>
  <c r="AK12" i="1"/>
  <c r="AL10" i="1"/>
  <c r="AJ10" i="1"/>
  <c r="AK10" i="1"/>
  <c r="AL8" i="1"/>
  <c r="AJ8" i="1"/>
  <c r="AK8" i="1"/>
  <c r="N6" i="1"/>
  <c r="M6" i="1"/>
  <c r="L6" i="1"/>
  <c r="K6" i="1"/>
  <c r="J6" i="1"/>
  <c r="AJ6" i="1" l="1"/>
  <c r="AK6" i="1"/>
  <c r="AL6" i="1"/>
</calcChain>
</file>

<file path=xl/sharedStrings.xml><?xml version="1.0" encoding="utf-8"?>
<sst xmlns="http://schemas.openxmlformats.org/spreadsheetml/2006/main" count="297" uniqueCount="159">
  <si>
    <t>Период: 01.11.2024 - 08.11.2024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</si>
  <si>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</si>
  <si>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</si>
  <si>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</si>
  <si>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</si>
  <si>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</si>
  <si>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</si>
  <si>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</si>
  <si>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</si>
  <si>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</si>
  <si>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</si>
  <si>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</si>
  <si>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</si>
  <si>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</si>
  <si>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</si>
  <si>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</si>
  <si>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</si>
  <si>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</si>
  <si>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</si>
  <si>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</si>
  <si>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</si>
  <si>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</si>
  <si>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</si>
  <si>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</si>
  <si>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</si>
  <si>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</si>
  <si>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</si>
  <si>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</si>
  <si>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</si>
  <si>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</si>
  <si>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</si>
  <si>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</si>
  <si>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</si>
  <si>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</si>
  <si>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</si>
  <si>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</si>
  <si>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</si>
  <si>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</si>
  <si>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</si>
  <si>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</si>
  <si>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</si>
  <si>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</si>
  <si>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</si>
  <si>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</si>
  <si>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</si>
  <si>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</si>
  <si>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</si>
  <si>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</si>
  <si>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</si>
  <si>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</si>
  <si>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</si>
  <si>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</si>
  <si>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</si>
  <si>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</si>
  <si>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</si>
  <si>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</si>
  <si>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</si>
  <si>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</si>
  <si>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</si>
  <si>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</si>
  <si>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</si>
  <si>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</si>
  <si>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</si>
  <si>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</si>
  <si>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</si>
  <si>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</si>
  <si>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</si>
  <si>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</si>
  <si>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</si>
  <si>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</si>
  <si>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</si>
  <si>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</si>
  <si>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</si>
  <si>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</si>
  <si>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</si>
  <si>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</si>
  <si>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</si>
  <si>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</si>
  <si>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</si>
  <si>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</si>
  <si>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</si>
  <si>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</si>
  <si>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</si>
  <si>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</si>
  <si>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</si>
  <si>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</si>
  <si>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</si>
  <si>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</si>
  <si>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</si>
  <si>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</si>
  <si>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</si>
  <si>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</si>
  <si>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</si>
  <si>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</si>
  <si>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</si>
  <si>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</si>
  <si>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</si>
  <si>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</si>
  <si>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</si>
  <si>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</si>
  <si>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</si>
  <si>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</si>
  <si>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</si>
  <si>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</si>
  <si>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</si>
  <si>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</si>
  <si>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</si>
  <si>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</si>
  <si>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</si>
  <si>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</si>
  <si>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</si>
  <si>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</si>
  <si>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</si>
  <si>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</si>
  <si>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</si>
  <si>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</si>
  <si>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</si>
  <si>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</si>
  <si>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</si>
  <si>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</si>
  <si>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</si>
  <si>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</si>
  <si>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</si>
  <si>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</si>
  <si>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</si>
  <si>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</si>
  <si>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</si>
  <si>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</si>
  <si>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</si>
  <si>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</si>
  <si>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</si>
  <si>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</si>
  <si>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</si>
  <si>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</si>
  <si>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</si>
  <si>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</si>
  <si>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</si>
  <si>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</si>
  <si>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</si>
  <si>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</si>
  <si>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</si>
  <si>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</si>
  <si>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</si>
  <si>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</si>
  <si>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</si>
  <si>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11,11,</t>
  </si>
  <si>
    <t>12,11,</t>
  </si>
  <si>
    <t>13,11,</t>
  </si>
  <si>
    <t>14,11,</t>
  </si>
  <si>
    <t>15,11,</t>
  </si>
  <si>
    <t>18,10,</t>
  </si>
  <si>
    <t>25,10,</t>
  </si>
  <si>
    <t>01,11,</t>
  </si>
  <si>
    <t>08,11,</t>
  </si>
  <si>
    <t>7д</t>
  </si>
  <si>
    <t>8д</t>
  </si>
  <si>
    <t>увел</t>
  </si>
  <si>
    <t>склад</t>
  </si>
  <si>
    <t>19,11д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</si>
</sst>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31.10.2024 - 07.11.2024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07,11,</v>
          </cell>
          <cell r="M5" t="str">
            <v>11,11,</v>
          </cell>
          <cell r="N5" t="str">
            <v>12,11,</v>
          </cell>
          <cell r="X5" t="str">
            <v>13,11,</v>
          </cell>
          <cell r="AE5" t="str">
            <v>18,10,</v>
          </cell>
          <cell r="AF5" t="str">
            <v>25,10,</v>
          </cell>
          <cell r="AG5" t="str">
            <v>01,11,</v>
          </cell>
          <cell r="AH5" t="str">
            <v>07,11,</v>
          </cell>
        </row>
        <row r="6">
          <cell r="E6">
            <v>126107.32999999997</v>
          </cell>
          <cell r="F6">
            <v>56814.769</v>
          </cell>
          <cell r="J6">
            <v>135104.93900000001</v>
          </cell>
          <cell r="K6">
            <v>-8997.6090000000022</v>
          </cell>
          <cell r="L6">
            <v>30040</v>
          </cell>
          <cell r="M6">
            <v>19000</v>
          </cell>
          <cell r="N6">
            <v>30740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22382.265999999996</v>
          </cell>
          <cell r="X6">
            <v>9250</v>
          </cell>
          <cell r="AA6">
            <v>0</v>
          </cell>
          <cell r="AB6">
            <v>0</v>
          </cell>
          <cell r="AC6">
            <v>0</v>
          </cell>
          <cell r="AD6">
            <v>14196</v>
          </cell>
          <cell r="AE6">
            <v>20518.411800000005</v>
          </cell>
          <cell r="AF6">
            <v>19841.011399999999</v>
          </cell>
          <cell r="AG6">
            <v>19504.8554</v>
          </cell>
          <cell r="AH6">
            <v>19905.427999999996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452.97699999999998</v>
          </cell>
          <cell r="D7">
            <v>406.78</v>
          </cell>
          <cell r="E7">
            <v>468.346</v>
          </cell>
          <cell r="F7">
            <v>385.75700000000001</v>
          </cell>
          <cell r="G7" t="str">
            <v>н</v>
          </cell>
          <cell r="H7">
            <v>1</v>
          </cell>
          <cell r="I7">
            <v>45</v>
          </cell>
          <cell r="J7">
            <v>470.96600000000001</v>
          </cell>
          <cell r="K7">
            <v>-2.6200000000000045</v>
          </cell>
          <cell r="L7">
            <v>20</v>
          </cell>
          <cell r="M7">
            <v>30</v>
          </cell>
          <cell r="N7">
            <v>120</v>
          </cell>
          <cell r="W7">
            <v>93.669200000000004</v>
          </cell>
          <cell r="X7">
            <v>50</v>
          </cell>
          <cell r="Y7">
            <v>6.4669816759404375</v>
          </cell>
          <cell r="Z7">
            <v>5.0066524569592703</v>
          </cell>
          <cell r="AD7">
            <v>0</v>
          </cell>
          <cell r="AE7">
            <v>101.7072</v>
          </cell>
          <cell r="AF7">
            <v>104.42260000000002</v>
          </cell>
          <cell r="AG7">
            <v>86.3202</v>
          </cell>
          <cell r="AH7">
            <v>66.555999999999997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709.22799999999995</v>
          </cell>
          <cell r="D8">
            <v>87.649000000000001</v>
          </cell>
          <cell r="E8">
            <v>527.71</v>
          </cell>
          <cell r="F8">
            <v>242.709</v>
          </cell>
          <cell r="G8" t="str">
            <v>ябл</v>
          </cell>
          <cell r="H8">
            <v>1</v>
          </cell>
          <cell r="I8">
            <v>45</v>
          </cell>
          <cell r="J8">
            <v>702.72799999999995</v>
          </cell>
          <cell r="K8">
            <v>-175.01799999999992</v>
          </cell>
          <cell r="L8">
            <v>260</v>
          </cell>
          <cell r="M8">
            <v>150</v>
          </cell>
          <cell r="N8">
            <v>150</v>
          </cell>
          <cell r="W8">
            <v>105.542</v>
          </cell>
          <cell r="Y8">
            <v>7.605588296602301</v>
          </cell>
          <cell r="Z8">
            <v>2.4582204077701957</v>
          </cell>
          <cell r="AD8">
            <v>0</v>
          </cell>
          <cell r="AE8">
            <v>135.17739999999998</v>
          </cell>
          <cell r="AF8">
            <v>121.62780000000001</v>
          </cell>
          <cell r="AG8">
            <v>114.60080000000001</v>
          </cell>
          <cell r="AH8">
            <v>50.231000000000002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997.19100000000003</v>
          </cell>
          <cell r="D9">
            <v>1257.431</v>
          </cell>
          <cell r="E9">
            <v>1357.835</v>
          </cell>
          <cell r="F9">
            <v>829.06899999999996</v>
          </cell>
          <cell r="G9" t="str">
            <v>н</v>
          </cell>
          <cell r="H9">
            <v>1</v>
          </cell>
          <cell r="I9">
            <v>45</v>
          </cell>
          <cell r="J9">
            <v>1415.3119999999999</v>
          </cell>
          <cell r="K9">
            <v>-57.476999999999862</v>
          </cell>
          <cell r="L9">
            <v>850</v>
          </cell>
          <cell r="M9">
            <v>200</v>
          </cell>
          <cell r="N9">
            <v>200</v>
          </cell>
          <cell r="W9">
            <v>271.56700000000001</v>
          </cell>
          <cell r="Y9">
            <v>7.6558234247901984</v>
          </cell>
          <cell r="Z9">
            <v>3.7101076264896173</v>
          </cell>
          <cell r="AD9">
            <v>0</v>
          </cell>
          <cell r="AE9">
            <v>233.63139999999999</v>
          </cell>
          <cell r="AF9">
            <v>240.88359999999997</v>
          </cell>
          <cell r="AG9">
            <v>280.23400000000004</v>
          </cell>
          <cell r="AH9">
            <v>206.36799999999999</v>
          </cell>
          <cell r="AI9" t="str">
            <v>нояаб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69</v>
          </cell>
          <cell r="D10">
            <v>2578</v>
          </cell>
          <cell r="E10">
            <v>0</v>
          </cell>
          <cell r="G10">
            <v>0</v>
          </cell>
          <cell r="H10">
            <v>0</v>
          </cell>
          <cell r="I10">
            <v>45</v>
          </cell>
          <cell r="J10">
            <v>77</v>
          </cell>
          <cell r="K10">
            <v>-77</v>
          </cell>
          <cell r="L10">
            <v>0</v>
          </cell>
          <cell r="M10">
            <v>0</v>
          </cell>
          <cell r="N10">
            <v>0</v>
          </cell>
          <cell r="W10">
            <v>0</v>
          </cell>
          <cell r="Y10" t="e">
            <v>#DIV/0!</v>
          </cell>
          <cell r="Z10">
            <v>0</v>
          </cell>
          <cell r="AD10">
            <v>0</v>
          </cell>
          <cell r="AE10">
            <v>8</v>
          </cell>
          <cell r="AF10">
            <v>0</v>
          </cell>
          <cell r="AG10">
            <v>0.8</v>
          </cell>
          <cell r="AH10">
            <v>0</v>
          </cell>
          <cell r="AI10" t="str">
            <v>выв0910,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1211</v>
          </cell>
          <cell r="D11">
            <v>2992</v>
          </cell>
          <cell r="E11">
            <v>3491</v>
          </cell>
          <cell r="F11">
            <v>666</v>
          </cell>
          <cell r="G11" t="str">
            <v>ябл</v>
          </cell>
          <cell r="H11">
            <v>0.4</v>
          </cell>
          <cell r="I11">
            <v>45</v>
          </cell>
          <cell r="J11">
            <v>3852</v>
          </cell>
          <cell r="K11">
            <v>-361</v>
          </cell>
          <cell r="L11">
            <v>1000</v>
          </cell>
          <cell r="M11">
            <v>600</v>
          </cell>
          <cell r="N11">
            <v>700</v>
          </cell>
          <cell r="W11">
            <v>394.2</v>
          </cell>
          <cell r="Y11">
            <v>7.5240994419076612</v>
          </cell>
          <cell r="Z11">
            <v>1.7725828415796641</v>
          </cell>
          <cell r="AD11">
            <v>1520</v>
          </cell>
          <cell r="AE11">
            <v>388</v>
          </cell>
          <cell r="AF11">
            <v>376</v>
          </cell>
          <cell r="AG11">
            <v>381.2</v>
          </cell>
          <cell r="AH11">
            <v>115</v>
          </cell>
          <cell r="AI11" t="str">
            <v>продноя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1942</v>
          </cell>
          <cell r="D12">
            <v>3480</v>
          </cell>
          <cell r="E12">
            <v>3893</v>
          </cell>
          <cell r="F12">
            <v>1416</v>
          </cell>
          <cell r="G12">
            <v>0</v>
          </cell>
          <cell r="H12">
            <v>0.45</v>
          </cell>
          <cell r="I12">
            <v>45</v>
          </cell>
          <cell r="J12">
            <v>3958</v>
          </cell>
          <cell r="K12">
            <v>-65</v>
          </cell>
          <cell r="L12">
            <v>1000</v>
          </cell>
          <cell r="M12">
            <v>800</v>
          </cell>
          <cell r="N12">
            <v>800</v>
          </cell>
          <cell r="W12">
            <v>694.6</v>
          </cell>
          <cell r="X12">
            <v>400</v>
          </cell>
          <cell r="Y12">
            <v>6.3576158940397347</v>
          </cell>
          <cell r="Z12">
            <v>3.3107682619647352</v>
          </cell>
          <cell r="AD12">
            <v>420</v>
          </cell>
          <cell r="AE12">
            <v>540.6</v>
          </cell>
          <cell r="AF12">
            <v>478.6</v>
          </cell>
          <cell r="AG12">
            <v>455.2</v>
          </cell>
          <cell r="AH12">
            <v>706</v>
          </cell>
          <cell r="AI12" t="str">
            <v>нояаб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3323</v>
          </cell>
          <cell r="D13">
            <v>6073</v>
          </cell>
          <cell r="E13">
            <v>7234</v>
          </cell>
          <cell r="F13">
            <v>1971</v>
          </cell>
          <cell r="G13">
            <v>0</v>
          </cell>
          <cell r="H13">
            <v>0.45</v>
          </cell>
          <cell r="I13">
            <v>45</v>
          </cell>
          <cell r="J13">
            <v>7380</v>
          </cell>
          <cell r="K13">
            <v>-146</v>
          </cell>
          <cell r="L13">
            <v>1500</v>
          </cell>
          <cell r="M13">
            <v>500</v>
          </cell>
          <cell r="N13">
            <v>800</v>
          </cell>
          <cell r="W13">
            <v>849.2</v>
          </cell>
          <cell r="X13">
            <v>300</v>
          </cell>
          <cell r="Y13">
            <v>5.971502590673575</v>
          </cell>
          <cell r="Z13">
            <v>3.1401779273863912</v>
          </cell>
          <cell r="AD13">
            <v>2988</v>
          </cell>
          <cell r="AE13">
            <v>973.2</v>
          </cell>
          <cell r="AF13">
            <v>902.2</v>
          </cell>
          <cell r="AG13">
            <v>879.6</v>
          </cell>
          <cell r="AH13">
            <v>678</v>
          </cell>
          <cell r="AI13" t="str">
            <v>оконч</v>
          </cell>
        </row>
        <row r="14">
          <cell r="A14" t="str">
            <v xml:space="preserve"> 043  Ветчина Нежная ТМ Особый рецепт, п/а, 0,4кг    ПОКОМ</v>
          </cell>
          <cell r="B14" t="str">
            <v>шт</v>
          </cell>
          <cell r="C14">
            <v>66</v>
          </cell>
          <cell r="D14">
            <v>31</v>
          </cell>
          <cell r="E14">
            <v>61</v>
          </cell>
          <cell r="F14">
            <v>35</v>
          </cell>
          <cell r="G14">
            <v>0</v>
          </cell>
          <cell r="H14">
            <v>0.4</v>
          </cell>
          <cell r="I14">
            <v>50</v>
          </cell>
          <cell r="J14">
            <v>99</v>
          </cell>
          <cell r="K14">
            <v>-38</v>
          </cell>
          <cell r="L14">
            <v>0</v>
          </cell>
          <cell r="M14">
            <v>20</v>
          </cell>
          <cell r="N14">
            <v>20</v>
          </cell>
          <cell r="W14">
            <v>12.2</v>
          </cell>
          <cell r="Y14">
            <v>6.1475409836065573</v>
          </cell>
          <cell r="Z14">
            <v>4.5283018867924527</v>
          </cell>
          <cell r="AD14">
            <v>0</v>
          </cell>
          <cell r="AE14">
            <v>13.8</v>
          </cell>
          <cell r="AF14">
            <v>11.4</v>
          </cell>
          <cell r="AG14">
            <v>6.2</v>
          </cell>
          <cell r="AH14">
            <v>14</v>
          </cell>
          <cell r="AI14">
            <v>0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B15" t="str">
            <v>шт</v>
          </cell>
          <cell r="C15">
            <v>435</v>
          </cell>
          <cell r="D15">
            <v>117</v>
          </cell>
          <cell r="E15">
            <v>199</v>
          </cell>
          <cell r="F15">
            <v>345</v>
          </cell>
          <cell r="G15">
            <v>0</v>
          </cell>
          <cell r="H15">
            <v>0.17</v>
          </cell>
          <cell r="I15">
            <v>180</v>
          </cell>
          <cell r="J15">
            <v>388</v>
          </cell>
          <cell r="K15">
            <v>-189</v>
          </cell>
          <cell r="L15">
            <v>0</v>
          </cell>
          <cell r="M15">
            <v>0</v>
          </cell>
          <cell r="N15">
            <v>0</v>
          </cell>
          <cell r="W15">
            <v>39.799999999999997</v>
          </cell>
          <cell r="Y15">
            <v>8.6683417085427141</v>
          </cell>
          <cell r="Z15">
            <v>11.408839779005524</v>
          </cell>
          <cell r="AD15">
            <v>0</v>
          </cell>
          <cell r="AE15">
            <v>48.6</v>
          </cell>
          <cell r="AF15">
            <v>32</v>
          </cell>
          <cell r="AG15">
            <v>42</v>
          </cell>
          <cell r="AH15">
            <v>68</v>
          </cell>
          <cell r="AI15" t="e">
            <v>#N/A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 t="str">
            <v>шт</v>
          </cell>
          <cell r="C16">
            <v>295</v>
          </cell>
          <cell r="D16">
            <v>119</v>
          </cell>
          <cell r="E16">
            <v>297</v>
          </cell>
          <cell r="F16">
            <v>107</v>
          </cell>
          <cell r="G16">
            <v>0</v>
          </cell>
          <cell r="H16">
            <v>0.3</v>
          </cell>
          <cell r="I16">
            <v>40</v>
          </cell>
          <cell r="J16">
            <v>513</v>
          </cell>
          <cell r="K16">
            <v>-216</v>
          </cell>
          <cell r="L16">
            <v>250</v>
          </cell>
          <cell r="M16">
            <v>0</v>
          </cell>
          <cell r="N16">
            <v>100</v>
          </cell>
          <cell r="W16">
            <v>59.4</v>
          </cell>
          <cell r="Y16">
            <v>7.6936026936026938</v>
          </cell>
          <cell r="Z16">
            <v>2.0845481049562684</v>
          </cell>
          <cell r="AD16">
            <v>0</v>
          </cell>
          <cell r="AE16">
            <v>69.400000000000006</v>
          </cell>
          <cell r="AF16">
            <v>53.2</v>
          </cell>
          <cell r="AG16">
            <v>69.2</v>
          </cell>
          <cell r="AH16">
            <v>37</v>
          </cell>
          <cell r="AI16">
            <v>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2045</v>
          </cell>
          <cell r="D17">
            <v>496</v>
          </cell>
          <cell r="E17">
            <v>1282</v>
          </cell>
          <cell r="F17">
            <v>1217</v>
          </cell>
          <cell r="G17">
            <v>0</v>
          </cell>
          <cell r="H17">
            <v>0.17</v>
          </cell>
          <cell r="I17">
            <v>180</v>
          </cell>
          <cell r="J17">
            <v>1574</v>
          </cell>
          <cell r="K17">
            <v>-292</v>
          </cell>
          <cell r="L17">
            <v>0</v>
          </cell>
          <cell r="M17">
            <v>0</v>
          </cell>
          <cell r="N17">
            <v>500</v>
          </cell>
          <cell r="W17">
            <v>256.39999999999998</v>
          </cell>
          <cell r="Y17">
            <v>6.6965678627145095</v>
          </cell>
          <cell r="Z17">
            <v>5.188470066518847</v>
          </cell>
          <cell r="AD17">
            <v>0</v>
          </cell>
          <cell r="AE17">
            <v>256</v>
          </cell>
          <cell r="AF17">
            <v>200</v>
          </cell>
          <cell r="AG17">
            <v>248.6</v>
          </cell>
          <cell r="AH17">
            <v>199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707</v>
          </cell>
          <cell r="D18">
            <v>10795</v>
          </cell>
          <cell r="E18">
            <v>764</v>
          </cell>
          <cell r="F18">
            <v>337</v>
          </cell>
          <cell r="G18">
            <v>0</v>
          </cell>
          <cell r="H18">
            <v>0.35</v>
          </cell>
          <cell r="I18">
            <v>45</v>
          </cell>
          <cell r="J18">
            <v>797</v>
          </cell>
          <cell r="K18">
            <v>-33</v>
          </cell>
          <cell r="L18">
            <v>250</v>
          </cell>
          <cell r="M18">
            <v>200</v>
          </cell>
          <cell r="N18">
            <v>200</v>
          </cell>
          <cell r="W18">
            <v>152.80000000000001</v>
          </cell>
          <cell r="Y18">
            <v>6.4594240837696333</v>
          </cell>
          <cell r="Z18">
            <v>3.0551724137931036</v>
          </cell>
          <cell r="AD18">
            <v>0</v>
          </cell>
          <cell r="AE18">
            <v>178.6</v>
          </cell>
          <cell r="AF18">
            <v>144.4</v>
          </cell>
          <cell r="AG18">
            <v>124.4</v>
          </cell>
          <cell r="AH18">
            <v>109</v>
          </cell>
          <cell r="AI18" t="str">
            <v>продноя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205</v>
          </cell>
          <cell r="D19">
            <v>518</v>
          </cell>
          <cell r="E19">
            <v>556</v>
          </cell>
          <cell r="F19">
            <v>159</v>
          </cell>
          <cell r="G19" t="str">
            <v>н</v>
          </cell>
          <cell r="H19">
            <v>0.35</v>
          </cell>
          <cell r="I19">
            <v>45</v>
          </cell>
          <cell r="J19">
            <v>679</v>
          </cell>
          <cell r="K19">
            <v>-123</v>
          </cell>
          <cell r="L19">
            <v>40</v>
          </cell>
          <cell r="M19">
            <v>30</v>
          </cell>
          <cell r="N19">
            <v>30</v>
          </cell>
          <cell r="W19">
            <v>18.8</v>
          </cell>
          <cell r="X19">
            <v>30</v>
          </cell>
          <cell r="Y19">
            <v>15.372340425531915</v>
          </cell>
          <cell r="Z19">
            <v>9.1489361702127656</v>
          </cell>
          <cell r="AD19">
            <v>462</v>
          </cell>
          <cell r="AE19">
            <v>22.4</v>
          </cell>
          <cell r="AF19">
            <v>3.6</v>
          </cell>
          <cell r="AG19">
            <v>20.2</v>
          </cell>
          <cell r="AH19">
            <v>15</v>
          </cell>
          <cell r="AI19" t="str">
            <v>склад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231</v>
          </cell>
          <cell r="D20">
            <v>4709</v>
          </cell>
          <cell r="E20">
            <v>118</v>
          </cell>
          <cell r="F20">
            <v>-2</v>
          </cell>
          <cell r="G20">
            <v>0</v>
          </cell>
          <cell r="H20">
            <v>0.35</v>
          </cell>
          <cell r="I20">
            <v>45</v>
          </cell>
          <cell r="J20">
            <v>993</v>
          </cell>
          <cell r="K20">
            <v>-875</v>
          </cell>
          <cell r="L20">
            <v>80</v>
          </cell>
          <cell r="M20">
            <v>30</v>
          </cell>
          <cell r="N20">
            <v>30</v>
          </cell>
          <cell r="W20">
            <v>12.8</v>
          </cell>
          <cell r="X20">
            <v>80</v>
          </cell>
          <cell r="Y20">
            <v>17.03125</v>
          </cell>
          <cell r="Z20">
            <v>8.6363636363636367</v>
          </cell>
          <cell r="AD20">
            <v>54</v>
          </cell>
          <cell r="AE20">
            <v>35.799999999999997</v>
          </cell>
          <cell r="AF20">
            <v>25.6</v>
          </cell>
          <cell r="AG20">
            <v>23.6</v>
          </cell>
          <cell r="AH20">
            <v>-1</v>
          </cell>
          <cell r="AI20" t="str">
            <v>склад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653</v>
          </cell>
          <cell r="D21">
            <v>628</v>
          </cell>
          <cell r="E21">
            <v>586</v>
          </cell>
          <cell r="F21">
            <v>681</v>
          </cell>
          <cell r="G21">
            <v>0</v>
          </cell>
          <cell r="H21">
            <v>0.35</v>
          </cell>
          <cell r="I21">
            <v>45</v>
          </cell>
          <cell r="J21">
            <v>993</v>
          </cell>
          <cell r="K21">
            <v>-407</v>
          </cell>
          <cell r="L21">
            <v>100</v>
          </cell>
          <cell r="M21">
            <v>200</v>
          </cell>
          <cell r="N21">
            <v>150</v>
          </cell>
          <cell r="W21">
            <v>117.2</v>
          </cell>
          <cell r="Y21">
            <v>9.6501706484641634</v>
          </cell>
          <cell r="Z21">
            <v>7.5875486381322963</v>
          </cell>
          <cell r="AD21">
            <v>0</v>
          </cell>
          <cell r="AE21">
            <v>160</v>
          </cell>
          <cell r="AF21">
            <v>132.6</v>
          </cell>
          <cell r="AG21">
            <v>118</v>
          </cell>
          <cell r="AH21">
            <v>103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333.24700000000001</v>
          </cell>
          <cell r="D22">
            <v>392.44099999999997</v>
          </cell>
          <cell r="E22">
            <v>465.99</v>
          </cell>
          <cell r="F22">
            <v>246.30699999999999</v>
          </cell>
          <cell r="G22">
            <v>0</v>
          </cell>
          <cell r="H22">
            <v>1</v>
          </cell>
          <cell r="I22">
            <v>50</v>
          </cell>
          <cell r="J22">
            <v>457.32499999999999</v>
          </cell>
          <cell r="K22">
            <v>8.6650000000000205</v>
          </cell>
          <cell r="L22">
            <v>40</v>
          </cell>
          <cell r="M22">
            <v>100</v>
          </cell>
          <cell r="N22">
            <v>150</v>
          </cell>
          <cell r="W22">
            <v>93.198000000000008</v>
          </cell>
          <cell r="X22">
            <v>50</v>
          </cell>
          <cell r="Y22">
            <v>6.2909826391124266</v>
          </cell>
          <cell r="Z22">
            <v>3.6028847373233752</v>
          </cell>
          <cell r="AD22">
            <v>0</v>
          </cell>
          <cell r="AE22">
            <v>103.75840000000001</v>
          </cell>
          <cell r="AF22">
            <v>84.930199999999999</v>
          </cell>
          <cell r="AG22">
            <v>76.556600000000003</v>
          </cell>
          <cell r="AH22">
            <v>82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3328.8870000000002</v>
          </cell>
          <cell r="D23">
            <v>5681.31</v>
          </cell>
          <cell r="E23">
            <v>5002.9939999999997</v>
          </cell>
          <cell r="F23">
            <v>3869.4940000000001</v>
          </cell>
          <cell r="G23">
            <v>0</v>
          </cell>
          <cell r="H23">
            <v>1</v>
          </cell>
          <cell r="I23">
            <v>50</v>
          </cell>
          <cell r="J23">
            <v>5136.183</v>
          </cell>
          <cell r="K23">
            <v>-133.18900000000031</v>
          </cell>
          <cell r="L23">
            <v>1000</v>
          </cell>
          <cell r="M23">
            <v>0</v>
          </cell>
          <cell r="N23">
            <v>1200</v>
          </cell>
          <cell r="W23">
            <v>1000.5988</v>
          </cell>
          <cell r="X23">
            <v>300</v>
          </cell>
          <cell r="Y23">
            <v>6.3656822294809876</v>
          </cell>
          <cell r="Z23">
            <v>4.7594134662727727</v>
          </cell>
          <cell r="AD23">
            <v>0</v>
          </cell>
          <cell r="AE23">
            <v>900.99979999999994</v>
          </cell>
          <cell r="AF23">
            <v>882.90759999999989</v>
          </cell>
          <cell r="AG23">
            <v>913.07479999999998</v>
          </cell>
          <cell r="AH23">
            <v>809.73500000000001</v>
          </cell>
          <cell r="AI23" t="str">
            <v>нояаб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341.84899999999999</v>
          </cell>
          <cell r="D24">
            <v>190.56</v>
          </cell>
          <cell r="E24">
            <v>394.404</v>
          </cell>
          <cell r="F24">
            <v>120.908</v>
          </cell>
          <cell r="G24">
            <v>0</v>
          </cell>
          <cell r="H24">
            <v>1</v>
          </cell>
          <cell r="I24">
            <v>50</v>
          </cell>
          <cell r="J24">
            <v>394.01499999999999</v>
          </cell>
          <cell r="K24">
            <v>0.38900000000001</v>
          </cell>
          <cell r="L24">
            <v>120</v>
          </cell>
          <cell r="M24">
            <v>80</v>
          </cell>
          <cell r="N24">
            <v>120</v>
          </cell>
          <cell r="W24">
            <v>78.880799999999994</v>
          </cell>
          <cell r="X24">
            <v>50</v>
          </cell>
          <cell r="Y24">
            <v>6.2234155840204464</v>
          </cell>
          <cell r="Z24">
            <v>2.6840558178172897</v>
          </cell>
          <cell r="AD24">
            <v>0</v>
          </cell>
          <cell r="AE24">
            <v>61.964999999999996</v>
          </cell>
          <cell r="AF24">
            <v>73.135799999999989</v>
          </cell>
          <cell r="AG24">
            <v>65.709199999999996</v>
          </cell>
          <cell r="AH24">
            <v>87.215999999999994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350.88</v>
          </cell>
          <cell r="D25">
            <v>470.15899999999999</v>
          </cell>
          <cell r="E25">
            <v>621.53</v>
          </cell>
          <cell r="F25">
            <v>171.70099999999999</v>
          </cell>
          <cell r="G25">
            <v>0</v>
          </cell>
          <cell r="H25">
            <v>1</v>
          </cell>
          <cell r="I25">
            <v>50</v>
          </cell>
          <cell r="J25">
            <v>624.47500000000002</v>
          </cell>
          <cell r="K25">
            <v>-2.94500000000005</v>
          </cell>
          <cell r="L25">
            <v>200</v>
          </cell>
          <cell r="M25">
            <v>160</v>
          </cell>
          <cell r="N25">
            <v>220</v>
          </cell>
          <cell r="W25">
            <v>124.306</v>
          </cell>
          <cell r="X25">
            <v>40</v>
          </cell>
          <cell r="Y25">
            <v>6.3689685131852043</v>
          </cell>
          <cell r="Z25">
            <v>2.3478647117200753</v>
          </cell>
          <cell r="AD25">
            <v>0</v>
          </cell>
          <cell r="AE25">
            <v>109.64700000000001</v>
          </cell>
          <cell r="AF25">
            <v>98.326800000000006</v>
          </cell>
          <cell r="AG25">
            <v>104.2766</v>
          </cell>
          <cell r="AH25">
            <v>135.04499999999999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201.696</v>
          </cell>
          <cell r="D26">
            <v>218.43899999999999</v>
          </cell>
          <cell r="E26">
            <v>279.25299999999999</v>
          </cell>
          <cell r="F26">
            <v>116.254</v>
          </cell>
          <cell r="G26">
            <v>0</v>
          </cell>
          <cell r="H26">
            <v>1</v>
          </cell>
          <cell r="I26">
            <v>60</v>
          </cell>
          <cell r="J26">
            <v>299.15800000000002</v>
          </cell>
          <cell r="K26">
            <v>-19.90500000000003</v>
          </cell>
          <cell r="L26">
            <v>80</v>
          </cell>
          <cell r="M26">
            <v>50</v>
          </cell>
          <cell r="N26">
            <v>90</v>
          </cell>
          <cell r="W26">
            <v>55.8506</v>
          </cell>
          <cell r="X26">
            <v>20</v>
          </cell>
          <cell r="Y26">
            <v>6.3786960211707671</v>
          </cell>
          <cell r="Z26">
            <v>2.9729315404493892</v>
          </cell>
          <cell r="AD26">
            <v>0</v>
          </cell>
          <cell r="AE26">
            <v>49.260800000000003</v>
          </cell>
          <cell r="AF26">
            <v>44.192</v>
          </cell>
          <cell r="AG26">
            <v>48.932000000000002</v>
          </cell>
          <cell r="AH26">
            <v>48.392000000000003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166.334</v>
          </cell>
          <cell r="D27">
            <v>227.328</v>
          </cell>
          <cell r="E27">
            <v>263.08</v>
          </cell>
          <cell r="F27">
            <v>118.255</v>
          </cell>
          <cell r="G27">
            <v>0</v>
          </cell>
          <cell r="H27">
            <v>1</v>
          </cell>
          <cell r="I27">
            <v>60</v>
          </cell>
          <cell r="J27">
            <v>269.74</v>
          </cell>
          <cell r="K27">
            <v>-6.660000000000025</v>
          </cell>
          <cell r="L27">
            <v>80</v>
          </cell>
          <cell r="M27">
            <v>30</v>
          </cell>
          <cell r="N27">
            <v>70</v>
          </cell>
          <cell r="W27">
            <v>52.616</v>
          </cell>
          <cell r="X27">
            <v>30</v>
          </cell>
          <cell r="Y27">
            <v>6.2386916527292078</v>
          </cell>
          <cell r="Z27">
            <v>3.3353102026357377</v>
          </cell>
          <cell r="AD27">
            <v>0</v>
          </cell>
          <cell r="AE27">
            <v>42.7928</v>
          </cell>
          <cell r="AF27">
            <v>43.857600000000005</v>
          </cell>
          <cell r="AG27">
            <v>48.811999999999998</v>
          </cell>
          <cell r="AH27">
            <v>54.62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51.43</v>
          </cell>
          <cell r="D28">
            <v>2.8439999999999999</v>
          </cell>
          <cell r="E28">
            <v>18.041</v>
          </cell>
          <cell r="F28">
            <v>33.389000000000003</v>
          </cell>
          <cell r="G28">
            <v>0</v>
          </cell>
          <cell r="H28">
            <v>1</v>
          </cell>
          <cell r="I28">
            <v>180</v>
          </cell>
          <cell r="J28">
            <v>41.308999999999997</v>
          </cell>
          <cell r="K28">
            <v>-23.267999999999997</v>
          </cell>
          <cell r="L28">
            <v>0</v>
          </cell>
          <cell r="M28">
            <v>0</v>
          </cell>
          <cell r="N28">
            <v>0</v>
          </cell>
          <cell r="W28">
            <v>3.6082000000000001</v>
          </cell>
          <cell r="Y28">
            <v>9.2536444764702637</v>
          </cell>
          <cell r="Z28">
            <v>8.7131291254125411</v>
          </cell>
          <cell r="AD28">
            <v>0</v>
          </cell>
          <cell r="AE28">
            <v>2.5271999999999997</v>
          </cell>
          <cell r="AF28">
            <v>3.9694000000000003</v>
          </cell>
          <cell r="AG28">
            <v>3.2058</v>
          </cell>
          <cell r="AH28">
            <v>2.5129999999999999</v>
          </cell>
          <cell r="AI28" t="str">
            <v>склад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311.34100000000001</v>
          </cell>
          <cell r="D29">
            <v>366.71899999999999</v>
          </cell>
          <cell r="E29">
            <v>510.952</v>
          </cell>
          <cell r="F29">
            <v>139.07400000000001</v>
          </cell>
          <cell r="G29">
            <v>0</v>
          </cell>
          <cell r="H29">
            <v>1</v>
          </cell>
          <cell r="I29">
            <v>60</v>
          </cell>
          <cell r="J29">
            <v>668.76400000000001</v>
          </cell>
          <cell r="K29">
            <v>-157.81200000000001</v>
          </cell>
          <cell r="L29">
            <v>300</v>
          </cell>
          <cell r="M29">
            <v>90</v>
          </cell>
          <cell r="N29">
            <v>170</v>
          </cell>
          <cell r="W29">
            <v>102.1904</v>
          </cell>
          <cell r="Y29">
            <v>6.8408969922810758</v>
          </cell>
          <cell r="Z29">
            <v>1.8500778130138598</v>
          </cell>
          <cell r="AD29">
            <v>0</v>
          </cell>
          <cell r="AE29">
            <v>82.777200000000008</v>
          </cell>
          <cell r="AF29">
            <v>85.953999999999994</v>
          </cell>
          <cell r="AG29">
            <v>95.657399999999996</v>
          </cell>
          <cell r="AH29">
            <v>72.966999999999999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51.088000000000001</v>
          </cell>
          <cell r="D30">
            <v>236.42099999999999</v>
          </cell>
          <cell r="E30">
            <v>183.328</v>
          </cell>
          <cell r="F30">
            <v>97.837999999999994</v>
          </cell>
          <cell r="G30">
            <v>0</v>
          </cell>
          <cell r="H30">
            <v>1</v>
          </cell>
          <cell r="I30">
            <v>30</v>
          </cell>
          <cell r="J30">
            <v>188.48099999999999</v>
          </cell>
          <cell r="K30">
            <v>-5.1529999999999916</v>
          </cell>
          <cell r="L30">
            <v>10</v>
          </cell>
          <cell r="M30">
            <v>20</v>
          </cell>
          <cell r="N30">
            <v>40</v>
          </cell>
          <cell r="W30">
            <v>36.665599999999998</v>
          </cell>
          <cell r="X30">
            <v>50</v>
          </cell>
          <cell r="Y30">
            <v>5.9412091988130564</v>
          </cell>
          <cell r="Z30">
            <v>4.4843416072686457</v>
          </cell>
          <cell r="AD30">
            <v>0</v>
          </cell>
          <cell r="AE30">
            <v>30.536000000000001</v>
          </cell>
          <cell r="AF30">
            <v>26.005599999999998</v>
          </cell>
          <cell r="AG30">
            <v>29.714999999999996</v>
          </cell>
          <cell r="AH30">
            <v>52.4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72.956000000000003</v>
          </cell>
          <cell r="D31">
            <v>307.96199999999999</v>
          </cell>
          <cell r="E31">
            <v>272.995</v>
          </cell>
          <cell r="F31">
            <v>96.046000000000006</v>
          </cell>
          <cell r="G31" t="str">
            <v>н</v>
          </cell>
          <cell r="H31">
            <v>1</v>
          </cell>
          <cell r="I31">
            <v>30</v>
          </cell>
          <cell r="J31">
            <v>281.88799999999998</v>
          </cell>
          <cell r="K31">
            <v>-8.8929999999999723</v>
          </cell>
          <cell r="L31">
            <v>30</v>
          </cell>
          <cell r="M31">
            <v>70</v>
          </cell>
          <cell r="N31">
            <v>80</v>
          </cell>
          <cell r="W31">
            <v>54.599000000000004</v>
          </cell>
          <cell r="X31">
            <v>60</v>
          </cell>
          <cell r="Y31">
            <v>6.1548013699884612</v>
          </cell>
          <cell r="Z31">
            <v>3.0603394142693356</v>
          </cell>
          <cell r="AD31">
            <v>0</v>
          </cell>
          <cell r="AE31">
            <v>43.661000000000001</v>
          </cell>
          <cell r="AF31">
            <v>37.297800000000002</v>
          </cell>
          <cell r="AG31">
            <v>41.651400000000002</v>
          </cell>
          <cell r="AH31">
            <v>60.363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802.01499999999999</v>
          </cell>
          <cell r="D32">
            <v>1324.008</v>
          </cell>
          <cell r="E32">
            <v>1394.2650000000001</v>
          </cell>
          <cell r="F32">
            <v>659.43700000000001</v>
          </cell>
          <cell r="G32">
            <v>0</v>
          </cell>
          <cell r="H32">
            <v>1</v>
          </cell>
          <cell r="I32">
            <v>30</v>
          </cell>
          <cell r="J32">
            <v>1468.173</v>
          </cell>
          <cell r="K32">
            <v>-73.907999999999902</v>
          </cell>
          <cell r="L32">
            <v>320</v>
          </cell>
          <cell r="M32">
            <v>270</v>
          </cell>
          <cell r="N32">
            <v>350</v>
          </cell>
          <cell r="W32">
            <v>278.85300000000001</v>
          </cell>
          <cell r="X32">
            <v>150</v>
          </cell>
          <cell r="Y32">
            <v>6.2736890046009899</v>
          </cell>
          <cell r="Z32">
            <v>3.2788538859811234</v>
          </cell>
          <cell r="AD32">
            <v>0</v>
          </cell>
          <cell r="AE32">
            <v>297.96780000000001</v>
          </cell>
          <cell r="AF32">
            <v>276.0924</v>
          </cell>
          <cell r="AG32">
            <v>262.64760000000001</v>
          </cell>
          <cell r="AH32">
            <v>238.447</v>
          </cell>
          <cell r="AI32" t="str">
            <v>оконч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236.172</v>
          </cell>
          <cell r="D33">
            <v>4.0890000000000004</v>
          </cell>
          <cell r="E33">
            <v>128.93799999999999</v>
          </cell>
          <cell r="F33">
            <v>108.617</v>
          </cell>
          <cell r="G33">
            <v>0</v>
          </cell>
          <cell r="H33">
            <v>1</v>
          </cell>
          <cell r="I33">
            <v>40</v>
          </cell>
          <cell r="J33">
            <v>136.02699999999999</v>
          </cell>
          <cell r="K33">
            <v>-7.0889999999999986</v>
          </cell>
          <cell r="L33">
            <v>0</v>
          </cell>
          <cell r="M33">
            <v>0</v>
          </cell>
          <cell r="N33">
            <v>40</v>
          </cell>
          <cell r="W33">
            <v>25.787599999999998</v>
          </cell>
          <cell r="X33">
            <v>10</v>
          </cell>
          <cell r="Y33">
            <v>6.1509019838992396</v>
          </cell>
          <cell r="Z33">
            <v>5.5896249958406816</v>
          </cell>
          <cell r="AD33">
            <v>0</v>
          </cell>
          <cell r="AE33">
            <v>33.951000000000001</v>
          </cell>
          <cell r="AF33">
            <v>17.9556</v>
          </cell>
          <cell r="AG33">
            <v>21.633199999999999</v>
          </cell>
          <cell r="AH33">
            <v>25.771000000000001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4.4980000000000002</v>
          </cell>
          <cell r="D34">
            <v>443.12900000000002</v>
          </cell>
          <cell r="E34">
            <v>124.251</v>
          </cell>
          <cell r="F34">
            <v>320.71100000000001</v>
          </cell>
          <cell r="G34" t="str">
            <v>н</v>
          </cell>
          <cell r="H34">
            <v>1</v>
          </cell>
          <cell r="I34">
            <v>35</v>
          </cell>
          <cell r="J34">
            <v>147.28100000000001</v>
          </cell>
          <cell r="K34">
            <v>-23.03</v>
          </cell>
          <cell r="L34">
            <v>0</v>
          </cell>
          <cell r="M34">
            <v>0</v>
          </cell>
          <cell r="N34">
            <v>0</v>
          </cell>
          <cell r="W34">
            <v>24.850200000000001</v>
          </cell>
          <cell r="Y34">
            <v>12.905771382121673</v>
          </cell>
          <cell r="Z34">
            <v>15.431726639814345</v>
          </cell>
          <cell r="AD34">
            <v>0</v>
          </cell>
          <cell r="AE34">
            <v>32.584800000000001</v>
          </cell>
          <cell r="AF34">
            <v>37.146000000000001</v>
          </cell>
          <cell r="AG34">
            <v>42.003</v>
          </cell>
          <cell r="AH34">
            <v>26.401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77.944999999999993</v>
          </cell>
          <cell r="D35">
            <v>87.474999999999994</v>
          </cell>
          <cell r="E35">
            <v>119.36499999999999</v>
          </cell>
          <cell r="F35">
            <v>43.470999999999997</v>
          </cell>
          <cell r="G35">
            <v>0</v>
          </cell>
          <cell r="H35">
            <v>1</v>
          </cell>
          <cell r="I35">
            <v>30</v>
          </cell>
          <cell r="J35">
            <v>169.05500000000001</v>
          </cell>
          <cell r="K35">
            <v>-49.690000000000012</v>
          </cell>
          <cell r="L35">
            <v>90</v>
          </cell>
          <cell r="M35">
            <v>0</v>
          </cell>
          <cell r="N35">
            <v>20</v>
          </cell>
          <cell r="W35">
            <v>23.872999999999998</v>
          </cell>
          <cell r="Y35">
            <v>6.4286432371298128</v>
          </cell>
          <cell r="Z35">
            <v>2.467258452278879</v>
          </cell>
          <cell r="AD35">
            <v>0</v>
          </cell>
          <cell r="AE35">
            <v>22.054200000000002</v>
          </cell>
          <cell r="AF35">
            <v>18.023</v>
          </cell>
          <cell r="AG35">
            <v>24.436799999999998</v>
          </cell>
          <cell r="AH35">
            <v>15.231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69.442999999999998</v>
          </cell>
          <cell r="D36">
            <v>29.927</v>
          </cell>
          <cell r="E36">
            <v>64.986999999999995</v>
          </cell>
          <cell r="F36">
            <v>27.309000000000001</v>
          </cell>
          <cell r="G36" t="str">
            <v>н</v>
          </cell>
          <cell r="H36">
            <v>1</v>
          </cell>
          <cell r="I36">
            <v>45</v>
          </cell>
          <cell r="J36">
            <v>129.63200000000001</v>
          </cell>
          <cell r="K36">
            <v>-64.64500000000001</v>
          </cell>
          <cell r="L36">
            <v>50</v>
          </cell>
          <cell r="M36">
            <v>10</v>
          </cell>
          <cell r="N36">
            <v>30</v>
          </cell>
          <cell r="W36">
            <v>12.997399999999999</v>
          </cell>
          <cell r="Y36">
            <v>9.0255743456383595</v>
          </cell>
          <cell r="Z36">
            <v>1.6464267624996987</v>
          </cell>
          <cell r="AD36">
            <v>0</v>
          </cell>
          <cell r="AE36">
            <v>23.466999999999999</v>
          </cell>
          <cell r="AF36">
            <v>17.878399999999999</v>
          </cell>
          <cell r="AG36">
            <v>20.773199999999999</v>
          </cell>
          <cell r="AH36">
            <v>0.71099999999999997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68.983999999999995</v>
          </cell>
          <cell r="D37">
            <v>109.169</v>
          </cell>
          <cell r="E37">
            <v>94.87</v>
          </cell>
          <cell r="F37">
            <v>80.331999999999994</v>
          </cell>
          <cell r="G37" t="str">
            <v>н</v>
          </cell>
          <cell r="H37">
            <v>1</v>
          </cell>
          <cell r="I37">
            <v>45</v>
          </cell>
          <cell r="J37">
            <v>171.75899999999999</v>
          </cell>
          <cell r="K37">
            <v>-76.888999999999982</v>
          </cell>
          <cell r="L37">
            <v>0</v>
          </cell>
          <cell r="M37">
            <v>0</v>
          </cell>
          <cell r="N37">
            <v>0</v>
          </cell>
          <cell r="W37">
            <v>18.974</v>
          </cell>
          <cell r="X37">
            <v>30</v>
          </cell>
          <cell r="Y37">
            <v>5.8149046063033625</v>
          </cell>
          <cell r="Z37">
            <v>9.55442611705279</v>
          </cell>
          <cell r="AD37">
            <v>0</v>
          </cell>
          <cell r="AE37">
            <v>20.964599999999997</v>
          </cell>
          <cell r="AF37">
            <v>15.223599999999999</v>
          </cell>
          <cell r="AG37">
            <v>14.7918</v>
          </cell>
          <cell r="AH37">
            <v>42.235999999999997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62.77</v>
          </cell>
          <cell r="D38">
            <v>92.454999999999998</v>
          </cell>
          <cell r="E38">
            <v>90.771000000000001</v>
          </cell>
          <cell r="F38">
            <v>62.287999999999997</v>
          </cell>
          <cell r="G38" t="str">
            <v>н</v>
          </cell>
          <cell r="H38">
            <v>1</v>
          </cell>
          <cell r="I38">
            <v>45</v>
          </cell>
          <cell r="J38">
            <v>121.193</v>
          </cell>
          <cell r="K38">
            <v>-30.421999999999997</v>
          </cell>
          <cell r="L38">
            <v>20</v>
          </cell>
          <cell r="M38">
            <v>0</v>
          </cell>
          <cell r="N38">
            <v>30</v>
          </cell>
          <cell r="W38">
            <v>18.154199999999999</v>
          </cell>
          <cell r="Y38">
            <v>6.1852353725308742</v>
          </cell>
          <cell r="Z38">
            <v>4.2966328582378885</v>
          </cell>
          <cell r="AD38">
            <v>0</v>
          </cell>
          <cell r="AE38">
            <v>21.427199999999999</v>
          </cell>
          <cell r="AF38">
            <v>17.95</v>
          </cell>
          <cell r="AG38">
            <v>16.311399999999999</v>
          </cell>
          <cell r="AH38">
            <v>15.066000000000001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2223</v>
          </cell>
          <cell r="D39">
            <v>2249</v>
          </cell>
          <cell r="E39">
            <v>1890</v>
          </cell>
          <cell r="F39">
            <v>1010</v>
          </cell>
          <cell r="G39" t="str">
            <v>акк</v>
          </cell>
          <cell r="H39">
            <v>0.35</v>
          </cell>
          <cell r="I39">
            <v>40</v>
          </cell>
          <cell r="J39">
            <v>1568</v>
          </cell>
          <cell r="K39">
            <v>322</v>
          </cell>
          <cell r="L39">
            <v>300</v>
          </cell>
          <cell r="M39">
            <v>460</v>
          </cell>
          <cell r="N39">
            <v>550</v>
          </cell>
          <cell r="W39">
            <v>378</v>
          </cell>
          <cell r="X39">
            <v>100</v>
          </cell>
          <cell r="Y39">
            <v>6.4021164021164019</v>
          </cell>
          <cell r="Z39">
            <v>3.3505154639175254</v>
          </cell>
          <cell r="AD39">
            <v>0</v>
          </cell>
          <cell r="AE39">
            <v>426</v>
          </cell>
          <cell r="AF39">
            <v>398.4</v>
          </cell>
          <cell r="AG39">
            <v>335.4</v>
          </cell>
          <cell r="AH39">
            <v>128</v>
          </cell>
          <cell r="AI39">
            <v>0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3700</v>
          </cell>
          <cell r="D40">
            <v>6221</v>
          </cell>
          <cell r="E40">
            <v>3667</v>
          </cell>
          <cell r="F40">
            <v>2109</v>
          </cell>
          <cell r="G40" t="str">
            <v>неакк</v>
          </cell>
          <cell r="H40">
            <v>0.4</v>
          </cell>
          <cell r="I40">
            <v>40</v>
          </cell>
          <cell r="J40">
            <v>3434</v>
          </cell>
          <cell r="K40">
            <v>233</v>
          </cell>
          <cell r="L40">
            <v>0</v>
          </cell>
          <cell r="M40">
            <v>600</v>
          </cell>
          <cell r="N40">
            <v>900</v>
          </cell>
          <cell r="W40">
            <v>621.79999999999995</v>
          </cell>
          <cell r="X40">
            <v>300</v>
          </cell>
          <cell r="Y40">
            <v>6.2865873271148285</v>
          </cell>
          <cell r="Z40">
            <v>4.5752155860747363</v>
          </cell>
          <cell r="AD40">
            <v>558</v>
          </cell>
          <cell r="AE40">
            <v>687.8</v>
          </cell>
          <cell r="AF40">
            <v>658</v>
          </cell>
          <cell r="AG40">
            <v>479.2</v>
          </cell>
          <cell r="AH40">
            <v>745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3522</v>
          </cell>
          <cell r="D41">
            <v>4908</v>
          </cell>
          <cell r="E41">
            <v>6226</v>
          </cell>
          <cell r="F41">
            <v>2127</v>
          </cell>
          <cell r="G41">
            <v>0</v>
          </cell>
          <cell r="H41">
            <v>0.45</v>
          </cell>
          <cell r="I41">
            <v>45</v>
          </cell>
          <cell r="J41">
            <v>6291</v>
          </cell>
          <cell r="K41">
            <v>-65</v>
          </cell>
          <cell r="L41">
            <v>1100</v>
          </cell>
          <cell r="M41">
            <v>1400</v>
          </cell>
          <cell r="N41">
            <v>1800</v>
          </cell>
          <cell r="W41">
            <v>1045.2</v>
          </cell>
          <cell r="X41">
            <v>200</v>
          </cell>
          <cell r="Y41">
            <v>6.3404133180252584</v>
          </cell>
          <cell r="Z41">
            <v>2.6712602356700619</v>
          </cell>
          <cell r="AD41">
            <v>1000</v>
          </cell>
          <cell r="AE41">
            <v>835.2</v>
          </cell>
          <cell r="AF41">
            <v>861.4</v>
          </cell>
          <cell r="AG41">
            <v>848.2</v>
          </cell>
          <cell r="AH41">
            <v>572</v>
          </cell>
          <cell r="AI41" t="str">
            <v>продноя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510.64100000000002</v>
          </cell>
          <cell r="D42">
            <v>577.69399999999996</v>
          </cell>
          <cell r="E42">
            <v>843.024</v>
          </cell>
          <cell r="F42">
            <v>216.637</v>
          </cell>
          <cell r="G42" t="str">
            <v>оконч</v>
          </cell>
          <cell r="H42">
            <v>1</v>
          </cell>
          <cell r="I42">
            <v>40</v>
          </cell>
          <cell r="J42">
            <v>824.5</v>
          </cell>
          <cell r="K42">
            <v>18.524000000000001</v>
          </cell>
          <cell r="L42">
            <v>150</v>
          </cell>
          <cell r="M42">
            <v>300</v>
          </cell>
          <cell r="N42">
            <v>300</v>
          </cell>
          <cell r="W42">
            <v>168.60480000000001</v>
          </cell>
          <cell r="X42">
            <v>100</v>
          </cell>
          <cell r="Y42">
            <v>6.3262552430298538</v>
          </cell>
          <cell r="Z42">
            <v>2.116988283728968</v>
          </cell>
          <cell r="AD42">
            <v>0</v>
          </cell>
          <cell r="AE42">
            <v>124.8472</v>
          </cell>
          <cell r="AF42">
            <v>121.65820000000001</v>
          </cell>
          <cell r="AG42">
            <v>121.53800000000001</v>
          </cell>
          <cell r="AH42">
            <v>130.226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1907</v>
          </cell>
          <cell r="D43">
            <v>31</v>
          </cell>
          <cell r="E43">
            <v>775</v>
          </cell>
          <cell r="F43">
            <v>1137</v>
          </cell>
          <cell r="G43">
            <v>0</v>
          </cell>
          <cell r="H43">
            <v>0.1</v>
          </cell>
          <cell r="I43">
            <v>730</v>
          </cell>
          <cell r="J43">
            <v>807</v>
          </cell>
          <cell r="K43">
            <v>-32</v>
          </cell>
          <cell r="L43">
            <v>0</v>
          </cell>
          <cell r="M43">
            <v>0</v>
          </cell>
          <cell r="N43">
            <v>0</v>
          </cell>
          <cell r="W43">
            <v>155</v>
          </cell>
          <cell r="Y43">
            <v>7.3354838709677423</v>
          </cell>
          <cell r="Z43">
            <v>8.8092105263157894</v>
          </cell>
          <cell r="AD43">
            <v>0</v>
          </cell>
          <cell r="AE43">
            <v>93.2</v>
          </cell>
          <cell r="AF43">
            <v>123</v>
          </cell>
          <cell r="AG43">
            <v>121.6</v>
          </cell>
          <cell r="AH43">
            <v>207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757</v>
          </cell>
          <cell r="D44">
            <v>868</v>
          </cell>
          <cell r="E44">
            <v>1208</v>
          </cell>
          <cell r="F44">
            <v>373</v>
          </cell>
          <cell r="G44">
            <v>0</v>
          </cell>
          <cell r="H44">
            <v>0.35</v>
          </cell>
          <cell r="I44">
            <v>40</v>
          </cell>
          <cell r="J44">
            <v>1632</v>
          </cell>
          <cell r="K44">
            <v>-424</v>
          </cell>
          <cell r="L44">
            <v>350</v>
          </cell>
          <cell r="M44">
            <v>500</v>
          </cell>
          <cell r="N44">
            <v>600</v>
          </cell>
          <cell r="W44">
            <v>241.6</v>
          </cell>
          <cell r="Y44">
            <v>7.5455298013245038</v>
          </cell>
          <cell r="Z44">
            <v>1.650735294117647</v>
          </cell>
          <cell r="AD44">
            <v>0</v>
          </cell>
          <cell r="AE44">
            <v>232.4</v>
          </cell>
          <cell r="AF44">
            <v>218</v>
          </cell>
          <cell r="AG44">
            <v>196.6</v>
          </cell>
          <cell r="AH44">
            <v>92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189.429</v>
          </cell>
          <cell r="D45">
            <v>138.37200000000001</v>
          </cell>
          <cell r="E45">
            <v>262.27600000000001</v>
          </cell>
          <cell r="F45">
            <v>61.19</v>
          </cell>
          <cell r="G45">
            <v>0</v>
          </cell>
          <cell r="H45">
            <v>1</v>
          </cell>
          <cell r="I45">
            <v>40</v>
          </cell>
          <cell r="J45">
            <v>279.67599999999999</v>
          </cell>
          <cell r="K45">
            <v>-17.399999999999977</v>
          </cell>
          <cell r="L45">
            <v>100</v>
          </cell>
          <cell r="M45">
            <v>70</v>
          </cell>
          <cell r="N45">
            <v>80</v>
          </cell>
          <cell r="W45">
            <v>52.455200000000005</v>
          </cell>
          <cell r="X45">
            <v>20</v>
          </cell>
          <cell r="Y45">
            <v>6.3137687016730464</v>
          </cell>
          <cell r="Z45">
            <v>2.0148475963071562</v>
          </cell>
          <cell r="AD45">
            <v>0</v>
          </cell>
          <cell r="AE45">
            <v>42.389400000000002</v>
          </cell>
          <cell r="AF45">
            <v>41.464999999999996</v>
          </cell>
          <cell r="AG45">
            <v>42.573</v>
          </cell>
          <cell r="AH45">
            <v>43.874000000000002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1237</v>
          </cell>
          <cell r="D46">
            <v>1156</v>
          </cell>
          <cell r="E46">
            <v>1773</v>
          </cell>
          <cell r="F46">
            <v>491</v>
          </cell>
          <cell r="G46">
            <v>0</v>
          </cell>
          <cell r="H46">
            <v>0.4</v>
          </cell>
          <cell r="I46">
            <v>35</v>
          </cell>
          <cell r="J46">
            <v>1909</v>
          </cell>
          <cell r="K46">
            <v>-136</v>
          </cell>
          <cell r="L46">
            <v>750</v>
          </cell>
          <cell r="M46">
            <v>400</v>
          </cell>
          <cell r="N46">
            <v>500</v>
          </cell>
          <cell r="W46">
            <v>354.6</v>
          </cell>
          <cell r="X46">
            <v>100</v>
          </cell>
          <cell r="Y46">
            <v>6.3197969543147208</v>
          </cell>
          <cell r="Z46">
            <v>2.3690078037904123</v>
          </cell>
          <cell r="AD46">
            <v>0</v>
          </cell>
          <cell r="AE46">
            <v>340.4</v>
          </cell>
          <cell r="AF46">
            <v>332.6</v>
          </cell>
          <cell r="AG46">
            <v>315.8</v>
          </cell>
          <cell r="AH46">
            <v>404</v>
          </cell>
          <cell r="AI46" t="e">
            <v>#N/A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2337</v>
          </cell>
          <cell r="D47">
            <v>1544</v>
          </cell>
          <cell r="E47">
            <v>2943</v>
          </cell>
          <cell r="F47">
            <v>848</v>
          </cell>
          <cell r="G47">
            <v>0</v>
          </cell>
          <cell r="H47">
            <v>0.4</v>
          </cell>
          <cell r="I47">
            <v>40</v>
          </cell>
          <cell r="J47">
            <v>3025</v>
          </cell>
          <cell r="K47">
            <v>-82</v>
          </cell>
          <cell r="L47">
            <v>1000</v>
          </cell>
          <cell r="M47">
            <v>700</v>
          </cell>
          <cell r="N47">
            <v>900</v>
          </cell>
          <cell r="W47">
            <v>588.6</v>
          </cell>
          <cell r="X47">
            <v>200</v>
          </cell>
          <cell r="Y47">
            <v>6.1977573904179408</v>
          </cell>
          <cell r="Z47">
            <v>2.3855755894590849</v>
          </cell>
          <cell r="AD47">
            <v>0</v>
          </cell>
          <cell r="AE47">
            <v>548.79999999999995</v>
          </cell>
          <cell r="AF47">
            <v>548</v>
          </cell>
          <cell r="AG47">
            <v>493</v>
          </cell>
          <cell r="AH47">
            <v>548</v>
          </cell>
          <cell r="AI47" t="e">
            <v>#N/A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15.712</v>
          </cell>
          <cell r="D48">
            <v>106.34699999999999</v>
          </cell>
          <cell r="E48">
            <v>93.24</v>
          </cell>
          <cell r="F48">
            <v>25.940999999999999</v>
          </cell>
          <cell r="G48" t="str">
            <v>лид, я</v>
          </cell>
          <cell r="H48">
            <v>1</v>
          </cell>
          <cell r="I48">
            <v>40</v>
          </cell>
          <cell r="J48">
            <v>107.61799999999999</v>
          </cell>
          <cell r="K48">
            <v>-14.378</v>
          </cell>
          <cell r="L48">
            <v>20</v>
          </cell>
          <cell r="M48">
            <v>30</v>
          </cell>
          <cell r="N48">
            <v>20</v>
          </cell>
          <cell r="W48">
            <v>18.648</v>
          </cell>
          <cell r="X48">
            <v>20</v>
          </cell>
          <cell r="Y48">
            <v>6.2173423423423424</v>
          </cell>
          <cell r="Z48">
            <v>2.577853859863052</v>
          </cell>
          <cell r="AD48">
            <v>0</v>
          </cell>
          <cell r="AE48">
            <v>21.2654</v>
          </cell>
          <cell r="AF48">
            <v>16.356200000000001</v>
          </cell>
          <cell r="AG48">
            <v>12.4292</v>
          </cell>
          <cell r="AH48">
            <v>19.47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172.11500000000001</v>
          </cell>
          <cell r="D49">
            <v>127.15600000000001</v>
          </cell>
          <cell r="E49">
            <v>215.88499999999999</v>
          </cell>
          <cell r="F49">
            <v>13.888999999999999</v>
          </cell>
          <cell r="G49" t="str">
            <v>оконч</v>
          </cell>
          <cell r="H49">
            <v>1</v>
          </cell>
          <cell r="I49">
            <v>40</v>
          </cell>
          <cell r="J49">
            <v>268.06799999999998</v>
          </cell>
          <cell r="K49">
            <v>-52.182999999999993</v>
          </cell>
          <cell r="L49">
            <v>150</v>
          </cell>
          <cell r="M49">
            <v>40</v>
          </cell>
          <cell r="N49">
            <v>80</v>
          </cell>
          <cell r="W49">
            <v>43.177</v>
          </cell>
          <cell r="Y49">
            <v>6.5750052111077659</v>
          </cell>
          <cell r="Z49">
            <v>0.98862680691990323</v>
          </cell>
          <cell r="AD49">
            <v>0</v>
          </cell>
          <cell r="AE49">
            <v>43.992599999999996</v>
          </cell>
          <cell r="AF49">
            <v>30.5562</v>
          </cell>
          <cell r="AG49">
            <v>35.712599999999995</v>
          </cell>
          <cell r="AH49">
            <v>32.457000000000001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814</v>
          </cell>
          <cell r="D50">
            <v>914</v>
          </cell>
          <cell r="E50">
            <v>1422</v>
          </cell>
          <cell r="F50">
            <v>266</v>
          </cell>
          <cell r="G50" t="str">
            <v>лид, я</v>
          </cell>
          <cell r="H50">
            <v>0.35</v>
          </cell>
          <cell r="I50">
            <v>40</v>
          </cell>
          <cell r="J50">
            <v>1486</v>
          </cell>
          <cell r="K50">
            <v>-64</v>
          </cell>
          <cell r="L50">
            <v>450</v>
          </cell>
          <cell r="M50">
            <v>350</v>
          </cell>
          <cell r="N50">
            <v>500</v>
          </cell>
          <cell r="W50">
            <v>284.39999999999998</v>
          </cell>
          <cell r="X50">
            <v>200</v>
          </cell>
          <cell r="Y50">
            <v>6.2095639943741219</v>
          </cell>
          <cell r="Z50">
            <v>2.1524163568773234</v>
          </cell>
          <cell r="AD50">
            <v>0</v>
          </cell>
          <cell r="AE50">
            <v>261.2</v>
          </cell>
          <cell r="AF50">
            <v>226.6</v>
          </cell>
          <cell r="AG50">
            <v>217.6</v>
          </cell>
          <cell r="AH50">
            <v>323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1253</v>
          </cell>
          <cell r="D51">
            <v>1424</v>
          </cell>
          <cell r="E51">
            <v>2267</v>
          </cell>
          <cell r="F51">
            <v>356</v>
          </cell>
          <cell r="G51" t="str">
            <v>неакк</v>
          </cell>
          <cell r="H51">
            <v>0.35</v>
          </cell>
          <cell r="I51">
            <v>40</v>
          </cell>
          <cell r="J51">
            <v>2339</v>
          </cell>
          <cell r="K51">
            <v>-72</v>
          </cell>
          <cell r="L51">
            <v>500</v>
          </cell>
          <cell r="M51">
            <v>550</v>
          </cell>
          <cell r="N51">
            <v>900</v>
          </cell>
          <cell r="W51">
            <v>453.4</v>
          </cell>
          <cell r="X51">
            <v>500</v>
          </cell>
          <cell r="Y51">
            <v>6.1887957653286287</v>
          </cell>
          <cell r="Z51">
            <v>2.1314258001939868</v>
          </cell>
          <cell r="AD51">
            <v>0</v>
          </cell>
          <cell r="AE51">
            <v>367.2</v>
          </cell>
          <cell r="AF51">
            <v>368.4</v>
          </cell>
          <cell r="AG51">
            <v>320.60000000000002</v>
          </cell>
          <cell r="AH51">
            <v>537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795</v>
          </cell>
          <cell r="D52">
            <v>883</v>
          </cell>
          <cell r="E52">
            <v>1298</v>
          </cell>
          <cell r="F52">
            <v>342</v>
          </cell>
          <cell r="G52">
            <v>0</v>
          </cell>
          <cell r="H52">
            <v>0.4</v>
          </cell>
          <cell r="I52">
            <v>35</v>
          </cell>
          <cell r="J52">
            <v>1431</v>
          </cell>
          <cell r="K52">
            <v>-133</v>
          </cell>
          <cell r="L52">
            <v>350</v>
          </cell>
          <cell r="M52">
            <v>350</v>
          </cell>
          <cell r="N52">
            <v>400</v>
          </cell>
          <cell r="W52">
            <v>259.60000000000002</v>
          </cell>
          <cell r="X52">
            <v>200</v>
          </cell>
          <cell r="Y52">
            <v>6.3251155624036972</v>
          </cell>
          <cell r="Z52">
            <v>2.4941084053417124</v>
          </cell>
          <cell r="AD52">
            <v>0</v>
          </cell>
          <cell r="AE52">
            <v>249</v>
          </cell>
          <cell r="AF52">
            <v>215.8</v>
          </cell>
          <cell r="AG52">
            <v>206.8</v>
          </cell>
          <cell r="AH52">
            <v>304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247.34299999999999</v>
          </cell>
          <cell r="D53">
            <v>2114.0149999999999</v>
          </cell>
          <cell r="E53">
            <v>379.279</v>
          </cell>
          <cell r="F53">
            <v>158.715</v>
          </cell>
          <cell r="G53">
            <v>0</v>
          </cell>
          <cell r="H53">
            <v>1</v>
          </cell>
          <cell r="I53">
            <v>50</v>
          </cell>
          <cell r="J53">
            <v>406.12400000000002</v>
          </cell>
          <cell r="K53">
            <v>-26.845000000000027</v>
          </cell>
          <cell r="L53">
            <v>0</v>
          </cell>
          <cell r="M53">
            <v>110</v>
          </cell>
          <cell r="N53">
            <v>100</v>
          </cell>
          <cell r="W53">
            <v>75.855800000000002</v>
          </cell>
          <cell r="X53">
            <v>100</v>
          </cell>
          <cell r="Y53">
            <v>6.1790265213734479</v>
          </cell>
          <cell r="Z53">
            <v>3.6632684229467642</v>
          </cell>
          <cell r="AD53">
            <v>0</v>
          </cell>
          <cell r="AE53">
            <v>51.664000000000001</v>
          </cell>
          <cell r="AF53">
            <v>67.874200000000002</v>
          </cell>
          <cell r="AG53">
            <v>57.603599999999993</v>
          </cell>
          <cell r="AH53">
            <v>88.91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740.38599999999997</v>
          </cell>
          <cell r="D54">
            <v>588.35900000000004</v>
          </cell>
          <cell r="E54">
            <v>841.57399999999996</v>
          </cell>
          <cell r="F54">
            <v>473.577</v>
          </cell>
          <cell r="G54" t="str">
            <v>н</v>
          </cell>
          <cell r="H54">
            <v>1</v>
          </cell>
          <cell r="I54">
            <v>50</v>
          </cell>
          <cell r="J54">
            <v>842.58</v>
          </cell>
          <cell r="K54">
            <v>-1.0060000000000855</v>
          </cell>
          <cell r="L54">
            <v>220</v>
          </cell>
          <cell r="M54">
            <v>200</v>
          </cell>
          <cell r="N54">
            <v>200</v>
          </cell>
          <cell r="W54">
            <v>168.31479999999999</v>
          </cell>
          <cell r="Y54">
            <v>6.4972123663516221</v>
          </cell>
          <cell r="Z54">
            <v>3.6092579022236451</v>
          </cell>
          <cell r="AD54">
            <v>0</v>
          </cell>
          <cell r="AE54">
            <v>191.2362</v>
          </cell>
          <cell r="AF54">
            <v>162.31059999999999</v>
          </cell>
          <cell r="AG54">
            <v>150.2226</v>
          </cell>
          <cell r="AH54">
            <v>109.91</v>
          </cell>
          <cell r="AI54" t="str">
            <v>продноя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-10.063000000000001</v>
          </cell>
          <cell r="D55">
            <v>207.548</v>
          </cell>
          <cell r="E55">
            <v>84.682000000000002</v>
          </cell>
          <cell r="F55">
            <v>110.208</v>
          </cell>
          <cell r="G55">
            <v>0</v>
          </cell>
          <cell r="H55">
            <v>1</v>
          </cell>
          <cell r="I55">
            <v>50</v>
          </cell>
          <cell r="J55">
            <v>82.4</v>
          </cell>
          <cell r="K55">
            <v>2.2819999999999965</v>
          </cell>
          <cell r="L55">
            <v>0</v>
          </cell>
          <cell r="M55">
            <v>0</v>
          </cell>
          <cell r="N55">
            <v>0</v>
          </cell>
          <cell r="W55">
            <v>16.936399999999999</v>
          </cell>
          <cell r="Y55">
            <v>6.5071679931980828</v>
          </cell>
          <cell r="Z55">
            <v>9.2384242125174776</v>
          </cell>
          <cell r="AD55">
            <v>0</v>
          </cell>
          <cell r="AE55">
            <v>11.4152</v>
          </cell>
          <cell r="AF55">
            <v>12.948400000000001</v>
          </cell>
          <cell r="AG55">
            <v>15.123799999999999</v>
          </cell>
          <cell r="AH55">
            <v>26.879000000000001</v>
          </cell>
          <cell r="AI55" t="str">
            <v>увел</v>
          </cell>
        </row>
        <row r="56">
          <cell r="A56" t="str">
            <v xml:space="preserve"> 317 Колбаса Сервелат Рижский ТМ Зареченские, ВЕС  ПОКОМ</v>
          </cell>
          <cell r="B56" t="str">
            <v>кг</v>
          </cell>
          <cell r="C56">
            <v>50.006</v>
          </cell>
          <cell r="E56">
            <v>10.295</v>
          </cell>
          <cell r="F56">
            <v>39.710999999999999</v>
          </cell>
          <cell r="G56" t="str">
            <v>нов</v>
          </cell>
          <cell r="H56">
            <v>1</v>
          </cell>
          <cell r="I56" t="e">
            <v>#N/A</v>
          </cell>
          <cell r="J56">
            <v>11.061999999999999</v>
          </cell>
          <cell r="K56">
            <v>-0.76699999999999946</v>
          </cell>
          <cell r="L56">
            <v>0</v>
          </cell>
          <cell r="M56">
            <v>0</v>
          </cell>
          <cell r="N56">
            <v>0</v>
          </cell>
          <cell r="W56">
            <v>2.0590000000000002</v>
          </cell>
          <cell r="Y56">
            <v>19.286546867411364</v>
          </cell>
          <cell r="Z56">
            <v>14.194666857306261</v>
          </cell>
          <cell r="AD56">
            <v>0</v>
          </cell>
          <cell r="AE56">
            <v>5.1951999999999998</v>
          </cell>
          <cell r="AF56">
            <v>4.1104000000000003</v>
          </cell>
          <cell r="AG56">
            <v>4.2783999999999995</v>
          </cell>
          <cell r="AH56">
            <v>0</v>
          </cell>
          <cell r="AI56" t="str">
            <v>увел</v>
          </cell>
        </row>
        <row r="57">
          <cell r="A57" t="str">
            <v xml:space="preserve"> 318  Сосиски Датские ТМ Зареченские, ВЕС  ПОКОМ</v>
          </cell>
          <cell r="B57" t="str">
            <v>кг</v>
          </cell>
          <cell r="C57">
            <v>1770.7070000000001</v>
          </cell>
          <cell r="D57">
            <v>3097.1019999999999</v>
          </cell>
          <cell r="E57">
            <v>3600.123</v>
          </cell>
          <cell r="F57">
            <v>1115.711</v>
          </cell>
          <cell r="G57">
            <v>0</v>
          </cell>
          <cell r="H57">
            <v>1</v>
          </cell>
          <cell r="I57">
            <v>40</v>
          </cell>
          <cell r="J57">
            <v>3648.9720000000002</v>
          </cell>
          <cell r="K57">
            <v>-48.84900000000016</v>
          </cell>
          <cell r="L57">
            <v>1100</v>
          </cell>
          <cell r="M57">
            <v>1000</v>
          </cell>
          <cell r="N57">
            <v>1200</v>
          </cell>
          <cell r="W57">
            <v>720.02459999999996</v>
          </cell>
          <cell r="X57">
            <v>150</v>
          </cell>
          <cell r="Y57">
            <v>6.3410486252830811</v>
          </cell>
          <cell r="Z57">
            <v>2.085889051753298</v>
          </cell>
          <cell r="AD57">
            <v>0</v>
          </cell>
          <cell r="AE57">
            <v>562.00879999999995</v>
          </cell>
          <cell r="AF57">
            <v>594.20039999999995</v>
          </cell>
          <cell r="AG57">
            <v>684.30719999999997</v>
          </cell>
          <cell r="AH57">
            <v>371.28199999999998</v>
          </cell>
          <cell r="AI57" t="str">
            <v>нояаб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2349</v>
          </cell>
          <cell r="D58">
            <v>4510</v>
          </cell>
          <cell r="E58">
            <v>4973</v>
          </cell>
          <cell r="F58">
            <v>1807</v>
          </cell>
          <cell r="G58">
            <v>0</v>
          </cell>
          <cell r="H58">
            <v>0.45</v>
          </cell>
          <cell r="I58">
            <v>50</v>
          </cell>
          <cell r="J58">
            <v>5083</v>
          </cell>
          <cell r="K58">
            <v>-110</v>
          </cell>
          <cell r="L58">
            <v>1000</v>
          </cell>
          <cell r="M58">
            <v>300</v>
          </cell>
          <cell r="N58">
            <v>500</v>
          </cell>
          <cell r="W58">
            <v>594.6</v>
          </cell>
          <cell r="X58">
            <v>200</v>
          </cell>
          <cell r="Y58">
            <v>6.4026236125126132</v>
          </cell>
          <cell r="Z58">
            <v>3.9404197698036563</v>
          </cell>
          <cell r="AD58">
            <v>2000</v>
          </cell>
          <cell r="AE58">
            <v>638.20000000000005</v>
          </cell>
          <cell r="AF58">
            <v>571.6</v>
          </cell>
          <cell r="AG58">
            <v>596.6</v>
          </cell>
          <cell r="AH58">
            <v>511</v>
          </cell>
          <cell r="AI58">
            <v>0</v>
          </cell>
        </row>
        <row r="59">
          <cell r="A59" t="str">
            <v xml:space="preserve"> 322  Колбаса вареная Молокуша 0,45кг ТМ Вязанка  ПОКОМ</v>
          </cell>
          <cell r="B59" t="str">
            <v>шт</v>
          </cell>
          <cell r="C59">
            <v>1399</v>
          </cell>
          <cell r="D59">
            <v>3913</v>
          </cell>
          <cell r="E59">
            <v>3849</v>
          </cell>
          <cell r="F59">
            <v>1385</v>
          </cell>
          <cell r="G59" t="str">
            <v>акяб</v>
          </cell>
          <cell r="H59">
            <v>0.45</v>
          </cell>
          <cell r="I59">
            <v>50</v>
          </cell>
          <cell r="J59">
            <v>3933</v>
          </cell>
          <cell r="K59">
            <v>-84</v>
          </cell>
          <cell r="L59">
            <v>600</v>
          </cell>
          <cell r="M59">
            <v>600</v>
          </cell>
          <cell r="N59">
            <v>800</v>
          </cell>
          <cell r="W59">
            <v>629.79999999999995</v>
          </cell>
          <cell r="X59">
            <v>600</v>
          </cell>
          <cell r="Y59">
            <v>6.3274055255636714</v>
          </cell>
          <cell r="Z59">
            <v>3.9096025325360535</v>
          </cell>
          <cell r="AD59">
            <v>700</v>
          </cell>
          <cell r="AE59">
            <v>426.8</v>
          </cell>
          <cell r="AF59">
            <v>446.8</v>
          </cell>
          <cell r="AG59">
            <v>453.6</v>
          </cell>
          <cell r="AH59">
            <v>868</v>
          </cell>
          <cell r="AI59" t="str">
            <v>нояаб</v>
          </cell>
        </row>
        <row r="60">
          <cell r="A60" t="str">
            <v xml:space="preserve"> 324  Ветчина Филейская ТМ Вязанка Столичная 0,45 кг ПОКОМ</v>
          </cell>
          <cell r="B60" t="str">
            <v>шт</v>
          </cell>
          <cell r="C60">
            <v>689</v>
          </cell>
          <cell r="D60">
            <v>1364</v>
          </cell>
          <cell r="E60">
            <v>1687</v>
          </cell>
          <cell r="F60">
            <v>280</v>
          </cell>
          <cell r="G60">
            <v>0</v>
          </cell>
          <cell r="H60">
            <v>0.45</v>
          </cell>
          <cell r="I60">
            <v>50</v>
          </cell>
          <cell r="J60">
            <v>1849</v>
          </cell>
          <cell r="K60">
            <v>-162</v>
          </cell>
          <cell r="L60">
            <v>600</v>
          </cell>
          <cell r="M60">
            <v>400</v>
          </cell>
          <cell r="N60">
            <v>700</v>
          </cell>
          <cell r="W60">
            <v>337.4</v>
          </cell>
          <cell r="X60">
            <v>150</v>
          </cell>
          <cell r="Y60">
            <v>6.3129816241849444</v>
          </cell>
          <cell r="Z60">
            <v>1.6033108522378909</v>
          </cell>
          <cell r="AD60">
            <v>0</v>
          </cell>
          <cell r="AE60">
            <v>235.6</v>
          </cell>
          <cell r="AF60">
            <v>255.8</v>
          </cell>
          <cell r="AG60">
            <v>283.60000000000002</v>
          </cell>
          <cell r="AH60">
            <v>257</v>
          </cell>
          <cell r="AI60" t="str">
            <v>оконч</v>
          </cell>
        </row>
        <row r="61">
          <cell r="A61" t="str">
            <v xml:space="preserve"> 328  Сардельки Сочинки Стародворье ТМ  0,4 кг ПОКОМ</v>
          </cell>
          <cell r="B61" t="str">
            <v>шт</v>
          </cell>
          <cell r="C61">
            <v>482</v>
          </cell>
          <cell r="D61">
            <v>251</v>
          </cell>
          <cell r="E61">
            <v>549</v>
          </cell>
          <cell r="F61">
            <v>151</v>
          </cell>
          <cell r="G61">
            <v>0</v>
          </cell>
          <cell r="H61">
            <v>0.4</v>
          </cell>
          <cell r="I61">
            <v>40</v>
          </cell>
          <cell r="J61">
            <v>712</v>
          </cell>
          <cell r="K61">
            <v>-163</v>
          </cell>
          <cell r="L61">
            <v>270</v>
          </cell>
          <cell r="M61">
            <v>150</v>
          </cell>
          <cell r="N61">
            <v>170</v>
          </cell>
          <cell r="W61">
            <v>109.8</v>
          </cell>
          <cell r="Y61">
            <v>6.7486338797814209</v>
          </cell>
          <cell r="Z61">
            <v>1.9158075601374569</v>
          </cell>
          <cell r="AD61">
            <v>0</v>
          </cell>
          <cell r="AE61">
            <v>112.8</v>
          </cell>
          <cell r="AF61">
            <v>102.6</v>
          </cell>
          <cell r="AG61">
            <v>98.2</v>
          </cell>
          <cell r="AH61">
            <v>87</v>
          </cell>
          <cell r="AI61" t="e">
            <v>#N/A</v>
          </cell>
        </row>
        <row r="62">
          <cell r="A62" t="str">
            <v xml:space="preserve"> 329  Сардельки Сочинки с сыром Стародворье ТМ, 0,4 кг. ПОКОМ</v>
          </cell>
          <cell r="B62" t="str">
            <v>шт</v>
          </cell>
          <cell r="C62">
            <v>318</v>
          </cell>
          <cell r="D62">
            <v>318</v>
          </cell>
          <cell r="E62">
            <v>541</v>
          </cell>
          <cell r="F62">
            <v>62</v>
          </cell>
          <cell r="G62">
            <v>0</v>
          </cell>
          <cell r="H62">
            <v>0.4</v>
          </cell>
          <cell r="I62">
            <v>40</v>
          </cell>
          <cell r="J62">
            <v>573</v>
          </cell>
          <cell r="K62">
            <v>-32</v>
          </cell>
          <cell r="L62">
            <v>300</v>
          </cell>
          <cell r="M62">
            <v>90</v>
          </cell>
          <cell r="N62">
            <v>140</v>
          </cell>
          <cell r="W62">
            <v>108.2</v>
          </cell>
          <cell r="X62">
            <v>80</v>
          </cell>
          <cell r="Y62">
            <v>6.2107208872458406</v>
          </cell>
          <cell r="Z62">
            <v>1.8725868725868726</v>
          </cell>
          <cell r="AD62">
            <v>0</v>
          </cell>
          <cell r="AE62">
            <v>98</v>
          </cell>
          <cell r="AF62">
            <v>88.4</v>
          </cell>
          <cell r="AG62">
            <v>96.4</v>
          </cell>
          <cell r="AH62">
            <v>145</v>
          </cell>
          <cell r="AI62" t="e">
            <v>#N/A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907.88199999999995</v>
          </cell>
          <cell r="D63">
            <v>1552.146</v>
          </cell>
          <cell r="E63">
            <v>1142</v>
          </cell>
          <cell r="F63">
            <v>1057</v>
          </cell>
          <cell r="G63" t="str">
            <v>ак апр</v>
          </cell>
          <cell r="H63">
            <v>1</v>
          </cell>
          <cell r="I63">
            <v>50</v>
          </cell>
          <cell r="J63">
            <v>821.81700000000001</v>
          </cell>
          <cell r="K63">
            <v>320.18299999999999</v>
          </cell>
          <cell r="L63">
            <v>200</v>
          </cell>
          <cell r="M63">
            <v>200</v>
          </cell>
          <cell r="N63">
            <v>200</v>
          </cell>
          <cell r="W63">
            <v>228.4</v>
          </cell>
          <cell r="Y63">
            <v>7.2548161120840629</v>
          </cell>
          <cell r="Z63">
            <v>5.6038426349496797</v>
          </cell>
          <cell r="AD63">
            <v>0</v>
          </cell>
          <cell r="AE63">
            <v>187.6</v>
          </cell>
          <cell r="AF63">
            <v>203.6</v>
          </cell>
          <cell r="AG63">
            <v>204</v>
          </cell>
          <cell r="AH63">
            <v>123.747</v>
          </cell>
          <cell r="AI63" t="str">
            <v>нояаб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 t="str">
            <v>шт</v>
          </cell>
          <cell r="C64">
            <v>861</v>
          </cell>
          <cell r="D64">
            <v>23</v>
          </cell>
          <cell r="E64">
            <v>419</v>
          </cell>
          <cell r="F64">
            <v>444</v>
          </cell>
          <cell r="G64">
            <v>0</v>
          </cell>
          <cell r="H64">
            <v>0.1</v>
          </cell>
          <cell r="I64">
            <v>730</v>
          </cell>
          <cell r="J64">
            <v>448</v>
          </cell>
          <cell r="K64">
            <v>-29</v>
          </cell>
          <cell r="L64">
            <v>0</v>
          </cell>
          <cell r="M64">
            <v>0</v>
          </cell>
          <cell r="N64">
            <v>500</v>
          </cell>
          <cell r="W64">
            <v>83.8</v>
          </cell>
          <cell r="Y64">
            <v>11.264916467780431</v>
          </cell>
          <cell r="Z64">
            <v>6.6093366093366086</v>
          </cell>
          <cell r="AD64">
            <v>0</v>
          </cell>
          <cell r="AE64">
            <v>52.8</v>
          </cell>
          <cell r="AF64">
            <v>60.8</v>
          </cell>
          <cell r="AG64">
            <v>57.8</v>
          </cell>
          <cell r="AH64">
            <v>103</v>
          </cell>
          <cell r="AI64" t="e">
            <v>#N/A</v>
          </cell>
        </row>
        <row r="65">
          <cell r="A65" t="str">
            <v xml:space="preserve"> 335  Колбаса Сливушка ТМ Вязанка. ВЕС.  ПОКОМ </v>
          </cell>
          <cell r="B65" t="str">
            <v>кг</v>
          </cell>
          <cell r="C65">
            <v>221.04599999999999</v>
          </cell>
          <cell r="D65">
            <v>202.078</v>
          </cell>
          <cell r="E65">
            <v>221.27199999999999</v>
          </cell>
          <cell r="F65">
            <v>186.483</v>
          </cell>
          <cell r="G65">
            <v>0</v>
          </cell>
          <cell r="H65">
            <v>1</v>
          </cell>
          <cell r="I65">
            <v>50</v>
          </cell>
          <cell r="J65">
            <v>230.80699999999999</v>
          </cell>
          <cell r="K65">
            <v>-9.5349999999999966</v>
          </cell>
          <cell r="L65">
            <v>80</v>
          </cell>
          <cell r="M65">
            <v>0</v>
          </cell>
          <cell r="N65">
            <v>0</v>
          </cell>
          <cell r="W65">
            <v>44.254399999999997</v>
          </cell>
          <cell r="X65">
            <v>20</v>
          </cell>
          <cell r="Y65">
            <v>6.4735483929281612</v>
          </cell>
          <cell r="Z65">
            <v>5.3938579849426924</v>
          </cell>
          <cell r="AD65">
            <v>0</v>
          </cell>
          <cell r="AE65">
            <v>45.192599999999999</v>
          </cell>
          <cell r="AF65">
            <v>48.6158</v>
          </cell>
          <cell r="AG65">
            <v>47.524000000000001</v>
          </cell>
          <cell r="AH65">
            <v>50.036000000000001</v>
          </cell>
          <cell r="AI65" t="e">
            <v>#N/A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2090</v>
          </cell>
          <cell r="D66">
            <v>2395</v>
          </cell>
          <cell r="E66">
            <v>3944</v>
          </cell>
          <cell r="F66">
            <v>471</v>
          </cell>
          <cell r="G66">
            <v>0</v>
          </cell>
          <cell r="H66">
            <v>0.4</v>
          </cell>
          <cell r="I66">
            <v>40</v>
          </cell>
          <cell r="J66">
            <v>3991</v>
          </cell>
          <cell r="K66">
            <v>-47</v>
          </cell>
          <cell r="L66">
            <v>1000</v>
          </cell>
          <cell r="M66">
            <v>800</v>
          </cell>
          <cell r="N66">
            <v>1100</v>
          </cell>
          <cell r="W66">
            <v>610</v>
          </cell>
          <cell r="X66">
            <v>400</v>
          </cell>
          <cell r="Y66">
            <v>6.1819672131147545</v>
          </cell>
          <cell r="Z66">
            <v>1.755608429639701</v>
          </cell>
          <cell r="AD66">
            <v>894</v>
          </cell>
          <cell r="AE66">
            <v>538.4</v>
          </cell>
          <cell r="AF66">
            <v>491.2</v>
          </cell>
          <cell r="AG66">
            <v>482.2</v>
          </cell>
          <cell r="AH66">
            <v>593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1570</v>
          </cell>
          <cell r="D67">
            <v>1836</v>
          </cell>
          <cell r="E67">
            <v>2556</v>
          </cell>
          <cell r="F67">
            <v>802</v>
          </cell>
          <cell r="G67">
            <v>0</v>
          </cell>
          <cell r="H67">
            <v>0.4</v>
          </cell>
          <cell r="I67">
            <v>40</v>
          </cell>
          <cell r="J67">
            <v>2580</v>
          </cell>
          <cell r="K67">
            <v>-24</v>
          </cell>
          <cell r="L67">
            <v>700</v>
          </cell>
          <cell r="M67">
            <v>600</v>
          </cell>
          <cell r="N67">
            <v>1000</v>
          </cell>
          <cell r="W67">
            <v>511.2</v>
          </cell>
          <cell r="X67">
            <v>100</v>
          </cell>
          <cell r="Y67">
            <v>6.2636932707355246</v>
          </cell>
          <cell r="Z67">
            <v>2.424122979897517</v>
          </cell>
          <cell r="AD67">
            <v>0</v>
          </cell>
          <cell r="AE67">
            <v>476</v>
          </cell>
          <cell r="AF67">
            <v>451.4</v>
          </cell>
          <cell r="AG67">
            <v>422.2</v>
          </cell>
          <cell r="AH67">
            <v>438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246.929</v>
          </cell>
          <cell r="D68">
            <v>432.78</v>
          </cell>
          <cell r="E68">
            <v>541.476</v>
          </cell>
          <cell r="F68">
            <v>122.04900000000001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552.92200000000003</v>
          </cell>
          <cell r="K68">
            <v>-11.446000000000026</v>
          </cell>
          <cell r="L68">
            <v>200</v>
          </cell>
          <cell r="M68">
            <v>110</v>
          </cell>
          <cell r="N68">
            <v>150</v>
          </cell>
          <cell r="W68">
            <v>108.29519999999999</v>
          </cell>
          <cell r="X68">
            <v>100</v>
          </cell>
          <cell r="Y68">
            <v>6.2980538380279087</v>
          </cell>
          <cell r="Z68">
            <v>2.4545355859945523</v>
          </cell>
          <cell r="AD68">
            <v>0</v>
          </cell>
          <cell r="AE68">
            <v>88.674800000000005</v>
          </cell>
          <cell r="AF68">
            <v>83.389800000000008</v>
          </cell>
          <cell r="AG68">
            <v>87.295199999999994</v>
          </cell>
          <cell r="AH68">
            <v>130.72800000000001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208.173</v>
          </cell>
          <cell r="D69">
            <v>270.13299999999998</v>
          </cell>
          <cell r="E69">
            <v>406.87599999999998</v>
          </cell>
          <cell r="F69">
            <v>61.790999999999997</v>
          </cell>
          <cell r="G69">
            <v>0</v>
          </cell>
          <cell r="H69">
            <v>1</v>
          </cell>
          <cell r="I69">
            <v>40</v>
          </cell>
          <cell r="J69">
            <v>417.16899999999998</v>
          </cell>
          <cell r="K69">
            <v>-10.293000000000006</v>
          </cell>
          <cell r="L69">
            <v>170</v>
          </cell>
          <cell r="M69">
            <v>120</v>
          </cell>
          <cell r="N69">
            <v>120</v>
          </cell>
          <cell r="W69">
            <v>81.375199999999992</v>
          </cell>
          <cell r="X69">
            <v>40</v>
          </cell>
          <cell r="Y69">
            <v>6.2892748650694568</v>
          </cell>
          <cell r="Z69">
            <v>1.7963795789156323</v>
          </cell>
          <cell r="AD69">
            <v>0</v>
          </cell>
          <cell r="AE69">
            <v>67.374800000000008</v>
          </cell>
          <cell r="AF69">
            <v>59.295399999999994</v>
          </cell>
          <cell r="AG69">
            <v>64.341999999999999</v>
          </cell>
          <cell r="AH69">
            <v>84.427000000000007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360.077</v>
          </cell>
          <cell r="D70">
            <v>477.84800000000001</v>
          </cell>
          <cell r="E70">
            <v>866.02200000000005</v>
          </cell>
          <cell r="F70">
            <v>-54.039000000000001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900.27200000000005</v>
          </cell>
          <cell r="K70">
            <v>-34.25</v>
          </cell>
          <cell r="L70">
            <v>550</v>
          </cell>
          <cell r="M70">
            <v>170</v>
          </cell>
          <cell r="N70">
            <v>360</v>
          </cell>
          <cell r="W70">
            <v>173.20440000000002</v>
          </cell>
          <cell r="X70">
            <v>70</v>
          </cell>
          <cell r="Y70">
            <v>6.3275586532443739</v>
          </cell>
          <cell r="Z70">
            <v>0.5653038170056649</v>
          </cell>
          <cell r="AD70">
            <v>0</v>
          </cell>
          <cell r="AE70">
            <v>114.01679999999999</v>
          </cell>
          <cell r="AF70">
            <v>106.44539999999999</v>
          </cell>
          <cell r="AG70">
            <v>132.92699999999999</v>
          </cell>
          <cell r="AH70">
            <v>160.803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323.96899999999999</v>
          </cell>
          <cell r="D71">
            <v>298.89400000000001</v>
          </cell>
          <cell r="E71">
            <v>543.33000000000004</v>
          </cell>
          <cell r="F71">
            <v>63.372</v>
          </cell>
          <cell r="G71">
            <v>0</v>
          </cell>
          <cell r="H71">
            <v>1</v>
          </cell>
          <cell r="I71">
            <v>40</v>
          </cell>
          <cell r="J71">
            <v>567.39099999999996</v>
          </cell>
          <cell r="K71">
            <v>-24.060999999999922</v>
          </cell>
          <cell r="L71">
            <v>270</v>
          </cell>
          <cell r="M71">
            <v>110</v>
          </cell>
          <cell r="N71">
            <v>150</v>
          </cell>
          <cell r="W71">
            <v>108.66600000000001</v>
          </cell>
          <cell r="X71">
            <v>80</v>
          </cell>
          <cell r="Y71">
            <v>6.1967128632690995</v>
          </cell>
          <cell r="Z71">
            <v>1.8376796371449033</v>
          </cell>
          <cell r="AD71">
            <v>0</v>
          </cell>
          <cell r="AE71">
            <v>96.180800000000005</v>
          </cell>
          <cell r="AF71">
            <v>87.226799999999997</v>
          </cell>
          <cell r="AG71">
            <v>88.897000000000006</v>
          </cell>
          <cell r="AH71">
            <v>132.32599999999999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137</v>
          </cell>
          <cell r="D72">
            <v>6</v>
          </cell>
          <cell r="E72">
            <v>64</v>
          </cell>
          <cell r="F72">
            <v>75</v>
          </cell>
          <cell r="G72" t="str">
            <v>дк</v>
          </cell>
          <cell r="H72">
            <v>0.6</v>
          </cell>
          <cell r="I72">
            <v>60</v>
          </cell>
          <cell r="J72">
            <v>132</v>
          </cell>
          <cell r="K72">
            <v>-68</v>
          </cell>
          <cell r="L72">
            <v>60</v>
          </cell>
          <cell r="M72">
            <v>0</v>
          </cell>
          <cell r="N72">
            <v>0</v>
          </cell>
          <cell r="W72">
            <v>12.8</v>
          </cell>
          <cell r="Y72">
            <v>10.546875</v>
          </cell>
          <cell r="Z72">
            <v>4.408602150537634</v>
          </cell>
          <cell r="AD72">
            <v>0</v>
          </cell>
          <cell r="AE72">
            <v>18.8</v>
          </cell>
          <cell r="AF72">
            <v>22.2</v>
          </cell>
          <cell r="AG72">
            <v>19.8</v>
          </cell>
          <cell r="AH72">
            <v>7</v>
          </cell>
          <cell r="AI72" t="str">
            <v>склад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195</v>
          </cell>
          <cell r="D73">
            <v>188</v>
          </cell>
          <cell r="E73">
            <v>297</v>
          </cell>
          <cell r="F73">
            <v>80</v>
          </cell>
          <cell r="G73" t="str">
            <v>ябл</v>
          </cell>
          <cell r="H73">
            <v>0.6</v>
          </cell>
          <cell r="I73">
            <v>60</v>
          </cell>
          <cell r="J73">
            <v>314</v>
          </cell>
          <cell r="K73">
            <v>-17</v>
          </cell>
          <cell r="L73">
            <v>160</v>
          </cell>
          <cell r="M73">
            <v>70</v>
          </cell>
          <cell r="N73">
            <v>90</v>
          </cell>
          <cell r="W73">
            <v>59.4</v>
          </cell>
          <cell r="Y73">
            <v>6.7340067340067344</v>
          </cell>
          <cell r="Z73">
            <v>1.7857142857142856</v>
          </cell>
          <cell r="AD73">
            <v>0</v>
          </cell>
          <cell r="AE73">
            <v>49.2</v>
          </cell>
          <cell r="AF73">
            <v>49.8</v>
          </cell>
          <cell r="AG73">
            <v>53.4</v>
          </cell>
          <cell r="AH73">
            <v>33</v>
          </cell>
          <cell r="AI73" t="str">
            <v>нояаб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265</v>
          </cell>
          <cell r="D74">
            <v>366</v>
          </cell>
          <cell r="E74">
            <v>569</v>
          </cell>
          <cell r="F74">
            <v>41</v>
          </cell>
          <cell r="G74" t="str">
            <v>ябл</v>
          </cell>
          <cell r="H74">
            <v>0.6</v>
          </cell>
          <cell r="I74">
            <v>60</v>
          </cell>
          <cell r="J74">
            <v>716</v>
          </cell>
          <cell r="K74">
            <v>-147</v>
          </cell>
          <cell r="L74">
            <v>180</v>
          </cell>
          <cell r="M74">
            <v>150</v>
          </cell>
          <cell r="N74">
            <v>220</v>
          </cell>
          <cell r="W74">
            <v>113.8</v>
          </cell>
          <cell r="X74">
            <v>110</v>
          </cell>
          <cell r="Y74">
            <v>6.1599297012302285</v>
          </cell>
          <cell r="Z74">
            <v>1.474609375</v>
          </cell>
          <cell r="AD74">
            <v>0</v>
          </cell>
          <cell r="AE74">
            <v>82.2</v>
          </cell>
          <cell r="AF74">
            <v>85.2</v>
          </cell>
          <cell r="AG74">
            <v>78</v>
          </cell>
          <cell r="AH74">
            <v>111</v>
          </cell>
          <cell r="AI74" t="str">
            <v>продноя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67.918000000000006</v>
          </cell>
          <cell r="D75">
            <v>1459.5630000000001</v>
          </cell>
          <cell r="E75">
            <v>159.69900000000001</v>
          </cell>
          <cell r="F75">
            <v>45.76</v>
          </cell>
          <cell r="G75">
            <v>0</v>
          </cell>
          <cell r="H75">
            <v>1</v>
          </cell>
          <cell r="I75">
            <v>30</v>
          </cell>
          <cell r="J75">
            <v>173.535</v>
          </cell>
          <cell r="K75">
            <v>-13.835999999999984</v>
          </cell>
          <cell r="L75">
            <v>90</v>
          </cell>
          <cell r="M75">
            <v>20</v>
          </cell>
          <cell r="N75">
            <v>30</v>
          </cell>
          <cell r="W75">
            <v>31.939800000000002</v>
          </cell>
          <cell r="X75">
            <v>10</v>
          </cell>
          <cell r="Y75">
            <v>6.129030238135492</v>
          </cell>
          <cell r="Z75">
            <v>2.188485537761657</v>
          </cell>
          <cell r="AD75">
            <v>0</v>
          </cell>
          <cell r="AE75">
            <v>33.123399999999997</v>
          </cell>
          <cell r="AF75">
            <v>30.169</v>
          </cell>
          <cell r="AG75">
            <v>28.949599999999997</v>
          </cell>
          <cell r="AH75">
            <v>25.437999999999999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384</v>
          </cell>
          <cell r="D76">
            <v>398</v>
          </cell>
          <cell r="E76">
            <v>620</v>
          </cell>
          <cell r="F76">
            <v>134</v>
          </cell>
          <cell r="G76" t="str">
            <v>ябл,дк</v>
          </cell>
          <cell r="H76">
            <v>0.6</v>
          </cell>
          <cell r="I76">
            <v>60</v>
          </cell>
          <cell r="J76">
            <v>668</v>
          </cell>
          <cell r="K76">
            <v>-48</v>
          </cell>
          <cell r="L76">
            <v>280</v>
          </cell>
          <cell r="M76">
            <v>150</v>
          </cell>
          <cell r="N76">
            <v>160</v>
          </cell>
          <cell r="W76">
            <v>124</v>
          </cell>
          <cell r="X76">
            <v>60</v>
          </cell>
          <cell r="Y76">
            <v>6.32258064516129</v>
          </cell>
          <cell r="Z76">
            <v>2.020033388981636</v>
          </cell>
          <cell r="AD76">
            <v>0</v>
          </cell>
          <cell r="AE76">
            <v>111</v>
          </cell>
          <cell r="AF76">
            <v>107</v>
          </cell>
          <cell r="AG76">
            <v>102</v>
          </cell>
          <cell r="AH76">
            <v>116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483</v>
          </cell>
          <cell r="D77">
            <v>559</v>
          </cell>
          <cell r="E77">
            <v>832</v>
          </cell>
          <cell r="F77">
            <v>165</v>
          </cell>
          <cell r="G77" t="str">
            <v>ябл,дк</v>
          </cell>
          <cell r="H77">
            <v>0.6</v>
          </cell>
          <cell r="I77">
            <v>60</v>
          </cell>
          <cell r="J77">
            <v>897</v>
          </cell>
          <cell r="K77">
            <v>-65</v>
          </cell>
          <cell r="L77">
            <v>400</v>
          </cell>
          <cell r="M77">
            <v>190</v>
          </cell>
          <cell r="N77">
            <v>260</v>
          </cell>
          <cell r="W77">
            <v>166.4</v>
          </cell>
          <cell r="X77">
            <v>50</v>
          </cell>
          <cell r="Y77">
            <v>6.4002403846153841</v>
          </cell>
          <cell r="Z77">
            <v>1.7427884615384615</v>
          </cell>
          <cell r="AD77">
            <v>0</v>
          </cell>
          <cell r="AE77">
            <v>131</v>
          </cell>
          <cell r="AF77">
            <v>129.4</v>
          </cell>
          <cell r="AG77">
            <v>141</v>
          </cell>
          <cell r="AH77">
            <v>146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38</v>
          </cell>
          <cell r="D78">
            <v>845</v>
          </cell>
          <cell r="E78">
            <v>471</v>
          </cell>
          <cell r="F78">
            <v>389</v>
          </cell>
          <cell r="G78">
            <v>0</v>
          </cell>
          <cell r="H78">
            <v>0.4</v>
          </cell>
          <cell r="I78" t="e">
            <v>#N/A</v>
          </cell>
          <cell r="J78">
            <v>748</v>
          </cell>
          <cell r="K78">
            <v>-277</v>
          </cell>
          <cell r="L78">
            <v>300</v>
          </cell>
          <cell r="M78">
            <v>200</v>
          </cell>
          <cell r="N78">
            <v>200</v>
          </cell>
          <cell r="W78">
            <v>94.2</v>
          </cell>
          <cell r="Y78">
            <v>11.560509554140127</v>
          </cell>
          <cell r="Z78">
            <v>7.6044568245125355</v>
          </cell>
          <cell r="AD78">
            <v>0</v>
          </cell>
          <cell r="AE78">
            <v>122</v>
          </cell>
          <cell r="AF78">
            <v>91.2</v>
          </cell>
          <cell r="AG78">
            <v>74</v>
          </cell>
          <cell r="AH78">
            <v>169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62</v>
          </cell>
          <cell r="D79">
            <v>847</v>
          </cell>
          <cell r="E79">
            <v>722</v>
          </cell>
          <cell r="F79">
            <v>165</v>
          </cell>
          <cell r="G79">
            <v>0</v>
          </cell>
          <cell r="H79">
            <v>0.33</v>
          </cell>
          <cell r="I79">
            <v>60</v>
          </cell>
          <cell r="J79">
            <v>860</v>
          </cell>
          <cell r="K79">
            <v>-138</v>
          </cell>
          <cell r="L79">
            <v>300</v>
          </cell>
          <cell r="M79">
            <v>150</v>
          </cell>
          <cell r="N79">
            <v>160</v>
          </cell>
          <cell r="W79">
            <v>144.4</v>
          </cell>
          <cell r="X79">
            <v>100</v>
          </cell>
          <cell r="Y79">
            <v>6.0595567867036007</v>
          </cell>
          <cell r="Z79">
            <v>2.3823109843081314</v>
          </cell>
          <cell r="AD79">
            <v>0</v>
          </cell>
          <cell r="AE79">
            <v>56</v>
          </cell>
          <cell r="AF79">
            <v>85.4</v>
          </cell>
          <cell r="AG79">
            <v>136.4</v>
          </cell>
          <cell r="AH79">
            <v>176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91</v>
          </cell>
          <cell r="D80">
            <v>742</v>
          </cell>
          <cell r="E80">
            <v>570</v>
          </cell>
          <cell r="F80">
            <v>240</v>
          </cell>
          <cell r="G80">
            <v>0</v>
          </cell>
          <cell r="H80">
            <v>0.35</v>
          </cell>
          <cell r="I80" t="e">
            <v>#N/A</v>
          </cell>
          <cell r="J80">
            <v>616</v>
          </cell>
          <cell r="K80">
            <v>-46</v>
          </cell>
          <cell r="L80">
            <v>200</v>
          </cell>
          <cell r="M80">
            <v>50</v>
          </cell>
          <cell r="N80">
            <v>150</v>
          </cell>
          <cell r="W80">
            <v>114</v>
          </cell>
          <cell r="X80">
            <v>80</v>
          </cell>
          <cell r="Y80">
            <v>6.3157894736842106</v>
          </cell>
          <cell r="Z80">
            <v>3.7429111531190928</v>
          </cell>
          <cell r="AD80">
            <v>0</v>
          </cell>
          <cell r="AE80">
            <v>64.599999999999994</v>
          </cell>
          <cell r="AF80">
            <v>95.8</v>
          </cell>
          <cell r="AG80">
            <v>103</v>
          </cell>
          <cell r="AH80">
            <v>161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232</v>
          </cell>
          <cell r="D81">
            <v>341</v>
          </cell>
          <cell r="E81">
            <v>365</v>
          </cell>
          <cell r="F81">
            <v>197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382</v>
          </cell>
          <cell r="K81">
            <v>-17</v>
          </cell>
          <cell r="L81">
            <v>70</v>
          </cell>
          <cell r="M81">
            <v>90</v>
          </cell>
          <cell r="N81">
            <v>120</v>
          </cell>
          <cell r="W81">
            <v>73</v>
          </cell>
          <cell r="Y81">
            <v>6.5342465753424657</v>
          </cell>
          <cell r="Z81">
            <v>3.050847457627119</v>
          </cell>
          <cell r="AD81">
            <v>0</v>
          </cell>
          <cell r="AE81">
            <v>72.2</v>
          </cell>
          <cell r="AF81">
            <v>88.6</v>
          </cell>
          <cell r="AG81">
            <v>60</v>
          </cell>
          <cell r="AH81">
            <v>21</v>
          </cell>
          <cell r="AI81" t="str">
            <v>оконч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2123</v>
          </cell>
          <cell r="D82">
            <v>7245</v>
          </cell>
          <cell r="E82">
            <v>6389</v>
          </cell>
          <cell r="F82">
            <v>1874</v>
          </cell>
          <cell r="G82">
            <v>0</v>
          </cell>
          <cell r="H82">
            <v>0.35</v>
          </cell>
          <cell r="I82">
            <v>40</v>
          </cell>
          <cell r="J82">
            <v>6463</v>
          </cell>
          <cell r="K82">
            <v>-74</v>
          </cell>
          <cell r="L82">
            <v>1200</v>
          </cell>
          <cell r="M82">
            <v>600</v>
          </cell>
          <cell r="N82">
            <v>1020</v>
          </cell>
          <cell r="W82">
            <v>797.8</v>
          </cell>
          <cell r="X82">
            <v>400</v>
          </cell>
          <cell r="Y82">
            <v>6.3850589120080228</v>
          </cell>
          <cell r="Z82">
            <v>3.4639663335086799</v>
          </cell>
          <cell r="AD82">
            <v>2400</v>
          </cell>
          <cell r="AE82">
            <v>639</v>
          </cell>
          <cell r="AF82">
            <v>630.6</v>
          </cell>
          <cell r="AG82">
            <v>620.4</v>
          </cell>
          <cell r="AH82">
            <v>775</v>
          </cell>
          <cell r="AI82" t="str">
            <v>нояаб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5070</v>
          </cell>
          <cell r="D83">
            <v>4542</v>
          </cell>
          <cell r="E83">
            <v>7953</v>
          </cell>
          <cell r="F83">
            <v>1458</v>
          </cell>
          <cell r="G83">
            <v>0</v>
          </cell>
          <cell r="H83">
            <v>0.35</v>
          </cell>
          <cell r="I83">
            <v>45</v>
          </cell>
          <cell r="J83">
            <v>8127</v>
          </cell>
          <cell r="K83">
            <v>-174</v>
          </cell>
          <cell r="L83">
            <v>2400</v>
          </cell>
          <cell r="M83">
            <v>1000</v>
          </cell>
          <cell r="N83">
            <v>2200</v>
          </cell>
          <cell r="W83">
            <v>1350.6</v>
          </cell>
          <cell r="X83">
            <v>1200</v>
          </cell>
          <cell r="Y83">
            <v>6.1143195616762922</v>
          </cell>
          <cell r="Z83">
            <v>2.1720162044250548</v>
          </cell>
          <cell r="AD83">
            <v>1200</v>
          </cell>
          <cell r="AE83">
            <v>1331.2</v>
          </cell>
          <cell r="AF83">
            <v>1262.8</v>
          </cell>
          <cell r="AG83">
            <v>1156.8</v>
          </cell>
          <cell r="AH83">
            <v>1422</v>
          </cell>
          <cell r="AI83" t="str">
            <v>оконч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70</v>
          </cell>
          <cell r="D84">
            <v>10</v>
          </cell>
          <cell r="E84">
            <v>30</v>
          </cell>
          <cell r="F84">
            <v>43</v>
          </cell>
          <cell r="G84">
            <v>0</v>
          </cell>
          <cell r="H84">
            <v>0.06</v>
          </cell>
          <cell r="I84" t="e">
            <v>#N/A</v>
          </cell>
          <cell r="J84">
            <v>223</v>
          </cell>
          <cell r="K84">
            <v>-193</v>
          </cell>
          <cell r="L84">
            <v>60</v>
          </cell>
          <cell r="M84">
            <v>30</v>
          </cell>
          <cell r="N84">
            <v>30</v>
          </cell>
          <cell r="W84">
            <v>6</v>
          </cell>
          <cell r="Y84">
            <v>27.166666666666668</v>
          </cell>
          <cell r="Z84">
            <v>4.8780487804878057</v>
          </cell>
          <cell r="AD84">
            <v>0</v>
          </cell>
          <cell r="AE84">
            <v>0.8</v>
          </cell>
          <cell r="AF84">
            <v>7</v>
          </cell>
          <cell r="AG84">
            <v>22.2</v>
          </cell>
          <cell r="AH84">
            <v>2</v>
          </cell>
          <cell r="AI84" t="e">
            <v>#N/A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47</v>
          </cell>
          <cell r="D85">
            <v>202</v>
          </cell>
          <cell r="E85">
            <v>133</v>
          </cell>
          <cell r="F85">
            <v>113</v>
          </cell>
          <cell r="G85">
            <v>0</v>
          </cell>
          <cell r="H85">
            <v>0.06</v>
          </cell>
          <cell r="I85" t="e">
            <v>#N/A</v>
          </cell>
          <cell r="J85">
            <v>422</v>
          </cell>
          <cell r="K85">
            <v>-289</v>
          </cell>
          <cell r="L85">
            <v>50</v>
          </cell>
          <cell r="M85">
            <v>30</v>
          </cell>
          <cell r="N85">
            <v>30</v>
          </cell>
          <cell r="W85">
            <v>26.6</v>
          </cell>
          <cell r="X85">
            <v>30</v>
          </cell>
          <cell r="Y85">
            <v>9.5112781954887211</v>
          </cell>
          <cell r="Z85">
            <v>5.458333333333333</v>
          </cell>
          <cell r="AD85">
            <v>0</v>
          </cell>
          <cell r="AE85">
            <v>0</v>
          </cell>
          <cell r="AF85">
            <v>15.4</v>
          </cell>
          <cell r="AG85">
            <v>23.2</v>
          </cell>
          <cell r="AH85">
            <v>18</v>
          </cell>
          <cell r="AI85" t="e">
            <v>#N/A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92</v>
          </cell>
          <cell r="D86">
            <v>42</v>
          </cell>
          <cell r="E86">
            <v>25</v>
          </cell>
          <cell r="F86">
            <v>107</v>
          </cell>
          <cell r="G86">
            <v>0</v>
          </cell>
          <cell r="H86">
            <v>0.15</v>
          </cell>
          <cell r="I86" t="e">
            <v>#N/A</v>
          </cell>
          <cell r="J86">
            <v>188</v>
          </cell>
          <cell r="K86">
            <v>-163</v>
          </cell>
          <cell r="L86">
            <v>30</v>
          </cell>
          <cell r="M86">
            <v>0</v>
          </cell>
          <cell r="N86">
            <v>0</v>
          </cell>
          <cell r="W86">
            <v>5</v>
          </cell>
          <cell r="Y86">
            <v>27.4</v>
          </cell>
          <cell r="Z86">
            <v>33.82352941176471</v>
          </cell>
          <cell r="AD86">
            <v>0</v>
          </cell>
          <cell r="AE86">
            <v>0.2</v>
          </cell>
          <cell r="AF86">
            <v>0</v>
          </cell>
          <cell r="AG86">
            <v>0</v>
          </cell>
          <cell r="AH86">
            <v>10</v>
          </cell>
          <cell r="AI86" t="str">
            <v>склад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B87" t="str">
            <v>шт</v>
          </cell>
          <cell r="C87">
            <v>14</v>
          </cell>
          <cell r="E87">
            <v>0</v>
          </cell>
          <cell r="F87">
            <v>14</v>
          </cell>
          <cell r="G87" t="str">
            <v>выв</v>
          </cell>
          <cell r="H87">
            <v>0</v>
          </cell>
          <cell r="I87" t="e">
            <v>#N/A</v>
          </cell>
          <cell r="J87">
            <v>1</v>
          </cell>
          <cell r="K87">
            <v>-1</v>
          </cell>
          <cell r="L87">
            <v>0</v>
          </cell>
          <cell r="M87">
            <v>0</v>
          </cell>
          <cell r="N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0.4</v>
          </cell>
          <cell r="AF87">
            <v>0</v>
          </cell>
          <cell r="AG87">
            <v>0</v>
          </cell>
          <cell r="AH87">
            <v>0</v>
          </cell>
          <cell r="AI87" t="str">
            <v>выв01,11,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 t="str">
            <v>кг</v>
          </cell>
          <cell r="C88">
            <v>41.735999999999997</v>
          </cell>
          <cell r="D88">
            <v>69.424000000000007</v>
          </cell>
          <cell r="E88">
            <v>68.665999999999997</v>
          </cell>
          <cell r="F88">
            <v>42.494</v>
          </cell>
          <cell r="G88" t="str">
            <v>выв</v>
          </cell>
          <cell r="H88">
            <v>0</v>
          </cell>
          <cell r="I88" t="e">
            <v>#N/A</v>
          </cell>
          <cell r="J88">
            <v>83.852000000000004</v>
          </cell>
          <cell r="K88">
            <v>-15.186000000000007</v>
          </cell>
          <cell r="L88">
            <v>0</v>
          </cell>
          <cell r="M88">
            <v>0</v>
          </cell>
          <cell r="N88">
            <v>0</v>
          </cell>
          <cell r="W88">
            <v>13.7332</v>
          </cell>
          <cell r="Y88">
            <v>3.0942533422654588</v>
          </cell>
          <cell r="Z88">
            <v>2.9700299141714894</v>
          </cell>
          <cell r="AD88">
            <v>0</v>
          </cell>
          <cell r="AE88">
            <v>13.241800000000001</v>
          </cell>
          <cell r="AF88">
            <v>11.421200000000001</v>
          </cell>
          <cell r="AG88">
            <v>10.854000000000001</v>
          </cell>
          <cell r="AH88">
            <v>0</v>
          </cell>
          <cell r="AI88" t="str">
            <v>выв01,11,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 t="str">
            <v>шт</v>
          </cell>
          <cell r="C89">
            <v>345</v>
          </cell>
          <cell r="D89">
            <v>233</v>
          </cell>
          <cell r="E89">
            <v>437</v>
          </cell>
          <cell r="F89">
            <v>94</v>
          </cell>
          <cell r="G89">
            <v>0</v>
          </cell>
          <cell r="H89">
            <v>0.4</v>
          </cell>
          <cell r="I89" t="e">
            <v>#N/A</v>
          </cell>
          <cell r="J89">
            <v>554</v>
          </cell>
          <cell r="K89">
            <v>-117</v>
          </cell>
          <cell r="L89">
            <v>40</v>
          </cell>
          <cell r="M89">
            <v>90</v>
          </cell>
          <cell r="N89">
            <v>90</v>
          </cell>
          <cell r="W89">
            <v>87.4</v>
          </cell>
          <cell r="X89">
            <v>100</v>
          </cell>
          <cell r="Y89">
            <v>4.7368421052631575</v>
          </cell>
          <cell r="Z89">
            <v>2.6227390180878549</v>
          </cell>
          <cell r="AD89">
            <v>0</v>
          </cell>
          <cell r="AE89">
            <v>92.2</v>
          </cell>
          <cell r="AF89">
            <v>81</v>
          </cell>
          <cell r="AG89">
            <v>57.2</v>
          </cell>
          <cell r="AH89">
            <v>110</v>
          </cell>
          <cell r="AI89" t="str">
            <v>Паша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 t="str">
            <v>кг</v>
          </cell>
          <cell r="C90">
            <v>63.890999999999998</v>
          </cell>
          <cell r="D90">
            <v>235.73599999999999</v>
          </cell>
          <cell r="E90">
            <v>219.24100000000001</v>
          </cell>
          <cell r="F90">
            <v>76.039000000000001</v>
          </cell>
          <cell r="G90" t="str">
            <v>н</v>
          </cell>
          <cell r="H90">
            <v>1</v>
          </cell>
          <cell r="I90" t="e">
            <v>#N/A</v>
          </cell>
          <cell r="J90">
            <v>213.554</v>
          </cell>
          <cell r="K90">
            <v>5.6870000000000118</v>
          </cell>
          <cell r="L90">
            <v>60</v>
          </cell>
          <cell r="M90">
            <v>0</v>
          </cell>
          <cell r="N90">
            <v>60</v>
          </cell>
          <cell r="W90">
            <v>43.848200000000006</v>
          </cell>
          <cell r="X90">
            <v>70</v>
          </cell>
          <cell r="Y90">
            <v>6.0672730009441658</v>
          </cell>
          <cell r="Z90">
            <v>3.7432329168146548</v>
          </cell>
          <cell r="AD90">
            <v>0</v>
          </cell>
          <cell r="AE90">
            <v>30.7224</v>
          </cell>
          <cell r="AF90">
            <v>31.281799999999997</v>
          </cell>
          <cell r="AG90">
            <v>33.193200000000004</v>
          </cell>
          <cell r="AH90">
            <v>64.528999999999996</v>
          </cell>
          <cell r="AI90" t="str">
            <v>увел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 t="str">
            <v>кг</v>
          </cell>
          <cell r="D91">
            <v>114.831</v>
          </cell>
          <cell r="E91">
            <v>28.835999999999999</v>
          </cell>
          <cell r="F91">
            <v>85.995000000000005</v>
          </cell>
          <cell r="G91" t="str">
            <v>склад</v>
          </cell>
          <cell r="H91">
            <v>1</v>
          </cell>
          <cell r="I91" t="e">
            <v>#N/A</v>
          </cell>
          <cell r="J91">
            <v>28.65</v>
          </cell>
          <cell r="K91">
            <v>0.18599999999999994</v>
          </cell>
          <cell r="L91">
            <v>0</v>
          </cell>
          <cell r="M91">
            <v>0</v>
          </cell>
          <cell r="N91">
            <v>0</v>
          </cell>
          <cell r="W91">
            <v>5.7671999999999999</v>
          </cell>
          <cell r="Y91">
            <v>14.911048689138578</v>
          </cell>
          <cell r="Z91">
            <v>34.888495206335975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14.442</v>
          </cell>
          <cell r="AI91" t="e">
            <v>#N/A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 t="str">
            <v>шт</v>
          </cell>
          <cell r="C92">
            <v>23</v>
          </cell>
          <cell r="D92">
            <v>281</v>
          </cell>
          <cell r="E92">
            <v>206</v>
          </cell>
          <cell r="F92">
            <v>81</v>
          </cell>
          <cell r="G92">
            <v>0</v>
          </cell>
          <cell r="H92">
            <v>0.4</v>
          </cell>
          <cell r="I92" t="e">
            <v>#N/A</v>
          </cell>
          <cell r="J92">
            <v>267</v>
          </cell>
          <cell r="K92">
            <v>-61</v>
          </cell>
          <cell r="L92">
            <v>0</v>
          </cell>
          <cell r="M92">
            <v>60</v>
          </cell>
          <cell r="N92">
            <v>50</v>
          </cell>
          <cell r="W92">
            <v>41.2</v>
          </cell>
          <cell r="X92">
            <v>50</v>
          </cell>
          <cell r="Y92">
            <v>5.849514563106796</v>
          </cell>
          <cell r="Z92">
            <v>3.1593406593406597</v>
          </cell>
          <cell r="AD92">
            <v>0</v>
          </cell>
          <cell r="AE92">
            <v>39.799999999999997</v>
          </cell>
          <cell r="AF92">
            <v>44.6</v>
          </cell>
          <cell r="AG92">
            <v>28.6</v>
          </cell>
          <cell r="AH92">
            <v>33</v>
          </cell>
          <cell r="AI92" t="str">
            <v>увел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 t="str">
            <v>кг</v>
          </cell>
          <cell r="C93">
            <v>100.268</v>
          </cell>
          <cell r="D93">
            <v>53.164999999999999</v>
          </cell>
          <cell r="E93">
            <v>150.477</v>
          </cell>
          <cell r="F93">
            <v>-0.92900000000000005</v>
          </cell>
          <cell r="G93">
            <v>0</v>
          </cell>
          <cell r="H93">
            <v>1</v>
          </cell>
          <cell r="I93" t="e">
            <v>#N/A</v>
          </cell>
          <cell r="J93">
            <v>146.155</v>
          </cell>
          <cell r="K93">
            <v>4.3220000000000027</v>
          </cell>
          <cell r="L93">
            <v>40</v>
          </cell>
          <cell r="M93">
            <v>30</v>
          </cell>
          <cell r="N93">
            <v>50</v>
          </cell>
          <cell r="W93">
            <v>30.095400000000001</v>
          </cell>
          <cell r="X93">
            <v>40</v>
          </cell>
          <cell r="Y93">
            <v>5.2855585903493552</v>
          </cell>
          <cell r="Z93">
            <v>0.90951399963041801</v>
          </cell>
          <cell r="AD93">
            <v>0</v>
          </cell>
          <cell r="AE93">
            <v>31.616599999999998</v>
          </cell>
          <cell r="AF93">
            <v>20.273800000000001</v>
          </cell>
          <cell r="AG93">
            <v>22.121000000000002</v>
          </cell>
          <cell r="AH93">
            <v>27.507000000000001</v>
          </cell>
          <cell r="AI93" t="str">
            <v>увел</v>
          </cell>
        </row>
        <row r="94">
          <cell r="A94" t="str">
            <v xml:space="preserve"> 438  Колбаса Филедворская 0,4 кг. ТМ Стародворье  ПОКОМ</v>
          </cell>
          <cell r="B94" t="str">
            <v>шт</v>
          </cell>
          <cell r="C94">
            <v>145</v>
          </cell>
          <cell r="D94">
            <v>4</v>
          </cell>
          <cell r="E94">
            <v>67</v>
          </cell>
          <cell r="F94">
            <v>80</v>
          </cell>
          <cell r="G94" t="str">
            <v>н</v>
          </cell>
          <cell r="H94">
            <v>0.4</v>
          </cell>
          <cell r="I94" t="e">
            <v>#N/A</v>
          </cell>
          <cell r="J94">
            <v>72</v>
          </cell>
          <cell r="K94">
            <v>-5</v>
          </cell>
          <cell r="L94">
            <v>0</v>
          </cell>
          <cell r="M94">
            <v>0</v>
          </cell>
          <cell r="N94">
            <v>0</v>
          </cell>
          <cell r="W94">
            <v>13.4</v>
          </cell>
          <cell r="Y94">
            <v>5.9701492537313428</v>
          </cell>
          <cell r="Z94">
            <v>10</v>
          </cell>
          <cell r="AD94">
            <v>0</v>
          </cell>
          <cell r="AE94">
            <v>19.600000000000001</v>
          </cell>
          <cell r="AF94">
            <v>8</v>
          </cell>
          <cell r="AG94">
            <v>5.6</v>
          </cell>
          <cell r="AH94">
            <v>23</v>
          </cell>
          <cell r="AI94" t="str">
            <v>увел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B95" t="str">
            <v>шт</v>
          </cell>
          <cell r="C95">
            <v>71</v>
          </cell>
          <cell r="D95">
            <v>731</v>
          </cell>
          <cell r="E95">
            <v>92</v>
          </cell>
          <cell r="F95">
            <v>127</v>
          </cell>
          <cell r="G95">
            <v>0</v>
          </cell>
          <cell r="H95">
            <v>0.2</v>
          </cell>
          <cell r="I95" t="e">
            <v>#N/A</v>
          </cell>
          <cell r="J95">
            <v>150</v>
          </cell>
          <cell r="K95">
            <v>-58</v>
          </cell>
          <cell r="L95">
            <v>0</v>
          </cell>
          <cell r="M95">
            <v>0</v>
          </cell>
          <cell r="N95">
            <v>0</v>
          </cell>
          <cell r="W95">
            <v>18.399999999999999</v>
          </cell>
          <cell r="Y95">
            <v>6.9021739130434785</v>
          </cell>
          <cell r="Z95">
            <v>11.642857142857142</v>
          </cell>
          <cell r="AD95">
            <v>0</v>
          </cell>
          <cell r="AE95">
            <v>24.2</v>
          </cell>
          <cell r="AF95">
            <v>15.6</v>
          </cell>
          <cell r="AG95">
            <v>20</v>
          </cell>
          <cell r="AH95">
            <v>34</v>
          </cell>
          <cell r="AI95" t="e">
            <v>#N/A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B96" t="str">
            <v>шт</v>
          </cell>
          <cell r="C96">
            <v>117</v>
          </cell>
          <cell r="D96">
            <v>400</v>
          </cell>
          <cell r="E96">
            <v>99</v>
          </cell>
          <cell r="F96">
            <v>16</v>
          </cell>
          <cell r="G96">
            <v>0</v>
          </cell>
          <cell r="H96">
            <v>0.2</v>
          </cell>
          <cell r="I96" t="e">
            <v>#N/A</v>
          </cell>
          <cell r="J96">
            <v>142</v>
          </cell>
          <cell r="K96">
            <v>-43</v>
          </cell>
          <cell r="L96">
            <v>60</v>
          </cell>
          <cell r="M96">
            <v>0</v>
          </cell>
          <cell r="N96">
            <v>30</v>
          </cell>
          <cell r="W96">
            <v>19.8</v>
          </cell>
          <cell r="X96">
            <v>20</v>
          </cell>
          <cell r="Y96">
            <v>6.3636363636363633</v>
          </cell>
          <cell r="Z96">
            <v>1.7222222222222223</v>
          </cell>
          <cell r="AD96">
            <v>0</v>
          </cell>
          <cell r="AE96">
            <v>23.4</v>
          </cell>
          <cell r="AF96">
            <v>10.8</v>
          </cell>
          <cell r="AG96">
            <v>16.2</v>
          </cell>
          <cell r="AH96">
            <v>12</v>
          </cell>
          <cell r="AI96" t="str">
            <v>увел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B97" t="str">
            <v>шт</v>
          </cell>
          <cell r="C97">
            <v>17</v>
          </cell>
          <cell r="D97">
            <v>1210</v>
          </cell>
          <cell r="E97">
            <v>231</v>
          </cell>
          <cell r="F97">
            <v>150</v>
          </cell>
          <cell r="G97">
            <v>0</v>
          </cell>
          <cell r="H97">
            <v>0.2</v>
          </cell>
          <cell r="I97" t="e">
            <v>#N/A</v>
          </cell>
          <cell r="J97">
            <v>260</v>
          </cell>
          <cell r="K97">
            <v>-29</v>
          </cell>
          <cell r="L97">
            <v>80</v>
          </cell>
          <cell r="M97">
            <v>0</v>
          </cell>
          <cell r="N97">
            <v>0</v>
          </cell>
          <cell r="W97">
            <v>46.2</v>
          </cell>
          <cell r="X97">
            <v>60</v>
          </cell>
          <cell r="Y97">
            <v>6.2770562770562766</v>
          </cell>
          <cell r="Z97">
            <v>5.3712871287128712</v>
          </cell>
          <cell r="AD97">
            <v>0</v>
          </cell>
          <cell r="AE97">
            <v>44.4</v>
          </cell>
          <cell r="AF97">
            <v>52.8</v>
          </cell>
          <cell r="AG97">
            <v>43.2</v>
          </cell>
          <cell r="AH97">
            <v>64</v>
          </cell>
          <cell r="AI97" t="str">
            <v>увел</v>
          </cell>
        </row>
        <row r="98">
          <cell r="A98" t="str">
            <v xml:space="preserve"> 448  Сосиски Сливушки по-венски ТМ Вязанка. 0,3 кг ПОКОМ</v>
          </cell>
          <cell r="B98" t="str">
            <v>шт</v>
          </cell>
          <cell r="C98">
            <v>240</v>
          </cell>
          <cell r="D98">
            <v>123</v>
          </cell>
          <cell r="E98">
            <v>238</v>
          </cell>
          <cell r="F98">
            <v>123</v>
          </cell>
          <cell r="G98">
            <v>0</v>
          </cell>
          <cell r="H98">
            <v>0.3</v>
          </cell>
          <cell r="I98" t="e">
            <v>#N/A</v>
          </cell>
          <cell r="J98">
            <v>249</v>
          </cell>
          <cell r="K98">
            <v>-11</v>
          </cell>
          <cell r="L98">
            <v>120</v>
          </cell>
          <cell r="M98">
            <v>20</v>
          </cell>
          <cell r="N98">
            <v>60</v>
          </cell>
          <cell r="W98">
            <v>47.6</v>
          </cell>
          <cell r="Y98">
            <v>6.7857142857142856</v>
          </cell>
          <cell r="Z98">
            <v>2.8451882845188288</v>
          </cell>
          <cell r="AD98">
            <v>0</v>
          </cell>
          <cell r="AE98">
            <v>59.2</v>
          </cell>
          <cell r="AF98">
            <v>35.6</v>
          </cell>
          <cell r="AG98">
            <v>46.4</v>
          </cell>
          <cell r="AH98">
            <v>13</v>
          </cell>
          <cell r="AI98" t="str">
            <v>???</v>
          </cell>
        </row>
        <row r="99">
          <cell r="A99" t="str">
            <v xml:space="preserve"> 449  Колбаса Дугушка Стародворская ВЕС ТС Дугушка ПОКОМ</v>
          </cell>
          <cell r="B99" t="str">
            <v>кг</v>
          </cell>
          <cell r="C99">
            <v>372.60399999999998</v>
          </cell>
          <cell r="D99">
            <v>95.221000000000004</v>
          </cell>
          <cell r="E99">
            <v>348.98200000000003</v>
          </cell>
          <cell r="F99">
            <v>105.24</v>
          </cell>
          <cell r="G99" t="str">
            <v>рот</v>
          </cell>
          <cell r="H99">
            <v>1</v>
          </cell>
          <cell r="I99" t="e">
            <v>#N/A</v>
          </cell>
          <cell r="J99">
            <v>434.86</v>
          </cell>
          <cell r="K99">
            <v>-85.877999999999986</v>
          </cell>
          <cell r="L99">
            <v>200</v>
          </cell>
          <cell r="M99">
            <v>100</v>
          </cell>
          <cell r="N99">
            <v>120</v>
          </cell>
          <cell r="W99">
            <v>69.796400000000006</v>
          </cell>
          <cell r="Y99">
            <v>7.5253164919680664</v>
          </cell>
          <cell r="Z99">
            <v>1.3753388204103436</v>
          </cell>
          <cell r="AD99">
            <v>0</v>
          </cell>
          <cell r="AE99">
            <v>73.169600000000003</v>
          </cell>
          <cell r="AF99">
            <v>64.640200000000007</v>
          </cell>
          <cell r="AG99">
            <v>64.733800000000002</v>
          </cell>
          <cell r="AH99">
            <v>7.6779999999999999</v>
          </cell>
          <cell r="AI99" t="e">
            <v>#N/A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B100" t="str">
            <v>кг</v>
          </cell>
          <cell r="C100">
            <v>2706.57</v>
          </cell>
          <cell r="D100">
            <v>4094.5369999999998</v>
          </cell>
          <cell r="E100">
            <v>3913.72</v>
          </cell>
          <cell r="F100">
            <v>2720.4110000000001</v>
          </cell>
          <cell r="G100">
            <v>0</v>
          </cell>
          <cell r="H100">
            <v>1</v>
          </cell>
          <cell r="I100" t="e">
            <v>#N/A</v>
          </cell>
          <cell r="J100">
            <v>4141.76</v>
          </cell>
          <cell r="K100">
            <v>-228.04000000000042</v>
          </cell>
          <cell r="L100">
            <v>400</v>
          </cell>
          <cell r="M100">
            <v>500</v>
          </cell>
          <cell r="N100">
            <v>1200</v>
          </cell>
          <cell r="W100">
            <v>782.74399999999991</v>
          </cell>
          <cell r="X100">
            <v>200</v>
          </cell>
          <cell r="Y100">
            <v>6.4138607258567308</v>
          </cell>
          <cell r="Z100">
            <v>4.3607493459735283</v>
          </cell>
          <cell r="AD100">
            <v>0</v>
          </cell>
          <cell r="AE100">
            <v>766.62779999999998</v>
          </cell>
          <cell r="AF100">
            <v>755.02600000000007</v>
          </cell>
          <cell r="AG100">
            <v>717.88559999999995</v>
          </cell>
          <cell r="AH100">
            <v>685.35500000000002</v>
          </cell>
          <cell r="AI100" t="str">
            <v>оконч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 t="str">
            <v>кг</v>
          </cell>
          <cell r="C101">
            <v>4925.8680000000004</v>
          </cell>
          <cell r="D101">
            <v>9056.5149999999994</v>
          </cell>
          <cell r="E101">
            <v>6940.0749999999998</v>
          </cell>
          <cell r="F101">
            <v>6778.1040000000003</v>
          </cell>
          <cell r="G101">
            <v>0</v>
          </cell>
          <cell r="H101">
            <v>1</v>
          </cell>
          <cell r="I101" t="e">
            <v>#N/A</v>
          </cell>
          <cell r="J101">
            <v>7357.5739999999996</v>
          </cell>
          <cell r="K101">
            <v>-417.4989999999998</v>
          </cell>
          <cell r="L101">
            <v>1000</v>
          </cell>
          <cell r="M101">
            <v>0</v>
          </cell>
          <cell r="N101">
            <v>1000</v>
          </cell>
          <cell r="W101">
            <v>1388.0149999999999</v>
          </cell>
          <cell r="X101">
            <v>200</v>
          </cell>
          <cell r="Y101">
            <v>6.468304737340735</v>
          </cell>
          <cell r="Z101">
            <v>5.8202422480507074</v>
          </cell>
          <cell r="AD101">
            <v>0</v>
          </cell>
          <cell r="AE101">
            <v>1080.8524</v>
          </cell>
          <cell r="AF101">
            <v>1157.3456000000001</v>
          </cell>
          <cell r="AG101">
            <v>1155.0260000000001</v>
          </cell>
          <cell r="AH101">
            <v>1276.4459999999999</v>
          </cell>
          <cell r="AI101" t="str">
            <v>нояаб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 t="str">
            <v>кг</v>
          </cell>
          <cell r="C102">
            <v>4239.9610000000002</v>
          </cell>
          <cell r="D102">
            <v>5268.1620000000003</v>
          </cell>
          <cell r="E102">
            <v>4255</v>
          </cell>
          <cell r="F102">
            <v>4639</v>
          </cell>
          <cell r="G102">
            <v>0</v>
          </cell>
          <cell r="H102">
            <v>1</v>
          </cell>
          <cell r="I102" t="e">
            <v>#N/A</v>
          </cell>
          <cell r="J102">
            <v>3501.2669999999998</v>
          </cell>
          <cell r="K102">
            <v>753.73300000000017</v>
          </cell>
          <cell r="L102">
            <v>300</v>
          </cell>
          <cell r="M102">
            <v>0</v>
          </cell>
          <cell r="N102">
            <v>500</v>
          </cell>
          <cell r="W102">
            <v>851</v>
          </cell>
          <cell r="X102">
            <v>200</v>
          </cell>
          <cell r="Y102">
            <v>6.6263219741480608</v>
          </cell>
          <cell r="Z102">
            <v>6.2929389312977104</v>
          </cell>
          <cell r="AD102">
            <v>0</v>
          </cell>
          <cell r="AE102">
            <v>986.2</v>
          </cell>
          <cell r="AF102">
            <v>979.6</v>
          </cell>
          <cell r="AG102">
            <v>898.4</v>
          </cell>
          <cell r="AH102">
            <v>492.83800000000002</v>
          </cell>
          <cell r="AI102" t="str">
            <v>оконч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 t="str">
            <v>кг</v>
          </cell>
          <cell r="C103">
            <v>4.5309999999999997</v>
          </cell>
          <cell r="D103">
            <v>10.689</v>
          </cell>
          <cell r="E103">
            <v>0</v>
          </cell>
          <cell r="F103">
            <v>15.22</v>
          </cell>
          <cell r="G103">
            <v>0</v>
          </cell>
          <cell r="H103">
            <v>1</v>
          </cell>
          <cell r="I103" t="e">
            <v>#N/A</v>
          </cell>
          <cell r="J103">
            <v>22</v>
          </cell>
          <cell r="K103">
            <v>-22</v>
          </cell>
          <cell r="L103">
            <v>0</v>
          </cell>
          <cell r="M103">
            <v>0</v>
          </cell>
          <cell r="N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6.9784000000000006</v>
          </cell>
          <cell r="AF103">
            <v>2.1472000000000002</v>
          </cell>
          <cell r="AG103">
            <v>0</v>
          </cell>
          <cell r="AH103">
            <v>0</v>
          </cell>
          <cell r="AI103" t="str">
            <v>увел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B104" t="str">
            <v>кг</v>
          </cell>
          <cell r="C104">
            <v>117.251</v>
          </cell>
          <cell r="D104">
            <v>1.351</v>
          </cell>
          <cell r="E104">
            <v>9.3919999999999995</v>
          </cell>
          <cell r="F104">
            <v>107.85899999999999</v>
          </cell>
          <cell r="G104">
            <v>0</v>
          </cell>
          <cell r="H104">
            <v>1</v>
          </cell>
          <cell r="I104" t="e">
            <v>#N/A</v>
          </cell>
          <cell r="J104">
            <v>46.402000000000001</v>
          </cell>
          <cell r="K104">
            <v>-37.010000000000005</v>
          </cell>
          <cell r="L104">
            <v>0</v>
          </cell>
          <cell r="M104">
            <v>0</v>
          </cell>
          <cell r="N104">
            <v>0</v>
          </cell>
          <cell r="W104">
            <v>1.8783999999999998</v>
          </cell>
          <cell r="Y104">
            <v>57.420677172061332</v>
          </cell>
          <cell r="Z104">
            <v>14.99166041197565</v>
          </cell>
          <cell r="AD104">
            <v>0</v>
          </cell>
          <cell r="AE104">
            <v>6.7099999999999991</v>
          </cell>
          <cell r="AF104">
            <v>2.6808000000000001</v>
          </cell>
          <cell r="AG104">
            <v>8.8284000000000002</v>
          </cell>
          <cell r="AH104">
            <v>0</v>
          </cell>
          <cell r="AI104" t="str">
            <v>увел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B105" t="str">
            <v>кг</v>
          </cell>
          <cell r="C105">
            <v>142.876</v>
          </cell>
          <cell r="D105">
            <v>159.501</v>
          </cell>
          <cell r="E105">
            <v>212.952</v>
          </cell>
          <cell r="F105">
            <v>89.424999999999997</v>
          </cell>
          <cell r="G105" t="str">
            <v>г</v>
          </cell>
          <cell r="H105">
            <v>1</v>
          </cell>
          <cell r="I105" t="e">
            <v>#N/A</v>
          </cell>
          <cell r="J105">
            <v>228.93199999999999</v>
          </cell>
          <cell r="K105">
            <v>-15.97999999999999</v>
          </cell>
          <cell r="L105">
            <v>80</v>
          </cell>
          <cell r="M105">
            <v>0</v>
          </cell>
          <cell r="N105">
            <v>70</v>
          </cell>
          <cell r="W105">
            <v>42.590400000000002</v>
          </cell>
          <cell r="X105">
            <v>30</v>
          </cell>
          <cell r="Y105">
            <v>6.3259560840001505</v>
          </cell>
          <cell r="Z105">
            <v>3.4673085372978663</v>
          </cell>
          <cell r="AD105">
            <v>0</v>
          </cell>
          <cell r="AE105">
            <v>35.273399999999995</v>
          </cell>
          <cell r="AF105">
            <v>34.7256</v>
          </cell>
          <cell r="AG105">
            <v>39.308999999999997</v>
          </cell>
          <cell r="AH105">
            <v>54.192999999999998</v>
          </cell>
          <cell r="AI105" t="str">
            <v>зв70</v>
          </cell>
        </row>
        <row r="106">
          <cell r="A106" t="str">
            <v xml:space="preserve"> 467  Колбаса Филейная 0,5кг ТМ Особый рецепт  ПОКОМ</v>
          </cell>
          <cell r="B106" t="str">
            <v>шт</v>
          </cell>
          <cell r="C106">
            <v>189</v>
          </cell>
          <cell r="D106">
            <v>32</v>
          </cell>
          <cell r="E106">
            <v>201</v>
          </cell>
          <cell r="F106">
            <v>14</v>
          </cell>
          <cell r="G106">
            <v>0</v>
          </cell>
          <cell r="H106">
            <v>0.5</v>
          </cell>
          <cell r="I106" t="e">
            <v>#N/A</v>
          </cell>
          <cell r="J106">
            <v>311</v>
          </cell>
          <cell r="K106">
            <v>-110</v>
          </cell>
          <cell r="L106">
            <v>100</v>
          </cell>
          <cell r="M106">
            <v>100</v>
          </cell>
          <cell r="N106">
            <v>80</v>
          </cell>
          <cell r="W106">
            <v>40.200000000000003</v>
          </cell>
          <cell r="Y106">
            <v>7.3134328358208949</v>
          </cell>
          <cell r="Z106">
            <v>0.72687224669603523</v>
          </cell>
          <cell r="AD106">
            <v>0</v>
          </cell>
          <cell r="AE106">
            <v>39.6</v>
          </cell>
          <cell r="AF106">
            <v>35.200000000000003</v>
          </cell>
          <cell r="AG106">
            <v>30.4</v>
          </cell>
          <cell r="AH106">
            <v>20</v>
          </cell>
          <cell r="AI106" t="e">
            <v>#N/A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B107" t="str">
            <v>шт</v>
          </cell>
          <cell r="C107">
            <v>211</v>
          </cell>
          <cell r="D107">
            <v>13</v>
          </cell>
          <cell r="E107">
            <v>155</v>
          </cell>
          <cell r="F107">
            <v>61</v>
          </cell>
          <cell r="G107">
            <v>0</v>
          </cell>
          <cell r="H107">
            <v>0.4</v>
          </cell>
          <cell r="I107" t="e">
            <v>#N/A</v>
          </cell>
          <cell r="J107">
            <v>211</v>
          </cell>
          <cell r="K107">
            <v>-56</v>
          </cell>
          <cell r="L107">
            <v>80</v>
          </cell>
          <cell r="M107">
            <v>0</v>
          </cell>
          <cell r="N107">
            <v>0</v>
          </cell>
          <cell r="W107">
            <v>31</v>
          </cell>
          <cell r="X107">
            <v>30</v>
          </cell>
          <cell r="Y107">
            <v>5.5161290322580649</v>
          </cell>
          <cell r="Z107">
            <v>3.231292517006803</v>
          </cell>
          <cell r="AD107">
            <v>0</v>
          </cell>
          <cell r="AE107">
            <v>49.4</v>
          </cell>
          <cell r="AF107">
            <v>30</v>
          </cell>
          <cell r="AG107">
            <v>29.6</v>
          </cell>
          <cell r="AH107">
            <v>36</v>
          </cell>
          <cell r="AI107" t="str">
            <v>увел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B108" t="str">
            <v>шт</v>
          </cell>
          <cell r="C108">
            <v>212</v>
          </cell>
          <cell r="D108">
            <v>6</v>
          </cell>
          <cell r="E108">
            <v>130</v>
          </cell>
          <cell r="F108">
            <v>84</v>
          </cell>
          <cell r="G108">
            <v>0</v>
          </cell>
          <cell r="H108">
            <v>0.4</v>
          </cell>
          <cell r="I108" t="e">
            <v>#N/A</v>
          </cell>
          <cell r="J108">
            <v>161</v>
          </cell>
          <cell r="K108">
            <v>-31</v>
          </cell>
          <cell r="L108">
            <v>0</v>
          </cell>
          <cell r="M108">
            <v>20</v>
          </cell>
          <cell r="N108">
            <v>20</v>
          </cell>
          <cell r="W108">
            <v>26</v>
          </cell>
          <cell r="X108">
            <v>30</v>
          </cell>
          <cell r="Y108">
            <v>5.9230769230769234</v>
          </cell>
          <cell r="Z108">
            <v>4.703389830508474</v>
          </cell>
          <cell r="AD108">
            <v>0</v>
          </cell>
          <cell r="AE108">
            <v>41.4</v>
          </cell>
          <cell r="AF108">
            <v>26</v>
          </cell>
          <cell r="AG108">
            <v>20</v>
          </cell>
          <cell r="AH108">
            <v>30</v>
          </cell>
          <cell r="AI108" t="str">
            <v>увел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B109" t="str">
            <v>шт</v>
          </cell>
          <cell r="C109">
            <v>203</v>
          </cell>
          <cell r="D109">
            <v>6</v>
          </cell>
          <cell r="E109">
            <v>140</v>
          </cell>
          <cell r="F109">
            <v>64</v>
          </cell>
          <cell r="G109" t="str">
            <v>н</v>
          </cell>
          <cell r="H109">
            <v>0.3</v>
          </cell>
          <cell r="I109" t="e">
            <v>#N/A</v>
          </cell>
          <cell r="J109">
            <v>200</v>
          </cell>
          <cell r="K109">
            <v>-60</v>
          </cell>
          <cell r="L109">
            <v>50</v>
          </cell>
          <cell r="M109">
            <v>40</v>
          </cell>
          <cell r="N109">
            <v>30</v>
          </cell>
          <cell r="W109">
            <v>28</v>
          </cell>
          <cell r="Y109">
            <v>6.5714285714285712</v>
          </cell>
          <cell r="Z109">
            <v>2.5838926174496644</v>
          </cell>
          <cell r="AD109">
            <v>0</v>
          </cell>
          <cell r="AE109">
            <v>44</v>
          </cell>
          <cell r="AF109">
            <v>19.8</v>
          </cell>
          <cell r="AG109">
            <v>24.8</v>
          </cell>
          <cell r="AH109">
            <v>15</v>
          </cell>
          <cell r="AI109" t="str">
            <v>увел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B110" t="str">
            <v>шт</v>
          </cell>
          <cell r="C110">
            <v>294</v>
          </cell>
          <cell r="D110">
            <v>16</v>
          </cell>
          <cell r="E110">
            <v>228</v>
          </cell>
          <cell r="F110">
            <v>68</v>
          </cell>
          <cell r="G110" t="str">
            <v>н</v>
          </cell>
          <cell r="H110">
            <v>0.3</v>
          </cell>
          <cell r="I110" t="e">
            <v>#N/A</v>
          </cell>
          <cell r="J110">
            <v>292</v>
          </cell>
          <cell r="K110">
            <v>-64</v>
          </cell>
          <cell r="L110">
            <v>50</v>
          </cell>
          <cell r="M110">
            <v>70</v>
          </cell>
          <cell r="N110">
            <v>60</v>
          </cell>
          <cell r="W110">
            <v>45.6</v>
          </cell>
          <cell r="X110">
            <v>30</v>
          </cell>
          <cell r="Y110">
            <v>6.0964912280701755</v>
          </cell>
          <cell r="Z110">
            <v>2.3362445414847164</v>
          </cell>
          <cell r="AD110">
            <v>0</v>
          </cell>
          <cell r="AE110">
            <v>70</v>
          </cell>
          <cell r="AF110">
            <v>44.4</v>
          </cell>
          <cell r="AG110">
            <v>35</v>
          </cell>
          <cell r="AH110">
            <v>42</v>
          </cell>
          <cell r="AI110" t="e">
            <v>#N/A</v>
          </cell>
        </row>
        <row r="111">
          <cell r="A111" t="str">
            <v xml:space="preserve"> 492  Колбаса Салями Филейская 0,3кг ТМ Вязанка  ПОКОМ</v>
          </cell>
          <cell r="B111" t="str">
            <v>шт</v>
          </cell>
          <cell r="C111">
            <v>248</v>
          </cell>
          <cell r="D111">
            <v>17</v>
          </cell>
          <cell r="E111">
            <v>200</v>
          </cell>
          <cell r="F111">
            <v>53</v>
          </cell>
          <cell r="G111" t="str">
            <v>н</v>
          </cell>
          <cell r="H111">
            <v>0.3</v>
          </cell>
          <cell r="I111" t="e">
            <v>#N/A</v>
          </cell>
          <cell r="J111">
            <v>262</v>
          </cell>
          <cell r="K111">
            <v>-62</v>
          </cell>
          <cell r="L111">
            <v>70</v>
          </cell>
          <cell r="M111">
            <v>70</v>
          </cell>
          <cell r="N111">
            <v>70</v>
          </cell>
          <cell r="W111">
            <v>40</v>
          </cell>
          <cell r="Y111">
            <v>6.5750000000000002</v>
          </cell>
          <cell r="Z111">
            <v>1.728110599078341</v>
          </cell>
          <cell r="AD111">
            <v>0</v>
          </cell>
          <cell r="AE111">
            <v>63.4</v>
          </cell>
          <cell r="AF111">
            <v>39.200000000000003</v>
          </cell>
          <cell r="AG111">
            <v>32.200000000000003</v>
          </cell>
          <cell r="AH111">
            <v>26</v>
          </cell>
          <cell r="AI111" t="e">
            <v>#N/A</v>
          </cell>
        </row>
        <row r="112">
          <cell r="A112" t="str">
            <v xml:space="preserve"> 493  Колбаса Салями Филейская ТМ Вязанка ВЕС  ПОКОМ</v>
          </cell>
          <cell r="B112" t="str">
            <v>кг</v>
          </cell>
          <cell r="C112">
            <v>43.283999999999999</v>
          </cell>
          <cell r="D112">
            <v>2.8010000000000002</v>
          </cell>
          <cell r="E112">
            <v>12.29</v>
          </cell>
          <cell r="F112">
            <v>33.795000000000002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19.207999999999998</v>
          </cell>
          <cell r="K112">
            <v>-6.9179999999999993</v>
          </cell>
          <cell r="L112">
            <v>0</v>
          </cell>
          <cell r="M112">
            <v>0</v>
          </cell>
          <cell r="N112">
            <v>0</v>
          </cell>
          <cell r="W112">
            <v>2.4579999999999997</v>
          </cell>
          <cell r="Y112">
            <v>13.74898291293735</v>
          </cell>
          <cell r="Z112">
            <v>12.317757690625458</v>
          </cell>
          <cell r="AD112">
            <v>0</v>
          </cell>
          <cell r="AE112">
            <v>4.5209999999999999</v>
          </cell>
          <cell r="AF112">
            <v>2.9594</v>
          </cell>
          <cell r="AG112">
            <v>2.2624</v>
          </cell>
          <cell r="AH112">
            <v>0</v>
          </cell>
          <cell r="AI112" t="str">
            <v>увел</v>
          </cell>
        </row>
        <row r="113">
          <cell r="A113" t="str">
            <v xml:space="preserve"> 494  Колбаса Филейская Рубленая ТМ Вязанка ВЕС  ПОКОМ</v>
          </cell>
          <cell r="B113" t="str">
            <v>кг</v>
          </cell>
          <cell r="C113">
            <v>43.381</v>
          </cell>
          <cell r="D113">
            <v>4.9189999999999996</v>
          </cell>
          <cell r="E113">
            <v>11.503</v>
          </cell>
          <cell r="F113">
            <v>33.978999999999999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20.009</v>
          </cell>
          <cell r="K113">
            <v>-8.5060000000000002</v>
          </cell>
          <cell r="L113">
            <v>0</v>
          </cell>
          <cell r="M113">
            <v>0</v>
          </cell>
          <cell r="N113">
            <v>0</v>
          </cell>
          <cell r="W113">
            <v>2.3006000000000002</v>
          </cell>
          <cell r="Y113">
            <v>14.76962531513518</v>
          </cell>
          <cell r="Z113">
            <v>12.900426191398683</v>
          </cell>
          <cell r="AD113">
            <v>0</v>
          </cell>
          <cell r="AE113">
            <v>5.0808</v>
          </cell>
          <cell r="AF113">
            <v>2.8170000000000002</v>
          </cell>
          <cell r="AG113">
            <v>2.0021999999999998</v>
          </cell>
          <cell r="AH113">
            <v>0.71699999999999997</v>
          </cell>
          <cell r="AI113" t="str">
            <v>увел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B114" t="str">
            <v>шт</v>
          </cell>
          <cell r="C114">
            <v>280</v>
          </cell>
          <cell r="D114">
            <v>475</v>
          </cell>
          <cell r="E114">
            <v>611</v>
          </cell>
          <cell r="F114">
            <v>114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915</v>
          </cell>
          <cell r="K114">
            <v>-304</v>
          </cell>
          <cell r="L114">
            <v>330</v>
          </cell>
          <cell r="M114">
            <v>200</v>
          </cell>
          <cell r="N114">
            <v>300</v>
          </cell>
          <cell r="W114">
            <v>122.2</v>
          </cell>
          <cell r="X114">
            <v>100</v>
          </cell>
          <cell r="Y114">
            <v>8.543371522094926</v>
          </cell>
          <cell r="Z114">
            <v>1.6033434650455927</v>
          </cell>
          <cell r="AD114">
            <v>0</v>
          </cell>
          <cell r="AE114">
            <v>69.8</v>
          </cell>
          <cell r="AF114">
            <v>90.6</v>
          </cell>
          <cell r="AG114">
            <v>120.8</v>
          </cell>
          <cell r="AH114">
            <v>103</v>
          </cell>
          <cell r="AI114" t="e">
            <v>#N/A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B115" t="str">
            <v>шт</v>
          </cell>
          <cell r="C115">
            <v>264</v>
          </cell>
          <cell r="D115">
            <v>460</v>
          </cell>
          <cell r="E115">
            <v>586</v>
          </cell>
          <cell r="F115">
            <v>95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801</v>
          </cell>
          <cell r="K115">
            <v>-215</v>
          </cell>
          <cell r="L115">
            <v>300</v>
          </cell>
          <cell r="M115">
            <v>250</v>
          </cell>
          <cell r="N115">
            <v>300</v>
          </cell>
          <cell r="W115">
            <v>117.2</v>
          </cell>
          <cell r="X115">
            <v>70</v>
          </cell>
          <cell r="Y115">
            <v>8.6604095563139936</v>
          </cell>
          <cell r="Z115">
            <v>1.1068702290076335</v>
          </cell>
          <cell r="AD115">
            <v>0</v>
          </cell>
          <cell r="AE115">
            <v>67.400000000000006</v>
          </cell>
          <cell r="AF115">
            <v>91.2</v>
          </cell>
          <cell r="AG115">
            <v>109.2</v>
          </cell>
          <cell r="AH115">
            <v>63</v>
          </cell>
          <cell r="AI115" t="e">
            <v>#N/A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B116" t="str">
            <v>шт</v>
          </cell>
          <cell r="C116">
            <v>183</v>
          </cell>
          <cell r="D116">
            <v>633</v>
          </cell>
          <cell r="E116">
            <v>750</v>
          </cell>
          <cell r="F116">
            <v>45</v>
          </cell>
          <cell r="G116" t="str">
            <v>нов041,</v>
          </cell>
          <cell r="H116">
            <v>0.3</v>
          </cell>
          <cell r="I116" t="e">
            <v>#N/A</v>
          </cell>
          <cell r="J116">
            <v>1042</v>
          </cell>
          <cell r="K116">
            <v>-292</v>
          </cell>
          <cell r="L116">
            <v>350</v>
          </cell>
          <cell r="M116">
            <v>220</v>
          </cell>
          <cell r="N116">
            <v>350</v>
          </cell>
          <cell r="W116">
            <v>150</v>
          </cell>
          <cell r="X116">
            <v>100</v>
          </cell>
          <cell r="Y116">
            <v>7.1</v>
          </cell>
          <cell r="Z116">
            <v>1.4594240837696335</v>
          </cell>
          <cell r="AD116">
            <v>0</v>
          </cell>
          <cell r="AE116">
            <v>68.2</v>
          </cell>
          <cell r="AF116">
            <v>97</v>
          </cell>
          <cell r="AG116">
            <v>137</v>
          </cell>
          <cell r="AH116">
            <v>181</v>
          </cell>
          <cell r="AI116" t="e">
            <v>#N/A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B117" t="str">
            <v>шт</v>
          </cell>
          <cell r="C117">
            <v>279</v>
          </cell>
          <cell r="D117">
            <v>476</v>
          </cell>
          <cell r="E117">
            <v>621</v>
          </cell>
          <cell r="F117">
            <v>110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904</v>
          </cell>
          <cell r="K117">
            <v>-283</v>
          </cell>
          <cell r="L117">
            <v>300</v>
          </cell>
          <cell r="M117">
            <v>150</v>
          </cell>
          <cell r="N117">
            <v>300</v>
          </cell>
          <cell r="W117">
            <v>124.2</v>
          </cell>
          <cell r="X117">
            <v>100</v>
          </cell>
          <cell r="Y117">
            <v>7.7294685990338161</v>
          </cell>
          <cell r="Z117">
            <v>1.8799368088467616</v>
          </cell>
          <cell r="AD117">
            <v>0</v>
          </cell>
          <cell r="AE117">
            <v>68</v>
          </cell>
          <cell r="AF117">
            <v>93.2</v>
          </cell>
          <cell r="AG117">
            <v>114.2</v>
          </cell>
          <cell r="AH117">
            <v>133</v>
          </cell>
          <cell r="AI117" t="e">
            <v>#N/A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B118" t="str">
            <v>кг</v>
          </cell>
          <cell r="C118">
            <v>159.24600000000001</v>
          </cell>
          <cell r="D118">
            <v>131.148</v>
          </cell>
          <cell r="E118">
            <v>155.32599999999999</v>
          </cell>
          <cell r="F118">
            <v>131.149</v>
          </cell>
          <cell r="G118" t="str">
            <v>нов041,</v>
          </cell>
          <cell r="H118">
            <v>1</v>
          </cell>
          <cell r="I118" t="e">
            <v>#N/A</v>
          </cell>
          <cell r="J118">
            <v>159.13200000000001</v>
          </cell>
          <cell r="K118">
            <v>-3.8060000000000116</v>
          </cell>
          <cell r="L118">
            <v>80</v>
          </cell>
          <cell r="M118">
            <v>0</v>
          </cell>
          <cell r="N118">
            <v>0</v>
          </cell>
          <cell r="W118">
            <v>31.065199999999997</v>
          </cell>
          <cell r="Y118">
            <v>6.7969625175437471</v>
          </cell>
          <cell r="Z118">
            <v>5.1008005287896596</v>
          </cell>
          <cell r="AD118">
            <v>0</v>
          </cell>
          <cell r="AE118">
            <v>30.225599999999996</v>
          </cell>
          <cell r="AF118">
            <v>41.313400000000001</v>
          </cell>
          <cell r="AG118">
            <v>35.746400000000001</v>
          </cell>
          <cell r="AH118">
            <v>35.536999999999999</v>
          </cell>
          <cell r="AI118" t="e">
            <v>#N/A</v>
          </cell>
        </row>
        <row r="119">
          <cell r="A119" t="str">
            <v xml:space="preserve"> 500  Сосиски Сливушки по-венски ВЕС ТМ Вязанка  ПОКОМ</v>
          </cell>
          <cell r="B119" t="str">
            <v>кг</v>
          </cell>
          <cell r="C119">
            <v>46.863</v>
          </cell>
          <cell r="E119">
            <v>10.756</v>
          </cell>
          <cell r="F119">
            <v>36.106999999999999</v>
          </cell>
          <cell r="G119" t="str">
            <v>нов11,10,</v>
          </cell>
          <cell r="H119">
            <v>1</v>
          </cell>
          <cell r="I119" t="e">
            <v>#N/A</v>
          </cell>
          <cell r="J119">
            <v>10.5</v>
          </cell>
          <cell r="K119">
            <v>0.25600000000000023</v>
          </cell>
          <cell r="L119">
            <v>0</v>
          </cell>
          <cell r="M119">
            <v>0</v>
          </cell>
          <cell r="N119">
            <v>0</v>
          </cell>
          <cell r="W119">
            <v>2.1512000000000002</v>
          </cell>
          <cell r="Y119">
            <v>16.784585347712902</v>
          </cell>
          <cell r="Z119">
            <v>24.035315985130108</v>
          </cell>
          <cell r="AD119">
            <v>0</v>
          </cell>
          <cell r="AE119">
            <v>1.0580000000000001</v>
          </cell>
          <cell r="AF119">
            <v>0.96020000000000005</v>
          </cell>
          <cell r="AG119">
            <v>1.6039999999999999</v>
          </cell>
          <cell r="AH119">
            <v>2.6859999999999999</v>
          </cell>
          <cell r="AI119" t="str">
            <v>увел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B120" t="str">
            <v>шт</v>
          </cell>
          <cell r="C120">
            <v>1856</v>
          </cell>
          <cell r="D120">
            <v>166</v>
          </cell>
          <cell r="E120">
            <v>821</v>
          </cell>
          <cell r="F120">
            <v>851</v>
          </cell>
          <cell r="G120" t="str">
            <v>нов23,10,</v>
          </cell>
          <cell r="H120">
            <v>0.28000000000000003</v>
          </cell>
          <cell r="I120" t="e">
            <v>#N/A</v>
          </cell>
          <cell r="J120">
            <v>1107</v>
          </cell>
          <cell r="K120">
            <v>-286</v>
          </cell>
          <cell r="L120">
            <v>0</v>
          </cell>
          <cell r="M120">
            <v>0</v>
          </cell>
          <cell r="N120">
            <v>0</v>
          </cell>
          <cell r="W120">
            <v>164.2</v>
          </cell>
          <cell r="X120">
            <v>100</v>
          </cell>
          <cell r="Y120">
            <v>5.7917174177831914</v>
          </cell>
          <cell r="Z120">
            <v>6.9403973509933774</v>
          </cell>
          <cell r="AD120">
            <v>0</v>
          </cell>
          <cell r="AE120">
            <v>0</v>
          </cell>
          <cell r="AF120">
            <v>30.8</v>
          </cell>
          <cell r="AG120">
            <v>129.4</v>
          </cell>
          <cell r="AH120">
            <v>201</v>
          </cell>
          <cell r="AI120" t="str">
            <v>увел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B121" t="str">
            <v>шт</v>
          </cell>
          <cell r="D121">
            <v>307</v>
          </cell>
          <cell r="E121">
            <v>31</v>
          </cell>
          <cell r="F121">
            <v>275</v>
          </cell>
          <cell r="G121" t="str">
            <v>нов 06,11,</v>
          </cell>
          <cell r="H121">
            <v>0.33</v>
          </cell>
          <cell r="I121" t="e">
            <v>#N/A</v>
          </cell>
          <cell r="J121">
            <v>32</v>
          </cell>
          <cell r="K121">
            <v>-1</v>
          </cell>
          <cell r="L121">
            <v>0</v>
          </cell>
          <cell r="M121">
            <v>0</v>
          </cell>
          <cell r="N121">
            <v>0</v>
          </cell>
          <cell r="W121">
            <v>6.2</v>
          </cell>
          <cell r="Y121">
            <v>44.354838709677416</v>
          </cell>
          <cell r="Z121">
            <v>112.69230769230769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19</v>
          </cell>
          <cell r="AI121" t="e">
            <v>#N/A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-325.178</v>
          </cell>
          <cell r="D122">
            <v>1545.211</v>
          </cell>
          <cell r="E122">
            <v>865.43899999999996</v>
          </cell>
          <cell r="F122">
            <v>332.10300000000001</v>
          </cell>
          <cell r="G122" t="str">
            <v>ак</v>
          </cell>
          <cell r="H122">
            <v>0</v>
          </cell>
          <cell r="I122" t="e">
            <v>#N/A</v>
          </cell>
          <cell r="J122">
            <v>1012.5650000000001</v>
          </cell>
          <cell r="K122">
            <v>-147.12600000000009</v>
          </cell>
          <cell r="L122">
            <v>0</v>
          </cell>
          <cell r="M122">
            <v>0</v>
          </cell>
          <cell r="N122">
            <v>0</v>
          </cell>
          <cell r="W122">
            <v>173.08779999999999</v>
          </cell>
          <cell r="Y122">
            <v>1.9186967539017772</v>
          </cell>
          <cell r="Z122">
            <v>3.1652085148698839</v>
          </cell>
          <cell r="AD122">
            <v>0</v>
          </cell>
          <cell r="AE122">
            <v>154.98560000000001</v>
          </cell>
          <cell r="AF122">
            <v>178.178</v>
          </cell>
          <cell r="AG122">
            <v>151.16300000000001</v>
          </cell>
          <cell r="AH122">
            <v>177.114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-1651</v>
          </cell>
          <cell r="D123">
            <v>2718</v>
          </cell>
          <cell r="E123">
            <v>294</v>
          </cell>
          <cell r="F123">
            <v>712</v>
          </cell>
          <cell r="G123" t="str">
            <v>не акц</v>
          </cell>
          <cell r="H123">
            <v>0</v>
          </cell>
          <cell r="I123">
            <v>0</v>
          </cell>
          <cell r="J123">
            <v>389</v>
          </cell>
          <cell r="K123">
            <v>-95</v>
          </cell>
          <cell r="L123">
            <v>0</v>
          </cell>
          <cell r="M123">
            <v>0</v>
          </cell>
          <cell r="N123">
            <v>0</v>
          </cell>
          <cell r="W123">
            <v>58.8</v>
          </cell>
          <cell r="Y123">
            <v>12.108843537414966</v>
          </cell>
          <cell r="Z123">
            <v>9.0647482014388476</v>
          </cell>
          <cell r="AD123">
            <v>0</v>
          </cell>
          <cell r="AE123">
            <v>225.2</v>
          </cell>
          <cell r="AF123">
            <v>204</v>
          </cell>
          <cell r="AG123">
            <v>175.2</v>
          </cell>
          <cell r="AH123">
            <v>61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-130.94300000000001</v>
          </cell>
          <cell r="D124">
            <v>625.44799999999998</v>
          </cell>
          <cell r="E124">
            <v>337.71699999999998</v>
          </cell>
          <cell r="F124">
            <v>140.81700000000001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390.142</v>
          </cell>
          <cell r="K124">
            <v>-52.425000000000011</v>
          </cell>
          <cell r="L124">
            <v>0</v>
          </cell>
          <cell r="M124">
            <v>0</v>
          </cell>
          <cell r="N124">
            <v>0</v>
          </cell>
          <cell r="W124">
            <v>67.543399999999991</v>
          </cell>
          <cell r="Y124">
            <v>2.0848373046071123</v>
          </cell>
          <cell r="Z124">
            <v>2.8965747975652323</v>
          </cell>
          <cell r="AD124">
            <v>0</v>
          </cell>
          <cell r="AE124">
            <v>70.113399999999999</v>
          </cell>
          <cell r="AF124">
            <v>69.039599999999993</v>
          </cell>
          <cell r="AG124">
            <v>63.060400000000001</v>
          </cell>
          <cell r="AH124">
            <v>53.603999999999999</v>
          </cell>
          <cell r="AI124" t="e">
            <v>#N/A</v>
          </cell>
        </row>
        <row r="125">
          <cell r="A125" t="str">
            <v>БОНУС_Колбаса Сервелат Филедворский, фиброуз, в/у 0,35 кг срез,  ПОКОМ</v>
          </cell>
          <cell r="B125" t="str">
            <v>шт</v>
          </cell>
          <cell r="C125">
            <v>-536</v>
          </cell>
          <cell r="D125">
            <v>1148</v>
          </cell>
          <cell r="E125">
            <v>326</v>
          </cell>
          <cell r="F125">
            <v>276</v>
          </cell>
          <cell r="G125" t="str">
            <v>ак</v>
          </cell>
          <cell r="H125">
            <v>0</v>
          </cell>
          <cell r="I125">
            <v>0</v>
          </cell>
          <cell r="J125">
            <v>388</v>
          </cell>
          <cell r="K125">
            <v>-62</v>
          </cell>
          <cell r="L125">
            <v>0</v>
          </cell>
          <cell r="M125">
            <v>0</v>
          </cell>
          <cell r="N125">
            <v>0</v>
          </cell>
          <cell r="W125">
            <v>65.2</v>
          </cell>
          <cell r="Y125">
            <v>4.2331288343558278</v>
          </cell>
          <cell r="Z125">
            <v>6.666666666666667</v>
          </cell>
          <cell r="AD125">
            <v>0</v>
          </cell>
          <cell r="AE125">
            <v>82</v>
          </cell>
          <cell r="AF125">
            <v>70</v>
          </cell>
          <cell r="AG125">
            <v>50</v>
          </cell>
          <cell r="AH125">
            <v>99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02.11.2024 - 08.11.2024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9.1929999999999996</v>
          </cell>
          <cell r="F8">
            <v>504.714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700.07600000000002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6.62</v>
          </cell>
          <cell r="F10">
            <v>1480.0419999999999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11.901999999999999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59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1540</v>
          </cell>
          <cell r="F13">
            <v>3869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444</v>
          </cell>
          <cell r="F15">
            <v>4142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3017</v>
          </cell>
          <cell r="F16">
            <v>7008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42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359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514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7</v>
          </cell>
          <cell r="F21">
            <v>1475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5</v>
          </cell>
          <cell r="F22">
            <v>770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462</v>
          </cell>
          <cell r="F23">
            <v>666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57</v>
          </cell>
          <cell r="F24">
            <v>1015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15</v>
          </cell>
          <cell r="F25">
            <v>992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2.5</v>
          </cell>
          <cell r="F26">
            <v>460.541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</v>
          </cell>
          <cell r="F27">
            <v>5058.308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4.8529999999999998</v>
          </cell>
          <cell r="F28">
            <v>378.10899999999998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0.80100000000000005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4.8529999999999998</v>
          </cell>
          <cell r="F30">
            <v>627.95500000000004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2.4500000000000002</v>
          </cell>
          <cell r="F32">
            <v>289.17599999999999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1.65</v>
          </cell>
          <cell r="F33">
            <v>265.24400000000003</v>
          </cell>
        </row>
        <row r="34">
          <cell r="A34" t="str">
            <v xml:space="preserve"> 240  Колбаса Салями охотничья, ВЕС. ПОКОМ</v>
          </cell>
          <cell r="F34">
            <v>39.220999999999997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4.95</v>
          </cell>
          <cell r="F35">
            <v>657.10500000000002</v>
          </cell>
        </row>
        <row r="36">
          <cell r="A36" t="str">
            <v xml:space="preserve"> 247  Сардельки Нежные, ВЕС.  ПОКОМ</v>
          </cell>
          <cell r="F36">
            <v>202.78100000000001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276.71699999999998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9.2100000000000009</v>
          </cell>
          <cell r="F38">
            <v>1454.8209999999999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123.416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146.68700000000001</v>
          </cell>
        </row>
        <row r="41">
          <cell r="A41" t="str">
            <v xml:space="preserve"> 259  Сосиски Сливочные Дугушка, ВЕС.   ПОКОМ</v>
          </cell>
          <cell r="F41">
            <v>0.85</v>
          </cell>
        </row>
        <row r="42">
          <cell r="A42" t="str">
            <v xml:space="preserve"> 263  Шпикачки Стародворские, ВЕС.  ПОКОМ</v>
          </cell>
          <cell r="F42">
            <v>146.505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124.429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161.20699999999999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132.709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12</v>
          </cell>
          <cell r="F46">
            <v>1579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571</v>
          </cell>
          <cell r="F47">
            <v>3416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1024</v>
          </cell>
          <cell r="F48">
            <v>6329</v>
          </cell>
        </row>
        <row r="49">
          <cell r="A49" t="str">
            <v xml:space="preserve"> 283  Сосиски Сочинки, ВЕС, ТМ Стародворье ПОКОМ</v>
          </cell>
          <cell r="F49">
            <v>845.99699999999996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3</v>
          </cell>
          <cell r="F50">
            <v>727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10</v>
          </cell>
          <cell r="F51">
            <v>1587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F52">
            <v>292.89499999999998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5</v>
          </cell>
          <cell r="F53">
            <v>1812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25</v>
          </cell>
          <cell r="F54">
            <v>2982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111.619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244.06200000000001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12</v>
          </cell>
          <cell r="F57">
            <v>1420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18</v>
          </cell>
          <cell r="F58">
            <v>2294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5</v>
          </cell>
          <cell r="F59">
            <v>1373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14.5</v>
          </cell>
          <cell r="F60">
            <v>414.40699999999998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7.91</v>
          </cell>
          <cell r="F61">
            <v>872.49</v>
          </cell>
        </row>
        <row r="62">
          <cell r="A62" t="str">
            <v xml:space="preserve"> 316  Колбаса Нежная ТМ Зареченские ВЕС  ПОКОМ</v>
          </cell>
          <cell r="F62">
            <v>85.4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5.0620000000000003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50.76</v>
          </cell>
          <cell r="F64">
            <v>3688.15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2024</v>
          </cell>
          <cell r="F65">
            <v>4899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718</v>
          </cell>
          <cell r="F66">
            <v>3846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18</v>
          </cell>
          <cell r="F67">
            <v>1767</v>
          </cell>
        </row>
        <row r="68">
          <cell r="A68" t="str">
            <v xml:space="preserve"> 328  Сардельки Сочинки Стародворье ТМ  0,4 кг ПОКОМ</v>
          </cell>
          <cell r="D68">
            <v>7</v>
          </cell>
          <cell r="F68">
            <v>689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2</v>
          </cell>
          <cell r="F69">
            <v>544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10.65</v>
          </cell>
          <cell r="F70">
            <v>807.65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3</v>
          </cell>
          <cell r="F71">
            <v>409</v>
          </cell>
        </row>
        <row r="72">
          <cell r="A72" t="str">
            <v xml:space="preserve"> 335  Колбаса Сливушка ТМ Вязанка. ВЕС.  ПОКОМ </v>
          </cell>
          <cell r="D72">
            <v>1.4</v>
          </cell>
          <cell r="F72">
            <v>225.80699999999999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926</v>
          </cell>
          <cell r="F73">
            <v>3869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27</v>
          </cell>
          <cell r="F74">
            <v>2499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0.8</v>
          </cell>
          <cell r="F75">
            <v>549.17700000000002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0.8</v>
          </cell>
          <cell r="F76">
            <v>400.46600000000001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1.6</v>
          </cell>
          <cell r="F77">
            <v>822.71799999999996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1.6</v>
          </cell>
          <cell r="F78">
            <v>550.78700000000003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</v>
          </cell>
          <cell r="F79">
            <v>129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</v>
          </cell>
          <cell r="F80">
            <v>336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9</v>
          </cell>
          <cell r="F81">
            <v>749</v>
          </cell>
        </row>
        <row r="82">
          <cell r="A82" t="str">
            <v xml:space="preserve"> 364  Сардельки Филейские Вязанка ВЕС NDX ТМ Вязанка  ПОКОМ</v>
          </cell>
          <cell r="F82">
            <v>157.78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10</v>
          </cell>
          <cell r="F83">
            <v>655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9</v>
          </cell>
          <cell r="F84">
            <v>850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F85">
            <v>15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7</v>
          </cell>
          <cell r="F86">
            <v>753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8</v>
          </cell>
          <cell r="F87">
            <v>843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4</v>
          </cell>
          <cell r="F88">
            <v>608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8</v>
          </cell>
          <cell r="F89">
            <v>411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2424</v>
          </cell>
          <cell r="F90">
            <v>6500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1235</v>
          </cell>
          <cell r="F91">
            <v>7889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3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2</v>
          </cell>
          <cell r="F93">
            <v>235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</v>
          </cell>
          <cell r="F94">
            <v>401</v>
          </cell>
        </row>
        <row r="95">
          <cell r="A95" t="str">
            <v xml:space="preserve"> 420  Колбаса Мясорубская 0,28 кг ТМ Стародворье в оболочке черева  ПОКОМ</v>
          </cell>
          <cell r="F95">
            <v>1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192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61.052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</v>
          </cell>
          <cell r="F98">
            <v>592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2.85</v>
          </cell>
          <cell r="F99">
            <v>219.154</v>
          </cell>
        </row>
        <row r="100">
          <cell r="A100" t="str">
            <v xml:space="preserve"> 433 Колбаса Стародворская со шпиком  в оболочке полиамид. ТМ Стародворье ВЕС ПОКОМ</v>
          </cell>
          <cell r="F100">
            <v>32.950000000000003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2</v>
          </cell>
          <cell r="F101">
            <v>270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1.35</v>
          </cell>
          <cell r="F102">
            <v>145.60499999999999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69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F104">
            <v>169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F105">
            <v>139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266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1</v>
          </cell>
          <cell r="F107">
            <v>262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0.85</v>
          </cell>
          <cell r="F108">
            <v>434.60899999999998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12.5</v>
          </cell>
          <cell r="F109">
            <v>4016.9879999999998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22.501000000000001</v>
          </cell>
          <cell r="F110">
            <v>7306.0940000000001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12.5</v>
          </cell>
          <cell r="F111">
            <v>3512.7869999999998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21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33.000999999999998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F114">
            <v>233.536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3</v>
          </cell>
          <cell r="F115">
            <v>299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2</v>
          </cell>
          <cell r="F116">
            <v>164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D117">
            <v>1</v>
          </cell>
          <cell r="F117">
            <v>130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F118">
            <v>186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D119">
            <v>2</v>
          </cell>
          <cell r="F119">
            <v>271</v>
          </cell>
        </row>
        <row r="120">
          <cell r="A120" t="str">
            <v xml:space="preserve"> 492  Колбаса Салями Филейская 0,3кг ТМ Вязанка  ПОКОМ</v>
          </cell>
          <cell r="F120">
            <v>244</v>
          </cell>
        </row>
        <row r="121">
          <cell r="A121" t="str">
            <v xml:space="preserve"> 493  Колбаса Салями Филейская ТМ Вязанка ВЕС  ПОКОМ</v>
          </cell>
          <cell r="F121">
            <v>17.809000000000001</v>
          </cell>
        </row>
        <row r="122">
          <cell r="A122" t="str">
            <v xml:space="preserve"> 494  Колбаса Филейская Рубленая ТМ Вязанка ВЕС  ПОКОМ</v>
          </cell>
          <cell r="F122">
            <v>16.509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D123">
            <v>5</v>
          </cell>
          <cell r="F123">
            <v>891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D124">
            <v>3</v>
          </cell>
          <cell r="F124">
            <v>758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D125">
            <v>5</v>
          </cell>
          <cell r="F125">
            <v>1007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D126">
            <v>6</v>
          </cell>
          <cell r="F126">
            <v>886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F127">
            <v>132.68199999999999</v>
          </cell>
        </row>
        <row r="128">
          <cell r="A128" t="str">
            <v xml:space="preserve"> 500  Сосиски Сливушки по-венски ВЕС ТМ Вязанка  ПОКОМ</v>
          </cell>
          <cell r="F128">
            <v>9.1999999999999993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D129">
            <v>6</v>
          </cell>
          <cell r="F129">
            <v>1074</v>
          </cell>
        </row>
        <row r="130">
          <cell r="A130" t="str">
            <v xml:space="preserve"> 504  Ветчина Мясорубская с окороком 0,33кг срез ТМ Стародворье  ПОКОМ</v>
          </cell>
          <cell r="F130">
            <v>39</v>
          </cell>
        </row>
        <row r="131">
          <cell r="A131" t="str">
            <v>0999 НАБОР ДЛЯ ПИЦЦЫ с/к в/у  ОСТАНКИНО</v>
          </cell>
          <cell r="D131">
            <v>0.6</v>
          </cell>
          <cell r="F131">
            <v>0.6</v>
          </cell>
        </row>
        <row r="132">
          <cell r="A132" t="str">
            <v>3215 ВЕТЧ.МЯСНАЯ Папа может п/о 0.4кг 8шт.    ОСТАНКИНО</v>
          </cell>
          <cell r="D132">
            <v>396</v>
          </cell>
          <cell r="F132">
            <v>396</v>
          </cell>
        </row>
        <row r="133">
          <cell r="A133" t="str">
            <v>3684 ПРЕСИЖН с/к в/у 1/250 8шт.   ОСТАНКИНО</v>
          </cell>
          <cell r="D133">
            <v>141</v>
          </cell>
          <cell r="F133">
            <v>141</v>
          </cell>
        </row>
        <row r="134">
          <cell r="A134" t="str">
            <v>3812 СОЧНЫЕ сос п/о мгс 2*2  ОСТАНКИНО</v>
          </cell>
          <cell r="D134">
            <v>1676.6</v>
          </cell>
          <cell r="F134">
            <v>1676.6</v>
          </cell>
        </row>
        <row r="135">
          <cell r="A135" t="str">
            <v>4063 МЯСНАЯ Папа может вар п/о_Л   ОСТАНКИНО</v>
          </cell>
          <cell r="D135">
            <v>1884.915</v>
          </cell>
          <cell r="F135">
            <v>1884.915</v>
          </cell>
        </row>
        <row r="136">
          <cell r="A136" t="str">
            <v>4117 ЭКСТРА Папа может с/к в/у_Л   ОСТАНКИНО</v>
          </cell>
          <cell r="D136">
            <v>47</v>
          </cell>
          <cell r="F136">
            <v>47</v>
          </cell>
        </row>
        <row r="137">
          <cell r="A137" t="str">
            <v>4555 Докторская ГОСТ вар п/о ОСТАНКИНО</v>
          </cell>
          <cell r="D137">
            <v>26.75</v>
          </cell>
          <cell r="F137">
            <v>26.75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131.44999999999999</v>
          </cell>
          <cell r="F138">
            <v>131.44999999999999</v>
          </cell>
        </row>
        <row r="139">
          <cell r="A139" t="str">
            <v>4574 Мясная со шпиком Папа может вар п/о ОСТАНКИНО</v>
          </cell>
          <cell r="D139">
            <v>2.7</v>
          </cell>
          <cell r="F139">
            <v>2.7</v>
          </cell>
        </row>
        <row r="140">
          <cell r="A140" t="str">
            <v>4691 ШЕЙКА КОПЧЕНАЯ к/в мл/к в/у 300*6  ОСТАНКИНО</v>
          </cell>
          <cell r="D140">
            <v>104</v>
          </cell>
          <cell r="F140">
            <v>106</v>
          </cell>
        </row>
        <row r="141">
          <cell r="A141" t="str">
            <v>4786 КОЛБ.СНЭКИ Папа может в/к мгс 1/70_5  ОСТАНКИНО</v>
          </cell>
          <cell r="D141">
            <v>145</v>
          </cell>
          <cell r="F141">
            <v>145</v>
          </cell>
        </row>
        <row r="142">
          <cell r="A142" t="str">
            <v>4813 ФИЛЕЙНАЯ Папа может вар п/о_Л   ОСТАНКИНО</v>
          </cell>
          <cell r="D142">
            <v>589.5</v>
          </cell>
          <cell r="F142">
            <v>589.5</v>
          </cell>
        </row>
        <row r="143">
          <cell r="A143" t="str">
            <v>4903 КРАКОВСКАЯ п/к н/о мгс_30с  ОСТАНКИНО</v>
          </cell>
          <cell r="D143">
            <v>1</v>
          </cell>
          <cell r="F143">
            <v>1</v>
          </cell>
        </row>
        <row r="144">
          <cell r="A144" t="str">
            <v>4993 САЛЯМИ ИТАЛЬЯНСКАЯ с/к в/у 1/250*8_120c ОСТАНКИНО</v>
          </cell>
          <cell r="D144">
            <v>524</v>
          </cell>
          <cell r="F144">
            <v>524</v>
          </cell>
        </row>
        <row r="145">
          <cell r="A145" t="str">
            <v>5246 ДОКТОРСКАЯ ПРЕМИУМ вар б/о мгс_30с ОСТАНКИНО</v>
          </cell>
          <cell r="D145">
            <v>29.4</v>
          </cell>
          <cell r="F145">
            <v>29.4</v>
          </cell>
        </row>
        <row r="146">
          <cell r="A146" t="str">
            <v>5341 СЕРВЕЛАТ ОХОТНИЧИЙ в/к в/у  ОСТАНКИНО</v>
          </cell>
          <cell r="D146">
            <v>638.15499999999997</v>
          </cell>
          <cell r="F146">
            <v>638.15499999999997</v>
          </cell>
        </row>
        <row r="147">
          <cell r="A147" t="str">
            <v>5483 ЭКСТРА Папа может с/к в/у 1/250 8шт.   ОСТАНКИНО</v>
          </cell>
          <cell r="D147">
            <v>1098</v>
          </cell>
          <cell r="F147">
            <v>1098</v>
          </cell>
        </row>
        <row r="148">
          <cell r="A148" t="str">
            <v>5544 Сервелат Финский в/к в/у_45с НОВАЯ ОСТАНКИНО</v>
          </cell>
          <cell r="D148">
            <v>1254.58</v>
          </cell>
          <cell r="F148">
            <v>1254.58</v>
          </cell>
        </row>
        <row r="149">
          <cell r="A149" t="str">
            <v>5679 САЛЯМИ ИТАЛЬЯНСКАЯ с/к в/у 1/150_60с ОСТАНКИНО</v>
          </cell>
          <cell r="D149">
            <v>339</v>
          </cell>
          <cell r="F149">
            <v>339</v>
          </cell>
        </row>
        <row r="150">
          <cell r="A150" t="str">
            <v>5682 САЛЯМИ МЕЛКОЗЕРНЕНАЯ с/к в/у 1/120_60с   ОСТАНКИНО</v>
          </cell>
          <cell r="D150">
            <v>3060</v>
          </cell>
          <cell r="F150">
            <v>3060</v>
          </cell>
        </row>
        <row r="151">
          <cell r="A151" t="str">
            <v>5698 СЫТНЫЕ Папа может сар б/о мгс 1*3_Маяк  ОСТАНКИНО</v>
          </cell>
          <cell r="D151">
            <v>266.7</v>
          </cell>
          <cell r="F151">
            <v>266.7</v>
          </cell>
        </row>
        <row r="152">
          <cell r="A152" t="str">
            <v>5706 АРОМАТНАЯ Папа может с/к в/у 1/250 8шт.  ОСТАНКИНО</v>
          </cell>
          <cell r="D152">
            <v>1126</v>
          </cell>
          <cell r="F152">
            <v>1126</v>
          </cell>
        </row>
        <row r="153">
          <cell r="A153" t="str">
            <v>5708 ПОСОЛЬСКАЯ Папа может с/к в/у ОСТАНКИНО</v>
          </cell>
          <cell r="D153">
            <v>78.900000000000006</v>
          </cell>
          <cell r="F153">
            <v>78.900000000000006</v>
          </cell>
        </row>
        <row r="154">
          <cell r="A154" t="str">
            <v>5820 СЛИВОЧНЫЕ Папа может сос п/о мгс 2*2_45с   ОСТАНКИНО</v>
          </cell>
          <cell r="D154">
            <v>179</v>
          </cell>
          <cell r="F154">
            <v>179</v>
          </cell>
        </row>
        <row r="155">
          <cell r="A155" t="str">
            <v>5851 ЭКСТРА Папа может вар п/о   ОСТАНКИНО</v>
          </cell>
          <cell r="D155">
            <v>368.4</v>
          </cell>
          <cell r="F155">
            <v>368.4</v>
          </cell>
        </row>
        <row r="156">
          <cell r="A156" t="str">
            <v>5931 ОХОТНИЧЬЯ Папа может с/к в/у 1/220 8шт.   ОСТАНКИНО</v>
          </cell>
          <cell r="D156">
            <v>1096</v>
          </cell>
          <cell r="F156">
            <v>1096</v>
          </cell>
        </row>
        <row r="157">
          <cell r="A157" t="str">
            <v>6004 РАГУ СВИНОЕ 1кг 8шт.зам_120с ОСТАНКИНО</v>
          </cell>
          <cell r="D157">
            <v>236</v>
          </cell>
          <cell r="F157">
            <v>236</v>
          </cell>
        </row>
        <row r="158">
          <cell r="A158" t="str">
            <v>6113 СОЧНЫЕ сос п/о мгс 1*6_Ашан  ОСТАНКИНО</v>
          </cell>
          <cell r="D158">
            <v>1760.36</v>
          </cell>
          <cell r="F158">
            <v>1760.36</v>
          </cell>
        </row>
        <row r="159">
          <cell r="A159" t="str">
            <v>6158 ВРЕМЯ ОЛИВЬЕ Папа может вар п/о 0.4кг   ОСТАНКИНО</v>
          </cell>
          <cell r="D159">
            <v>550</v>
          </cell>
          <cell r="F159">
            <v>550</v>
          </cell>
        </row>
        <row r="160">
          <cell r="A160" t="str">
            <v>6159 ВРЕМЯ ОЛИВЬЕ.Папа может вар п/о ОСТАНКИНО</v>
          </cell>
          <cell r="D160">
            <v>11.7</v>
          </cell>
          <cell r="F160">
            <v>11.7</v>
          </cell>
        </row>
        <row r="161">
          <cell r="A161" t="str">
            <v>6200 ГРУДИНКА ПРЕМИУМ к/в мл/к в/у 0.3кг  ОСТАНКИНО</v>
          </cell>
          <cell r="D161">
            <v>338</v>
          </cell>
          <cell r="F161">
            <v>338</v>
          </cell>
        </row>
        <row r="162">
          <cell r="A162" t="str">
            <v>6206 СВИНИНА ПО-ДОМАШНЕМУ к/в мл/к в/у 0.3кг  ОСТАНКИНО</v>
          </cell>
          <cell r="D162">
            <v>688</v>
          </cell>
          <cell r="F162">
            <v>688</v>
          </cell>
        </row>
        <row r="163">
          <cell r="A163" t="str">
            <v>6221 НЕАПОЛИТАНСКИЙ ДУЭТ с/к с/н мгс 1/90  ОСТАНКИНО</v>
          </cell>
          <cell r="D163">
            <v>464</v>
          </cell>
          <cell r="F163">
            <v>464</v>
          </cell>
        </row>
        <row r="164">
          <cell r="A164" t="str">
            <v>6222 ИТАЛЬЯНСКОЕ АССОРТИ с/в с/н мгс 1/90 ОСТАНКИНО</v>
          </cell>
          <cell r="D164">
            <v>195</v>
          </cell>
          <cell r="F164">
            <v>195</v>
          </cell>
        </row>
        <row r="165">
          <cell r="A165" t="str">
            <v>6228 МЯСНОЕ АССОРТИ к/з с/н мгс 1/90 10шт.  ОСТАНКИНО</v>
          </cell>
          <cell r="D165">
            <v>532</v>
          </cell>
          <cell r="F165">
            <v>532</v>
          </cell>
        </row>
        <row r="166">
          <cell r="A166" t="str">
            <v>6247 ДОМАШНЯЯ Папа может вар п/о 0,4кг 8шт.  ОСТАНКИНО</v>
          </cell>
          <cell r="D166">
            <v>232</v>
          </cell>
          <cell r="F166">
            <v>232</v>
          </cell>
        </row>
        <row r="167">
          <cell r="A167" t="str">
            <v>6253 МОЛОЧНЫЕ Коровино сос п/о мгс 1.5*6  ОСТАНКИНО</v>
          </cell>
          <cell r="D167">
            <v>10.6</v>
          </cell>
          <cell r="F167">
            <v>10.6</v>
          </cell>
        </row>
        <row r="168">
          <cell r="A168" t="str">
            <v>6268 ГОВЯЖЬЯ Папа может вар п/о 0,4кг 8 шт.  ОСТАНКИНО</v>
          </cell>
          <cell r="D168">
            <v>513</v>
          </cell>
          <cell r="F168">
            <v>513</v>
          </cell>
        </row>
        <row r="169">
          <cell r="A169" t="str">
            <v>6279 КОРЕЙКА ПО-ОСТ.к/в в/с с/н в/у 1/150_45с  ОСТАНКИНО</v>
          </cell>
          <cell r="D169">
            <v>263</v>
          </cell>
          <cell r="F169">
            <v>263</v>
          </cell>
        </row>
        <row r="170">
          <cell r="A170" t="str">
            <v>6303 МЯСНЫЕ Папа может сос п/о мгс 1.5*3  ОСТАНКИНО</v>
          </cell>
          <cell r="D170">
            <v>486.32299999999998</v>
          </cell>
          <cell r="F170">
            <v>486.32299999999998</v>
          </cell>
        </row>
        <row r="171">
          <cell r="A171" t="str">
            <v>6324 ДОКТОРСКАЯ ГОСТ вар п/о 0.4кг 8шт.  ОСТАНКИНО</v>
          </cell>
          <cell r="D171">
            <v>624</v>
          </cell>
          <cell r="F171">
            <v>626</v>
          </cell>
        </row>
        <row r="172">
          <cell r="A172" t="str">
            <v>6325 ДОКТОРСКАЯ ПРЕМИУМ вар п/о 0.4кг 8шт.  ОСТАНКИНО</v>
          </cell>
          <cell r="D172">
            <v>553</v>
          </cell>
          <cell r="F172">
            <v>553</v>
          </cell>
        </row>
        <row r="173">
          <cell r="A173" t="str">
            <v>6333 МЯСНАЯ Папа может вар п/о 0.4кг 8шт.  ОСТАНКИНО</v>
          </cell>
          <cell r="D173">
            <v>5766</v>
          </cell>
          <cell r="F173">
            <v>5766</v>
          </cell>
        </row>
        <row r="174">
          <cell r="A174" t="str">
            <v>6340 ДОМАШНИЙ РЕЦЕПТ Коровино 0.5кг 8шт.  ОСТАНКИНО</v>
          </cell>
          <cell r="D174">
            <v>1537</v>
          </cell>
          <cell r="F174">
            <v>1537</v>
          </cell>
        </row>
        <row r="175">
          <cell r="A175" t="str">
            <v>6341 ДОМАШНИЙ РЕЦЕПТ СО ШПИКОМ Коровино 0.5кг  ОСТАНКИНО</v>
          </cell>
          <cell r="D175">
            <v>103</v>
          </cell>
          <cell r="F175">
            <v>103</v>
          </cell>
        </row>
        <row r="176">
          <cell r="A176" t="str">
            <v>6353 ЭКСТРА Папа может вар п/о 0.4кг 8шт.  ОСТАНКИНО</v>
          </cell>
          <cell r="D176">
            <v>2578</v>
          </cell>
          <cell r="F176">
            <v>2578</v>
          </cell>
        </row>
        <row r="177">
          <cell r="A177" t="str">
            <v>6388 МОЛОЧНЫЕ ГОСТ сос ц/о мгс 1*4  ОСТАНКИНО</v>
          </cell>
          <cell r="D177">
            <v>1</v>
          </cell>
          <cell r="F177">
            <v>1</v>
          </cell>
        </row>
        <row r="178">
          <cell r="A178" t="str">
            <v>6392 ФИЛЕЙНАЯ Папа может вар п/о 0.4кг. ОСТАНКИНО</v>
          </cell>
          <cell r="D178">
            <v>5857</v>
          </cell>
          <cell r="F178">
            <v>5857</v>
          </cell>
        </row>
        <row r="179">
          <cell r="A179" t="str">
            <v>6415 БАЛЫКОВАЯ Коровино п/к в/у 0.84кг 6шт.  ОСТАНКИНО</v>
          </cell>
          <cell r="D179">
            <v>113</v>
          </cell>
          <cell r="F179">
            <v>113</v>
          </cell>
        </row>
        <row r="180">
          <cell r="A180" t="str">
            <v>6426 КЛАССИЧЕСКАЯ ПМ вар п/о 0.3кг 8шт.  ОСТАНКИНО</v>
          </cell>
          <cell r="D180">
            <v>1930</v>
          </cell>
          <cell r="F180">
            <v>1930</v>
          </cell>
        </row>
        <row r="181">
          <cell r="A181" t="str">
            <v>6448 СВИНИНА МАДЕРА с/к с/н в/у 1/100 10шт.   ОСТАНКИНО</v>
          </cell>
          <cell r="D181">
            <v>309</v>
          </cell>
          <cell r="F181">
            <v>309</v>
          </cell>
        </row>
        <row r="182">
          <cell r="A182" t="str">
            <v>6453 ЭКСТРА Папа может с/к с/н в/у 1/100 14шт.   ОСТАНКИНО</v>
          </cell>
          <cell r="D182">
            <v>2356</v>
          </cell>
          <cell r="F182">
            <v>2356</v>
          </cell>
        </row>
        <row r="183">
          <cell r="A183" t="str">
            <v>6454 АРОМАТНАЯ с/к с/н в/у 1/100 14шт.  ОСТАНКИНО</v>
          </cell>
          <cell r="D183">
            <v>1738</v>
          </cell>
          <cell r="F183">
            <v>1738</v>
          </cell>
        </row>
        <row r="184">
          <cell r="A184" t="str">
            <v>6459 СЕРВЕЛАТ ШВЕЙЦАРСК. в/к с/н в/у 1/100*10  ОСТАНКИНО</v>
          </cell>
          <cell r="D184">
            <v>161</v>
          </cell>
          <cell r="F184">
            <v>161</v>
          </cell>
        </row>
        <row r="185">
          <cell r="A185" t="str">
            <v>6470 ВЕТЧ.МРАМОРНАЯ в/у_45с  ОСТАНКИНО</v>
          </cell>
          <cell r="D185">
            <v>104.7</v>
          </cell>
          <cell r="F185">
            <v>104.7</v>
          </cell>
        </row>
        <row r="186">
          <cell r="A186" t="str">
            <v>6492 ШПИК С ЧЕСНОК.И ПЕРЦЕМ к/в в/у 0.3кг_45c  ОСТАНКИНО</v>
          </cell>
          <cell r="D186">
            <v>273</v>
          </cell>
          <cell r="F186">
            <v>273</v>
          </cell>
        </row>
        <row r="187">
          <cell r="A187" t="str">
            <v>6495 ВЕТЧ.МРАМОРНАЯ в/у срез 0.3кг 6шт_45с  ОСТАНКИНО</v>
          </cell>
          <cell r="D187">
            <v>720</v>
          </cell>
          <cell r="F187">
            <v>722</v>
          </cell>
        </row>
        <row r="188">
          <cell r="A188" t="str">
            <v>6521 СЕРВЕЛАТ ФИНСКИЙ СН в/к п/о 0.6кг 6шт.  ОСТАНКИНО</v>
          </cell>
          <cell r="D188">
            <v>1</v>
          </cell>
          <cell r="F188">
            <v>1</v>
          </cell>
        </row>
        <row r="189">
          <cell r="A189" t="str">
            <v>6527 ШПИКАЧКИ СОЧНЫЕ ПМ сар б/о мгс 1*3 45с ОСТАНКИНО</v>
          </cell>
          <cell r="D189">
            <v>584.6</v>
          </cell>
          <cell r="F189">
            <v>584.6</v>
          </cell>
        </row>
        <row r="190">
          <cell r="A190" t="str">
            <v>6554 СВИНАЯ ОСТАН.с/к в/с в/у 1/100 10 шт. ОСТАНКИНО</v>
          </cell>
          <cell r="D190">
            <v>1</v>
          </cell>
          <cell r="F190">
            <v>1</v>
          </cell>
        </row>
        <row r="191">
          <cell r="A191" t="str">
            <v>6586 МРАМОРНАЯ И БАЛЫКОВАЯ в/к с/н мгс 1/90 ОСТАНКИНО</v>
          </cell>
          <cell r="D191">
            <v>269</v>
          </cell>
          <cell r="F191">
            <v>269</v>
          </cell>
        </row>
        <row r="192">
          <cell r="A192" t="str">
            <v>6666 БОЯНСКАЯ Папа может п/к в/у 0,28кг 8 шт. ОСТАНКИНО</v>
          </cell>
          <cell r="D192">
            <v>1555</v>
          </cell>
          <cell r="F192">
            <v>1555</v>
          </cell>
        </row>
        <row r="193">
          <cell r="A193" t="str">
            <v>6683 СЕРВЕЛАТ ЗЕРНИСТЫЙ ПМ в/к в/у 0,35кг  ОСТАНКИНО</v>
          </cell>
          <cell r="D193">
            <v>3845</v>
          </cell>
          <cell r="F193">
            <v>3845</v>
          </cell>
        </row>
        <row r="194">
          <cell r="A194" t="str">
            <v>6684 СЕРВЕЛАТ КАРЕЛЬСКИЙ ПМ в/к в/у 0.28кг  ОСТАНКИНО</v>
          </cell>
          <cell r="D194">
            <v>3209</v>
          </cell>
          <cell r="F194">
            <v>3209</v>
          </cell>
        </row>
        <row r="195">
          <cell r="A195" t="str">
            <v>6689 СЕРВЕЛАТ ОХОТНИЧИЙ ПМ в/к в/у 0,35кг 8шт  ОСТАНКИНО</v>
          </cell>
          <cell r="D195">
            <v>4671</v>
          </cell>
          <cell r="F195">
            <v>4671</v>
          </cell>
        </row>
        <row r="196">
          <cell r="A196" t="str">
            <v>6697 СЕРВЕЛАТ ФИНСКИЙ ПМ в/к в/у 0,35кг 8шт.  ОСТАНКИНО</v>
          </cell>
          <cell r="D196">
            <v>6328</v>
          </cell>
          <cell r="F196">
            <v>6328</v>
          </cell>
        </row>
        <row r="197">
          <cell r="A197" t="str">
            <v>6713 СОЧНЫЙ ГРИЛЬ ПМ сос п/о мгс 0.41кг 8шт.  ОСТАНКИНО</v>
          </cell>
          <cell r="D197">
            <v>1800</v>
          </cell>
          <cell r="F197">
            <v>1800</v>
          </cell>
        </row>
        <row r="198">
          <cell r="A198" t="str">
            <v>6722 СОЧНЫЕ ПМ сос п/о мгс 0,41кг 10шт.  ОСТАНКИНО</v>
          </cell>
          <cell r="D198">
            <v>9580</v>
          </cell>
          <cell r="F198">
            <v>9580</v>
          </cell>
        </row>
        <row r="199">
          <cell r="A199" t="str">
            <v>6726 СЛИВОЧНЫЕ ПМ сос п/о мгс 0.41кг 10шт.  ОСТАНКИНО</v>
          </cell>
          <cell r="D199">
            <v>3322</v>
          </cell>
          <cell r="F199">
            <v>3322</v>
          </cell>
        </row>
        <row r="200">
          <cell r="A200" t="str">
            <v>6747 РУССКАЯ ПРЕМИУМ ПМ вар ф/о в/у  ОСТАНКИНО</v>
          </cell>
          <cell r="D200">
            <v>56</v>
          </cell>
          <cell r="F200">
            <v>56</v>
          </cell>
        </row>
        <row r="201">
          <cell r="A201" t="str">
            <v>6762 СЛИВОЧНЫЕ сос ц/о мгс 0.41кг 8шт.  ОСТАНКИНО</v>
          </cell>
          <cell r="D201">
            <v>258</v>
          </cell>
          <cell r="F201">
            <v>258</v>
          </cell>
        </row>
        <row r="202">
          <cell r="A202" t="str">
            <v>6764 СЛИВОЧНЫЕ сос ц/о мгс 1*4  ОСТАНКИНО</v>
          </cell>
          <cell r="D202">
            <v>25.1</v>
          </cell>
          <cell r="F202">
            <v>25.1</v>
          </cell>
        </row>
        <row r="203">
          <cell r="A203" t="str">
            <v>6765 РУБЛЕНЫЕ сос ц/о мгс 0.36кг 6шт.  ОСТАНКИНО</v>
          </cell>
          <cell r="D203">
            <v>1029</v>
          </cell>
          <cell r="F203">
            <v>1031</v>
          </cell>
        </row>
        <row r="204">
          <cell r="A204" t="str">
            <v>6767 РУБЛЕНЫЕ сос ц/о мгс 1*4  ОСТАНКИНО</v>
          </cell>
          <cell r="D204">
            <v>63.2</v>
          </cell>
          <cell r="F204">
            <v>63.2</v>
          </cell>
        </row>
        <row r="205">
          <cell r="A205" t="str">
            <v>6768 С СЫРОМ сос ц/о мгс 0.41кг 6шт.  ОСТАНКИНО</v>
          </cell>
          <cell r="D205">
            <v>216</v>
          </cell>
          <cell r="F205">
            <v>216</v>
          </cell>
        </row>
        <row r="206">
          <cell r="A206" t="str">
            <v>6770 ИСПАНСКИЕ сос ц/о мгс 0.41кг 6шт.  ОСТАНКИНО</v>
          </cell>
          <cell r="D206">
            <v>3</v>
          </cell>
          <cell r="F206">
            <v>3</v>
          </cell>
        </row>
        <row r="207">
          <cell r="A207" t="str">
            <v>6773 САЛЯМИ Папа может п/к в/у 0,28кг 8шт.  ОСТАНКИНО</v>
          </cell>
          <cell r="D207">
            <v>676</v>
          </cell>
          <cell r="F207">
            <v>676</v>
          </cell>
        </row>
        <row r="208">
          <cell r="A208" t="str">
            <v>6777 МЯСНЫЕ С ГОВЯДИНОЙ ПМ сос п/о мгс 0.4кг  ОСТАНКИНО</v>
          </cell>
          <cell r="D208">
            <v>1173</v>
          </cell>
          <cell r="F208">
            <v>1173</v>
          </cell>
        </row>
        <row r="209">
          <cell r="A209" t="str">
            <v>6785 ВЕНСКАЯ САЛЯМИ п/к в/у 0.33кг 8шт.  ОСТАНКИНО</v>
          </cell>
          <cell r="D209">
            <v>587</v>
          </cell>
          <cell r="F209">
            <v>587</v>
          </cell>
        </row>
        <row r="210">
          <cell r="A210" t="str">
            <v>6787 СЕРВЕЛАТ КРЕМЛЕВСКИЙ в/к в/у 0,33кг 8шт.  ОСТАНКИНО</v>
          </cell>
          <cell r="D210">
            <v>535</v>
          </cell>
          <cell r="F210">
            <v>535</v>
          </cell>
        </row>
        <row r="211">
          <cell r="A211" t="str">
            <v>6788 СЕРВЕЛАТ КРЕМЛЕВСКИЙ в/к в/у  ОСТАНКИНО</v>
          </cell>
          <cell r="D211">
            <v>1</v>
          </cell>
          <cell r="F211">
            <v>1</v>
          </cell>
        </row>
        <row r="212">
          <cell r="A212" t="str">
            <v>6791 СЕРВЕЛАТ ПРЕМИУМ в/к в/у 0,33кг 8шт.  ОСТАНКИНО</v>
          </cell>
          <cell r="D212">
            <v>422</v>
          </cell>
          <cell r="F212">
            <v>422</v>
          </cell>
        </row>
        <row r="213">
          <cell r="A213" t="str">
            <v>6793 БАЛЫКОВАЯ в/к в/у 0,33кг 8шт.  ОСТАНКИНО</v>
          </cell>
          <cell r="D213">
            <v>1146</v>
          </cell>
          <cell r="F213">
            <v>1148</v>
          </cell>
        </row>
        <row r="214">
          <cell r="A214" t="str">
            <v>6794 БАЛЫКОВАЯ в/к в/у  ОСТАНКИНО</v>
          </cell>
          <cell r="D214">
            <v>30.56</v>
          </cell>
          <cell r="F214">
            <v>30.56</v>
          </cell>
        </row>
        <row r="215">
          <cell r="A215" t="str">
            <v>6795 ОСТАНКИНСКАЯ в/к в/у 0,33кг 8шт.  ОСТАНКИНО</v>
          </cell>
          <cell r="D215">
            <v>163</v>
          </cell>
          <cell r="F215">
            <v>163</v>
          </cell>
        </row>
        <row r="216">
          <cell r="A216" t="str">
            <v>6801 ОСТАНКИНСКАЯ вар п/о 0.4кг 8шт.  ОСТАНКИНО</v>
          </cell>
          <cell r="D216">
            <v>174</v>
          </cell>
          <cell r="F216">
            <v>174</v>
          </cell>
        </row>
        <row r="217">
          <cell r="A217" t="str">
            <v>6802 ОСТАНКИНСКАЯ вар п/о  ОСТАНКИНО</v>
          </cell>
          <cell r="D217">
            <v>2.7</v>
          </cell>
          <cell r="F217">
            <v>2.7</v>
          </cell>
        </row>
        <row r="218">
          <cell r="A218" t="str">
            <v>6807 СЕРВЕЛАТ ЕВРОПЕЙСКИЙ в/к в/у 0,33кг 8шт.  ОСТАНКИНО</v>
          </cell>
          <cell r="D218">
            <v>228</v>
          </cell>
          <cell r="F218">
            <v>228</v>
          </cell>
        </row>
        <row r="219">
          <cell r="A219" t="str">
            <v>6829 МОЛОЧНЫЕ КЛАССИЧЕСКИЕ сос п/о мгс 2*4_С  ОСТАНКИНО</v>
          </cell>
          <cell r="D219">
            <v>552.1</v>
          </cell>
          <cell r="F219">
            <v>552.1</v>
          </cell>
        </row>
        <row r="220">
          <cell r="A220" t="str">
            <v>6834 ПОСОЛЬСКАЯ ПМ с/к с/н в/у 1/100 10шт.  ОСТАНКИНО</v>
          </cell>
          <cell r="D220">
            <v>246</v>
          </cell>
          <cell r="F220">
            <v>246</v>
          </cell>
        </row>
        <row r="221">
          <cell r="A221" t="str">
            <v>6837 ФИЛЕЙНЫЕ Папа Может сос ц/о мгс 0.4кг  ОСТАНКИНО</v>
          </cell>
          <cell r="D221">
            <v>1613</v>
          </cell>
          <cell r="F221">
            <v>1613</v>
          </cell>
        </row>
        <row r="222">
          <cell r="A222" t="str">
            <v>6842 ДЫМОВИЦА ИЗ ОКОРОКА к/в мл/к в/у 0,3кг  ОСТАНКИНО</v>
          </cell>
          <cell r="D222">
            <v>63</v>
          </cell>
          <cell r="F222">
            <v>63</v>
          </cell>
        </row>
        <row r="223">
          <cell r="A223" t="str">
            <v>6852 МОЛОЧНЫЕ ПРЕМИУМ ПМ сос п/о в/ у 1/350  ОСТАНКИНО</v>
          </cell>
          <cell r="D223">
            <v>3495</v>
          </cell>
          <cell r="F223">
            <v>3495</v>
          </cell>
        </row>
        <row r="224">
          <cell r="A224" t="str">
            <v>6853 МОЛОЧНЫЕ ПРЕМИУМ ПМ сос п/о мгс 1*6  ОСТАНКИНО</v>
          </cell>
          <cell r="D224">
            <v>259.05</v>
          </cell>
          <cell r="F224">
            <v>259.05</v>
          </cell>
        </row>
        <row r="225">
          <cell r="A225" t="str">
            <v>6854 МОЛОЧНЫЕ ПРЕМИУМ ПМ сос п/о мгс 0.6кг  ОСТАНКИНО</v>
          </cell>
          <cell r="D225">
            <v>475</v>
          </cell>
          <cell r="F225">
            <v>475</v>
          </cell>
        </row>
        <row r="226">
          <cell r="A226" t="str">
            <v>6861 ДОМАШНИЙ РЕЦЕПТ Коровино вар п/о  ОСТАНКИНО</v>
          </cell>
          <cell r="D226">
            <v>420.3</v>
          </cell>
          <cell r="F226">
            <v>420.3</v>
          </cell>
        </row>
        <row r="227">
          <cell r="A227" t="str">
            <v>6862 ДОМАШНИЙ РЕЦЕПТ СО ШПИК. Коровино вар п/о  ОСТАНКИНО</v>
          </cell>
          <cell r="D227">
            <v>126.4</v>
          </cell>
          <cell r="F227">
            <v>126.4</v>
          </cell>
        </row>
        <row r="228">
          <cell r="A228" t="str">
            <v>6865 ВЕТЧ.НЕЖНАЯ Коровино п/о  ОСТАНКИНО</v>
          </cell>
          <cell r="D228">
            <v>4.5</v>
          </cell>
          <cell r="F228">
            <v>4.5</v>
          </cell>
        </row>
        <row r="229">
          <cell r="A229" t="str">
            <v>6866 ВЕТЧ.НЕЖНАЯ Коровино п/о_Маяк  ОСТАНКИНО</v>
          </cell>
          <cell r="D229">
            <v>207.6</v>
          </cell>
          <cell r="F229">
            <v>207.6</v>
          </cell>
        </row>
        <row r="230">
          <cell r="A230" t="str">
            <v>6869 С ГОВЯДИНОЙ СН сос п/о мгс 1кг 6шт.  ОСТАНКИНО</v>
          </cell>
          <cell r="D230">
            <v>84</v>
          </cell>
          <cell r="F230">
            <v>84</v>
          </cell>
        </row>
        <row r="231">
          <cell r="A231" t="str">
            <v>6909 ДЛЯ ДЕТЕЙ сос п/о мгс 0.33кг 8шт.  ОСТАНКИНО</v>
          </cell>
          <cell r="D231">
            <v>763</v>
          </cell>
          <cell r="F231">
            <v>763</v>
          </cell>
        </row>
        <row r="232">
          <cell r="A232" t="str">
            <v>6919 БЕКОН с/к с/н в/у 1/180 10шт.  ОСТАНКИНО</v>
          </cell>
          <cell r="D232">
            <v>463</v>
          </cell>
          <cell r="F232">
            <v>465</v>
          </cell>
        </row>
        <row r="233">
          <cell r="A233" t="str">
            <v>6921 БЕКОН Папа может с/к с/н в/у 1/140 10шт  ОСТАНКИНО</v>
          </cell>
          <cell r="D233">
            <v>900</v>
          </cell>
          <cell r="F233">
            <v>900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246</v>
          </cell>
          <cell r="F234">
            <v>246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465</v>
          </cell>
          <cell r="F235">
            <v>465</v>
          </cell>
        </row>
        <row r="236">
          <cell r="A236" t="str">
            <v>БОНУС ДОМАШНИЙ РЕЦЕПТ Коровино 0.5кг 8шт. (6305)</v>
          </cell>
          <cell r="D236">
            <v>34</v>
          </cell>
          <cell r="F236">
            <v>34</v>
          </cell>
        </row>
        <row r="237">
          <cell r="A237" t="str">
            <v>БОНУС ДОМАШНИЙ РЕЦЕПТ Коровино вар п/о (5324)</v>
          </cell>
          <cell r="D237">
            <v>36</v>
          </cell>
          <cell r="F237">
            <v>36</v>
          </cell>
        </row>
        <row r="238">
          <cell r="A238" t="str">
            <v>БОНУС СОЧНЫЕ сос п/о мгс 0.41кг_UZ (6087)  ОСТАНКИНО</v>
          </cell>
          <cell r="D238">
            <v>296</v>
          </cell>
          <cell r="F238">
            <v>296</v>
          </cell>
        </row>
        <row r="239">
          <cell r="A239" t="str">
            <v>БОНУС СОЧНЫЕ сос п/о мгс 1*6_UZ (6088)  ОСТАНКИНО</v>
          </cell>
          <cell r="D239">
            <v>320</v>
          </cell>
          <cell r="F239">
            <v>320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1007.563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300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4.9000000000000004</v>
          </cell>
        </row>
        <row r="243">
          <cell r="A243" t="str">
            <v>БОНУС_Колбаса вареная Филейская ТМ Вязанка. ВЕС  ПОКОМ</v>
          </cell>
          <cell r="F243">
            <v>411.18700000000001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404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97.3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368</v>
          </cell>
        </row>
        <row r="247">
          <cell r="A247" t="str">
            <v>Бутербродная вареная 0,47 кг шт.  СПК</v>
          </cell>
          <cell r="D247">
            <v>55</v>
          </cell>
          <cell r="F247">
            <v>55</v>
          </cell>
        </row>
        <row r="248">
          <cell r="A248" t="str">
            <v>Вацлавская п/к (черева) 390 гр.шт. термоус.пак  СПК</v>
          </cell>
          <cell r="D248">
            <v>30</v>
          </cell>
          <cell r="F248">
            <v>30</v>
          </cell>
        </row>
        <row r="249">
          <cell r="A249" t="str">
            <v>Гауда 45% тм Папа Может, брус (2шт)  ОСТАНКИНО</v>
          </cell>
          <cell r="D249">
            <v>3</v>
          </cell>
          <cell r="F249">
            <v>3</v>
          </cell>
        </row>
        <row r="250">
          <cell r="A250" t="str">
            <v>Голландский Приемиум 45% тм Папа Может, брус (2шт)  ОСТАНКИНО</v>
          </cell>
          <cell r="D250">
            <v>9</v>
          </cell>
          <cell r="F250">
            <v>9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5</v>
          </cell>
          <cell r="F251">
            <v>572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622</v>
          </cell>
          <cell r="F252">
            <v>3559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1210</v>
          </cell>
          <cell r="F253">
            <v>2883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229</v>
          </cell>
        </row>
        <row r="255">
          <cell r="A255" t="str">
            <v>Гуцульская с/к "КолбасГрад" 160 гр.шт. термоус. пак  СПК</v>
          </cell>
          <cell r="D255">
            <v>114</v>
          </cell>
          <cell r="F255">
            <v>114</v>
          </cell>
        </row>
        <row r="256">
          <cell r="A256" t="str">
            <v>Дельгаро с/в "Эликатессе" 140 гр.шт.  СПК</v>
          </cell>
          <cell r="D256">
            <v>55</v>
          </cell>
          <cell r="F256">
            <v>55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192</v>
          </cell>
          <cell r="F257">
            <v>192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42</v>
          </cell>
          <cell r="F259">
            <v>42</v>
          </cell>
        </row>
        <row r="260">
          <cell r="A260" t="str">
            <v>Докторская вареная термоус.пак. "Высокий вкус"  СПК</v>
          </cell>
          <cell r="D260">
            <v>110.10599999999999</v>
          </cell>
          <cell r="F260">
            <v>110.10599999999999</v>
          </cell>
        </row>
        <row r="261">
          <cell r="A261" t="str">
            <v>ЖАР-ладушки с мясом 0,2кг ТМ Стародворье  ПОКОМ</v>
          </cell>
          <cell r="D261">
            <v>1</v>
          </cell>
          <cell r="F261">
            <v>399</v>
          </cell>
        </row>
        <row r="262">
          <cell r="A262" t="str">
            <v>Каша гречневая с говядиной "СПК" ж/б 0,340 кг.шт. термоус. пл. ЧМК  СПК</v>
          </cell>
          <cell r="D262">
            <v>17</v>
          </cell>
          <cell r="F262">
            <v>17</v>
          </cell>
        </row>
        <row r="263">
          <cell r="A263" t="str">
            <v>Каша перловая с говядиной "СПК" ж/б 0,340 кг.шт. термоус. пл. ЧМК СПК</v>
          </cell>
          <cell r="D263">
            <v>14</v>
          </cell>
          <cell r="F263">
            <v>14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974</v>
          </cell>
          <cell r="F264">
            <v>974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842</v>
          </cell>
          <cell r="F265">
            <v>842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236</v>
          </cell>
          <cell r="F266">
            <v>236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19</v>
          </cell>
          <cell r="F267">
            <v>19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4</v>
          </cell>
          <cell r="F268">
            <v>815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1699</v>
          </cell>
          <cell r="F269">
            <v>3274</v>
          </cell>
        </row>
        <row r="270">
          <cell r="A270" t="str">
            <v>Ла Фаворте с/в "Эликатессе" 140 гр.шт.  СПК</v>
          </cell>
          <cell r="D270">
            <v>96</v>
          </cell>
          <cell r="F270">
            <v>96</v>
          </cell>
        </row>
        <row r="271">
          <cell r="A271" t="str">
            <v>Ливерная Печеночная "Просто выгодно" 0,3 кг.шт.  СПК</v>
          </cell>
          <cell r="D271">
            <v>91</v>
          </cell>
          <cell r="F271">
            <v>91</v>
          </cell>
        </row>
        <row r="272">
          <cell r="A272" t="str">
            <v>Любительская вареная термоус.пак. "Высокий вкус"  СПК</v>
          </cell>
          <cell r="D272">
            <v>91.6</v>
          </cell>
          <cell r="F272">
            <v>91.6</v>
          </cell>
        </row>
        <row r="273">
          <cell r="A273" t="str">
            <v>Мини-пицца с ветчиной и сыром 0,3кг ТМ Зареченские  ПОКОМ</v>
          </cell>
          <cell r="F273">
            <v>20</v>
          </cell>
        </row>
        <row r="274">
          <cell r="A274" t="str">
            <v>Мини-сосиски в тесте "Фрайпики" 3,7кг ВЕС, ТМ Зареченские  ПОКОМ</v>
          </cell>
          <cell r="D274">
            <v>3.7</v>
          </cell>
          <cell r="F274">
            <v>118.8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159.1</v>
          </cell>
        </row>
        <row r="276">
          <cell r="A276" t="str">
            <v>Мини-чебуречки с мясом ВЕС 5,5кг ТМ Зареченские  ПОКОМ</v>
          </cell>
          <cell r="F276">
            <v>120.5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13</v>
          </cell>
        </row>
        <row r="278">
          <cell r="A278" t="str">
            <v>Мини-шарики с курочкой и сыром ТМ Зареченские ВЕС  ПОКОМ</v>
          </cell>
          <cell r="F278">
            <v>174.4</v>
          </cell>
        </row>
        <row r="279">
          <cell r="A279" t="str">
            <v>Мусульманская вареная "Просто выгодно"  СПК</v>
          </cell>
          <cell r="D279">
            <v>15</v>
          </cell>
          <cell r="F279">
            <v>15</v>
          </cell>
        </row>
        <row r="280">
          <cell r="A280" t="str">
            <v>Мусульманская п/к "Просто выгодно" термофор.пак.  СПК</v>
          </cell>
          <cell r="D280">
            <v>4</v>
          </cell>
          <cell r="F280">
            <v>4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19</v>
          </cell>
          <cell r="F281">
            <v>3006</v>
          </cell>
        </row>
        <row r="282">
          <cell r="A282" t="str">
            <v>Наггетсы Нагетосы Сочная курочка в хрустящей панировке 0,25кг ТМ Горячая штучка   ПОКОМ</v>
          </cell>
          <cell r="D282">
            <v>2</v>
          </cell>
          <cell r="F282">
            <v>94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17</v>
          </cell>
          <cell r="F283">
            <v>1760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17</v>
          </cell>
          <cell r="F284">
            <v>2139</v>
          </cell>
        </row>
        <row r="285">
          <cell r="A285" t="str">
            <v>Наггетсы с куриным филе и сыром ТМ Вязанка 0,25 кг ПОКОМ</v>
          </cell>
          <cell r="D285">
            <v>4</v>
          </cell>
          <cell r="F285">
            <v>715</v>
          </cell>
        </row>
        <row r="286">
          <cell r="A286" t="str">
            <v>Наггетсы Хрустящие 0,3кг ТМ Зареченские  ПОКОМ</v>
          </cell>
          <cell r="D286">
            <v>2</v>
          </cell>
          <cell r="F286">
            <v>47</v>
          </cell>
        </row>
        <row r="287">
          <cell r="A287" t="str">
            <v>Наггетсы Хрустящие ТМ Зареченские. ВЕС ПОКОМ</v>
          </cell>
          <cell r="D287">
            <v>6</v>
          </cell>
          <cell r="F287">
            <v>830</v>
          </cell>
        </row>
        <row r="288">
          <cell r="A288" t="str">
            <v>Оригинальная с перцем с/к  СПК</v>
          </cell>
          <cell r="D288">
            <v>118</v>
          </cell>
          <cell r="F288">
            <v>118</v>
          </cell>
        </row>
        <row r="289">
          <cell r="A289" t="str">
            <v>Особая вареная  СПК</v>
          </cell>
          <cell r="D289">
            <v>8.5</v>
          </cell>
          <cell r="F289">
            <v>8.5</v>
          </cell>
        </row>
        <row r="290">
          <cell r="A290" t="str">
            <v>Паштет печеночный 140 гр.шт.  СПК</v>
          </cell>
          <cell r="D290">
            <v>54</v>
          </cell>
          <cell r="F290">
            <v>54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192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3</v>
          </cell>
          <cell r="F292">
            <v>100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18</v>
          </cell>
          <cell r="F293">
            <v>1062</v>
          </cell>
        </row>
        <row r="294">
          <cell r="A294" t="str">
            <v>Пельмени Бигбули с мясом, Горячая штучка 0,43кг  ПОКОМ</v>
          </cell>
          <cell r="D294">
            <v>7</v>
          </cell>
          <cell r="F294">
            <v>203</v>
          </cell>
        </row>
        <row r="295">
          <cell r="A295" t="str">
            <v>Пельмени Бигбули с мясом, Горячая штучка 0,9кг  ПОКОМ</v>
          </cell>
          <cell r="D295">
            <v>400</v>
          </cell>
          <cell r="F295">
            <v>670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8</v>
          </cell>
          <cell r="F296">
            <v>557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4</v>
          </cell>
          <cell r="F297">
            <v>329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D298">
            <v>8</v>
          </cell>
          <cell r="F298">
            <v>805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666</v>
          </cell>
          <cell r="F299">
            <v>3015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5</v>
          </cell>
          <cell r="F300">
            <v>1342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D301">
            <v>2.7</v>
          </cell>
          <cell r="F301">
            <v>197.602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1176.3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1937</v>
          </cell>
          <cell r="F303">
            <v>4686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1165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D305">
            <v>2</v>
          </cell>
          <cell r="F305">
            <v>19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D306">
            <v>2</v>
          </cell>
          <cell r="F306">
            <v>33</v>
          </cell>
        </row>
        <row r="307">
          <cell r="A307" t="str">
            <v>Пельмени Жемчужные сфера 1,0кг ТМ Зареченские  ПОКОМ</v>
          </cell>
          <cell r="F307">
            <v>14</v>
          </cell>
        </row>
        <row r="308">
          <cell r="A308" t="str">
            <v>Пельмени Медвежьи ушки с фермерскими сливками 0,7кг  ПОКОМ</v>
          </cell>
          <cell r="D308">
            <v>3</v>
          </cell>
          <cell r="F308">
            <v>139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D309">
            <v>4</v>
          </cell>
          <cell r="F309">
            <v>155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3</v>
          </cell>
          <cell r="F310">
            <v>109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16</v>
          </cell>
          <cell r="F311">
            <v>1304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174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535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1</v>
          </cell>
          <cell r="F314">
            <v>562</v>
          </cell>
        </row>
        <row r="315">
          <cell r="A315" t="str">
            <v>Пельмени Сочные сфера 0,8 кг ТМ Стародворье  ПОКОМ</v>
          </cell>
          <cell r="F315">
            <v>60</v>
          </cell>
        </row>
        <row r="316">
          <cell r="A316" t="str">
            <v>Пельмени Татарские 0,4кг ТМ Особый рецепт  ПОКОМ</v>
          </cell>
          <cell r="F316">
            <v>64</v>
          </cell>
        </row>
        <row r="317">
          <cell r="A317" t="str">
            <v>Пипперони с/к "Эликатессе" 0,10 кг.шт.  СПК</v>
          </cell>
          <cell r="D317">
            <v>3</v>
          </cell>
          <cell r="F317">
            <v>3</v>
          </cell>
        </row>
        <row r="318">
          <cell r="A318" t="str">
            <v>Пирожки с мясом 3,7кг ВЕС ТМ Зареченские  ПОКОМ</v>
          </cell>
          <cell r="F318">
            <v>203.50299999999999</v>
          </cell>
        </row>
        <row r="319">
          <cell r="A319" t="str">
            <v>Пирожки с мясом, картофелем и грибами 0,3кг ТМ Зареченские  ПОКОМ</v>
          </cell>
          <cell r="D319">
            <v>1</v>
          </cell>
          <cell r="F319">
            <v>15</v>
          </cell>
        </row>
        <row r="320">
          <cell r="A320" t="str">
            <v>Пирожки с яблоком и грушей ВЕС ТМ Зареченские  ПОКОМ</v>
          </cell>
          <cell r="F320">
            <v>18.5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29</v>
          </cell>
          <cell r="F321">
            <v>29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45</v>
          </cell>
          <cell r="F322">
            <v>45</v>
          </cell>
        </row>
        <row r="323">
          <cell r="A323" t="str">
            <v>Плавленый Сыр 45% "С грибами" СТМ "ПапаМожет 180гр  ОСТАНКИНО</v>
          </cell>
          <cell r="D323">
            <v>36</v>
          </cell>
          <cell r="F323">
            <v>36</v>
          </cell>
        </row>
        <row r="324">
          <cell r="A324" t="str">
            <v>Покровская вареная 0,47 кг шт.  СПК</v>
          </cell>
          <cell r="D324">
            <v>15</v>
          </cell>
          <cell r="F324">
            <v>15</v>
          </cell>
        </row>
        <row r="325">
          <cell r="A325" t="str">
            <v>ПолуКоп п/к 250 гр.шт. термоформ.пак.  СПК</v>
          </cell>
          <cell r="D325">
            <v>9</v>
          </cell>
          <cell r="F325">
            <v>9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14</v>
          </cell>
          <cell r="F326">
            <v>14</v>
          </cell>
        </row>
        <row r="327">
          <cell r="A327" t="str">
            <v>Ричеза с/к 230 гр.шт.  СПК</v>
          </cell>
          <cell r="D327">
            <v>117</v>
          </cell>
          <cell r="F327">
            <v>117</v>
          </cell>
        </row>
        <row r="328">
          <cell r="A328" t="str">
            <v>Российский сливочный 45% ТМ Папа Может, брус (2шт)  ОСТАНКИНО</v>
          </cell>
          <cell r="D328">
            <v>43.5</v>
          </cell>
          <cell r="F328">
            <v>43.5</v>
          </cell>
        </row>
        <row r="329">
          <cell r="A329" t="str">
            <v>Сальчетти с/к 230 гр.шт.  СПК</v>
          </cell>
          <cell r="D329">
            <v>333</v>
          </cell>
          <cell r="F329">
            <v>333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120</v>
          </cell>
          <cell r="F330">
            <v>120</v>
          </cell>
        </row>
        <row r="331">
          <cell r="A331" t="str">
            <v>Салями Трюфель с/в "Эликатессе" 0,16 кг.шт.  СПК</v>
          </cell>
          <cell r="D331">
            <v>115</v>
          </cell>
          <cell r="F331">
            <v>115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156</v>
          </cell>
          <cell r="F332">
            <v>156</v>
          </cell>
        </row>
        <row r="333">
          <cell r="A333" t="str">
            <v>Сардельки "Необыкновенные" (в ср.защ.атм.)  СПК</v>
          </cell>
          <cell r="D333">
            <v>5</v>
          </cell>
          <cell r="F333">
            <v>5</v>
          </cell>
        </row>
        <row r="334">
          <cell r="A334" t="str">
            <v>Сардельки Докторские (черева) 400 гр.шт. (лоток с ср.защ.атм.) "Высокий вкус"  СПК</v>
          </cell>
          <cell r="D334">
            <v>69</v>
          </cell>
          <cell r="F334">
            <v>69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83.611999999999995</v>
          </cell>
          <cell r="F335">
            <v>83.611999999999995</v>
          </cell>
        </row>
        <row r="336">
          <cell r="A336" t="str">
            <v>Семейная с чесночком Экстра вареная  СПК</v>
          </cell>
          <cell r="D336">
            <v>31.1</v>
          </cell>
          <cell r="F336">
            <v>31.1</v>
          </cell>
        </row>
        <row r="337">
          <cell r="A337" t="str">
            <v>Семейная с чесночком Экстра вареная 0,5 кг.шт.  СПК</v>
          </cell>
          <cell r="D337">
            <v>15</v>
          </cell>
          <cell r="F337">
            <v>15</v>
          </cell>
        </row>
        <row r="338">
          <cell r="A338" t="str">
            <v>Сервелат Европейский в/к, в/с 0,38 кг.шт.термофор.пак  СПК</v>
          </cell>
          <cell r="D338">
            <v>30</v>
          </cell>
          <cell r="F338">
            <v>30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54</v>
          </cell>
          <cell r="F339">
            <v>54</v>
          </cell>
        </row>
        <row r="340">
          <cell r="A340" t="str">
            <v>Сервелат Финский в/к 0,38 кг.шт. термофор.пак.  СПК</v>
          </cell>
          <cell r="D340">
            <v>16</v>
          </cell>
          <cell r="F340">
            <v>16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33</v>
          </cell>
          <cell r="F341">
            <v>33</v>
          </cell>
        </row>
        <row r="342">
          <cell r="A342" t="str">
            <v>Сервелат Фирменный в/к 0,38 кг.шт. термофор.пак.  СПК</v>
          </cell>
          <cell r="D342">
            <v>30</v>
          </cell>
          <cell r="F342">
            <v>30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197</v>
          </cell>
          <cell r="F343">
            <v>197</v>
          </cell>
        </row>
        <row r="344">
          <cell r="A344" t="str">
            <v>Сибирская особая с/к 0,235 кг шт.  СПК</v>
          </cell>
          <cell r="D344">
            <v>241</v>
          </cell>
          <cell r="F344">
            <v>241</v>
          </cell>
        </row>
        <row r="345">
          <cell r="A345" t="str">
            <v>Славянская п/к 0,38 кг шт.термофор.пак.  СПК</v>
          </cell>
          <cell r="D345">
            <v>18</v>
          </cell>
          <cell r="F345">
            <v>18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165</v>
          </cell>
          <cell r="F346">
            <v>165</v>
          </cell>
        </row>
        <row r="347">
          <cell r="A347" t="str">
            <v>Сосиски "Баварские" 0,36 кг.шт. вак.упак.  СПК</v>
          </cell>
          <cell r="D347">
            <v>22</v>
          </cell>
          <cell r="F347">
            <v>22</v>
          </cell>
        </row>
        <row r="348">
          <cell r="A348" t="str">
            <v>Сосиски "Молочные" 0,36 кг.шт. вак.упак.  СПК</v>
          </cell>
          <cell r="D348">
            <v>47</v>
          </cell>
          <cell r="F348">
            <v>47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22</v>
          </cell>
          <cell r="F349">
            <v>22</v>
          </cell>
        </row>
        <row r="350">
          <cell r="A350" t="str">
            <v>Сосиски Мусульманские "Просто выгодно" (в ср.защ.атм.)  СПК</v>
          </cell>
          <cell r="D350">
            <v>26</v>
          </cell>
          <cell r="F350">
            <v>26</v>
          </cell>
        </row>
        <row r="351">
          <cell r="A351" t="str">
            <v>Сосиски Хот-дог подкопченные (лоток с ср.защ.атм.)  СПК</v>
          </cell>
          <cell r="D351">
            <v>46</v>
          </cell>
          <cell r="F351">
            <v>46</v>
          </cell>
        </row>
        <row r="352">
          <cell r="A352" t="str">
            <v>Сосисоны в темпуре ВЕС  ПОКОМ</v>
          </cell>
          <cell r="F352">
            <v>5.4</v>
          </cell>
        </row>
        <row r="353">
          <cell r="A353" t="str">
            <v>Сочный мегачебурек ТМ Зареченские ВЕС ПОКОМ</v>
          </cell>
          <cell r="F353">
            <v>4.4800000000000004</v>
          </cell>
        </row>
        <row r="354">
          <cell r="A354" t="str">
            <v>Сыр "Пармезан" 40% кусок 180 гр  ОСТАНКИНО</v>
          </cell>
          <cell r="D354">
            <v>118</v>
          </cell>
          <cell r="F354">
            <v>118</v>
          </cell>
        </row>
        <row r="355">
          <cell r="A355" t="str">
            <v>Сыр Боккончини копченый 40% 100 гр.  ОСТАНКИНО</v>
          </cell>
          <cell r="D355">
            <v>71</v>
          </cell>
          <cell r="F355">
            <v>71</v>
          </cell>
        </row>
        <row r="356">
          <cell r="A356" t="str">
            <v>Сыр Гауда 45% тм Папа Может, нарезанные ломтики 125г (МИНИ)  Останкино</v>
          </cell>
          <cell r="D356">
            <v>14</v>
          </cell>
          <cell r="F356">
            <v>14</v>
          </cell>
        </row>
        <row r="357">
          <cell r="A357" t="str">
            <v>Сыр колбасный копченый Папа Может 400 гр  ОСТАНКИНО</v>
          </cell>
          <cell r="D357">
            <v>20</v>
          </cell>
          <cell r="F357">
            <v>20</v>
          </cell>
        </row>
        <row r="358">
          <cell r="A358" t="str">
            <v>Сыр Министерский 45% тм Папа Может, нарезанные ломтики 125г (МИНИ)  ОСТАНКИНО</v>
          </cell>
          <cell r="D358">
            <v>1</v>
          </cell>
          <cell r="F358">
            <v>1</v>
          </cell>
        </row>
        <row r="359">
          <cell r="A359" t="str">
            <v>Сыр Останкино "Алтайский Gold" 50% вес  ОСТАНКИНО</v>
          </cell>
          <cell r="D359">
            <v>3.6</v>
          </cell>
          <cell r="F359">
            <v>3.6</v>
          </cell>
        </row>
        <row r="360">
          <cell r="A360" t="str">
            <v>Сыр ПАПА МОЖЕТ "Гауда Голд" 45% 180 г  ОСТАНКИНО</v>
          </cell>
          <cell r="D360">
            <v>422</v>
          </cell>
          <cell r="F360">
            <v>422</v>
          </cell>
        </row>
        <row r="361">
          <cell r="A361" t="str">
            <v>Сыр Папа Может "Гауда Голд", 45% брусок ВЕС ОСТАНКИНО</v>
          </cell>
          <cell r="D361">
            <v>49</v>
          </cell>
          <cell r="F361">
            <v>49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1042</v>
          </cell>
          <cell r="F362">
            <v>1042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16</v>
          </cell>
          <cell r="F363">
            <v>16</v>
          </cell>
        </row>
        <row r="364">
          <cell r="A364" t="str">
            <v>Сыр ПАПА МОЖЕТ "Министерский" 180гр, 45 %  ОСТАНКИНО</v>
          </cell>
          <cell r="D364">
            <v>108</v>
          </cell>
          <cell r="F364">
            <v>108</v>
          </cell>
        </row>
        <row r="365">
          <cell r="A365" t="str">
            <v>Сыр ПАПА МОЖЕТ "Папин завтрак" 180гр, 45 %  ОСТАНКИНО</v>
          </cell>
          <cell r="D365">
            <v>43</v>
          </cell>
          <cell r="F365">
            <v>43</v>
          </cell>
        </row>
        <row r="366">
          <cell r="A366" t="str">
            <v>Сыр ПАПА МОЖЕТ "Российский традиционный" 45% 180 г  ОСТАНКИНО</v>
          </cell>
          <cell r="D366">
            <v>1231</v>
          </cell>
          <cell r="F366">
            <v>1231</v>
          </cell>
        </row>
        <row r="367">
          <cell r="A367" t="str">
            <v>Сыр ПАПА МОЖЕТ "Тильзитер" 45% 180 г  ОСТАНКИНО</v>
          </cell>
          <cell r="D367">
            <v>397</v>
          </cell>
          <cell r="F367">
            <v>397</v>
          </cell>
        </row>
        <row r="368">
          <cell r="A368" t="str">
            <v>Сыр Папа Может "Тильзитер", 45% брусок ВЕС   ОСТАНКИНО</v>
          </cell>
          <cell r="D368">
            <v>26.2</v>
          </cell>
          <cell r="F368">
            <v>26.2</v>
          </cell>
        </row>
        <row r="369">
          <cell r="A369" t="str">
            <v>Сыр Папа Может Голландский 45%, нарез, 125г (9 шт)  Останкино</v>
          </cell>
          <cell r="D369">
            <v>195</v>
          </cell>
          <cell r="F369">
            <v>195</v>
          </cell>
        </row>
        <row r="370">
          <cell r="A370" t="str">
            <v>Сыр Папа Может Российский 50%, нарезка 125г  Останкино</v>
          </cell>
          <cell r="D370">
            <v>1</v>
          </cell>
          <cell r="F370">
            <v>1</v>
          </cell>
        </row>
        <row r="371">
          <cell r="A371" t="str">
            <v>Сыр плавленый Сливочный ж 45 % 180г ТМ Папа Может (16шт) ОСТАНКИНО</v>
          </cell>
          <cell r="D371">
            <v>77</v>
          </cell>
          <cell r="F371">
            <v>77</v>
          </cell>
        </row>
        <row r="372">
          <cell r="A372" t="str">
            <v>Сыр рассольный жирный Чечил 45% 100 гр  ОСТАНКИНО</v>
          </cell>
          <cell r="D372">
            <v>3</v>
          </cell>
          <cell r="F372">
            <v>3</v>
          </cell>
        </row>
        <row r="373">
          <cell r="A373" t="str">
            <v>Сыр рассольный жирный Чечил копченый 45% 100 гр  ОСТАНКИНО</v>
          </cell>
          <cell r="D373">
            <v>3</v>
          </cell>
          <cell r="F373">
            <v>3</v>
          </cell>
        </row>
        <row r="374">
          <cell r="A374" t="str">
            <v>Сыр Российский сливочный 45% тм Папа Может, нарезанные ломтики 125г (МИНИ)  ОСТАНКИНО</v>
          </cell>
          <cell r="D374">
            <v>204</v>
          </cell>
          <cell r="F374">
            <v>204</v>
          </cell>
        </row>
        <row r="375">
          <cell r="A375" t="str">
            <v>Сыр Скаморца свежий 40% 100 гр.  ОСТАНКИНО</v>
          </cell>
          <cell r="D375">
            <v>72</v>
          </cell>
          <cell r="F375">
            <v>72</v>
          </cell>
        </row>
        <row r="376">
          <cell r="A376" t="str">
            <v>Сыр творожный с зеленью 60% Папа может 140 гр.  ОСТАНКИНО</v>
          </cell>
          <cell r="D376">
            <v>33</v>
          </cell>
          <cell r="F376">
            <v>33</v>
          </cell>
        </row>
        <row r="377">
          <cell r="A377" t="str">
            <v>Сыр тертый Три сыра Папа может 200 гр  ОСТАНКИНО</v>
          </cell>
          <cell r="D377">
            <v>2</v>
          </cell>
          <cell r="F377">
            <v>2</v>
          </cell>
        </row>
        <row r="378">
          <cell r="A378" t="str">
            <v>Сыр Тильзитер 45% ТМ Папа Может, нарезанные ломтики 125г (МИНИ)  ОСТАНКИНО</v>
          </cell>
          <cell r="D378">
            <v>2</v>
          </cell>
          <cell r="F378">
            <v>2</v>
          </cell>
        </row>
        <row r="379">
          <cell r="A379" t="str">
            <v>Сыр Чечил копченый 43% 100г/6шт ТМ Папа Может  ОСТАНКИНО</v>
          </cell>
          <cell r="D379">
            <v>93</v>
          </cell>
          <cell r="F379">
            <v>93</v>
          </cell>
        </row>
        <row r="380">
          <cell r="A380" t="str">
            <v>Сыр Чечил свежий 45% 100г/6шт ТМ Папа Может  ОСТАНКИНО</v>
          </cell>
          <cell r="D380">
            <v>147</v>
          </cell>
          <cell r="F380">
            <v>147</v>
          </cell>
        </row>
        <row r="381">
          <cell r="A381" t="str">
            <v>Сыч/Прод Коровино Российский 50% 200г СЗМЖ  ОСТАНКИНО</v>
          </cell>
          <cell r="D381">
            <v>170</v>
          </cell>
          <cell r="F381">
            <v>170</v>
          </cell>
        </row>
        <row r="382">
          <cell r="A382" t="str">
            <v>Сыч/Прод Коровино Российский Оригин 50% ВЕС (5 кг)  ОСТАНКИНО</v>
          </cell>
          <cell r="D382">
            <v>306.3</v>
          </cell>
          <cell r="F382">
            <v>306.3</v>
          </cell>
        </row>
        <row r="383">
          <cell r="A383" t="str">
            <v>Сыч/Прод Коровино Тильзитер 50% 200г СЗМЖ  ОСТАНКИНО</v>
          </cell>
          <cell r="D383">
            <v>119</v>
          </cell>
          <cell r="F383">
            <v>119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199.6</v>
          </cell>
          <cell r="F384">
            <v>199.6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10</v>
          </cell>
          <cell r="F385">
            <v>10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195</v>
          </cell>
          <cell r="F386">
            <v>195</v>
          </cell>
        </row>
        <row r="387">
          <cell r="A387" t="str">
            <v>Торо Неро с/в "Эликатессе" 140 гр.шт.  СПК</v>
          </cell>
          <cell r="D387">
            <v>28</v>
          </cell>
          <cell r="F387">
            <v>28</v>
          </cell>
        </row>
        <row r="388">
          <cell r="A388" t="str">
            <v>Уши свиные копченые к пиву 0,15кг нар. д/ф шт.  СПК</v>
          </cell>
          <cell r="D388">
            <v>47</v>
          </cell>
          <cell r="F388">
            <v>47</v>
          </cell>
        </row>
        <row r="389">
          <cell r="A389" t="str">
            <v>Фестивальная пора с/к 100 гр.шт.нар. (лоток с ср.защ.атм.)  СПК</v>
          </cell>
          <cell r="D389">
            <v>208</v>
          </cell>
          <cell r="F389">
            <v>208</v>
          </cell>
        </row>
        <row r="390">
          <cell r="A390" t="str">
            <v>Фестивальная пора с/к 235 гр.шт.  СПК</v>
          </cell>
          <cell r="D390">
            <v>513</v>
          </cell>
          <cell r="F390">
            <v>513</v>
          </cell>
        </row>
        <row r="391">
          <cell r="A391" t="str">
            <v>Фестивальная пора с/к термоус.пак  СПК</v>
          </cell>
          <cell r="D391">
            <v>38.4</v>
          </cell>
          <cell r="F391">
            <v>38.4</v>
          </cell>
        </row>
        <row r="392">
          <cell r="A392" t="str">
            <v>Фуэт с/в "Эликатессе" 160 гр.шт.  СПК</v>
          </cell>
          <cell r="D392">
            <v>171</v>
          </cell>
          <cell r="F392">
            <v>171</v>
          </cell>
        </row>
        <row r="393">
          <cell r="A393" t="str">
            <v>Хинкали Классические ТМ Зареченские ВЕС ПОКОМ</v>
          </cell>
          <cell r="F393">
            <v>185</v>
          </cell>
        </row>
        <row r="394">
          <cell r="A394" t="str">
            <v>Хотстеры с сыром 0,25кг ТМ Горячая штучка  ПОКОМ</v>
          </cell>
          <cell r="D394">
            <v>6</v>
          </cell>
          <cell r="F394">
            <v>549</v>
          </cell>
        </row>
        <row r="395">
          <cell r="A395" t="str">
            <v>Хотстеры ТМ Горячая штучка ТС Хотстеры 0,25 кг зам  ПОКОМ</v>
          </cell>
          <cell r="D395">
            <v>381</v>
          </cell>
          <cell r="F395">
            <v>2348</v>
          </cell>
        </row>
        <row r="396">
          <cell r="A396" t="str">
            <v>Хрустящие крылышки острые к пиву ТМ Горячая штучка 0,3кг зам  ПОКОМ</v>
          </cell>
          <cell r="F396">
            <v>512</v>
          </cell>
        </row>
        <row r="397">
          <cell r="A397" t="str">
            <v>Хрустящие крылышки ТМ Горячая штучка 0,3 кг зам  ПОКОМ</v>
          </cell>
          <cell r="D397">
            <v>4</v>
          </cell>
          <cell r="F397">
            <v>554</v>
          </cell>
        </row>
        <row r="398">
          <cell r="A398" t="str">
            <v>Хрустящие крылышки ТМ Зареченские ТС Зареченские продукты. ВЕС ПОКОМ</v>
          </cell>
          <cell r="F398">
            <v>6.8</v>
          </cell>
        </row>
        <row r="399">
          <cell r="A399" t="str">
            <v>Чебупай сочное яблоко ТМ Горячая штучка 0,2 кг зам.  ПОКОМ</v>
          </cell>
          <cell r="D399">
            <v>8</v>
          </cell>
          <cell r="F399">
            <v>307</v>
          </cell>
        </row>
        <row r="400">
          <cell r="A400" t="str">
            <v>Чебупай спелая вишня ТМ Горячая штучка 0,2 кг зам.  ПОКОМ</v>
          </cell>
          <cell r="D400">
            <v>8</v>
          </cell>
          <cell r="F400">
            <v>304</v>
          </cell>
        </row>
        <row r="401">
          <cell r="A401" t="str">
            <v>Чебупели Foodgital 0,25кг ТМ Горячая штучка  ПОКОМ</v>
          </cell>
          <cell r="D401">
            <v>3</v>
          </cell>
          <cell r="F401">
            <v>122</v>
          </cell>
        </row>
        <row r="402">
          <cell r="A402" t="str">
            <v>Чебупели Курочка гриль ТМ Горячая штучка, 0,3 кг зам  ПОКОМ</v>
          </cell>
          <cell r="F402">
            <v>282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1692</v>
          </cell>
          <cell r="F403">
            <v>3495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1213</v>
          </cell>
          <cell r="F404">
            <v>4161</v>
          </cell>
        </row>
        <row r="405">
          <cell r="A405" t="str">
            <v>Чебуреки Мясные вес 2,7 кг ТМ Зареченские ВЕС ПОКОМ</v>
          </cell>
          <cell r="F405">
            <v>48.6</v>
          </cell>
        </row>
        <row r="406">
          <cell r="A406" t="str">
            <v>Чебуреки сочные ВЕС ТМ Зареченские  ПОКОМ</v>
          </cell>
          <cell r="F406">
            <v>581</v>
          </cell>
        </row>
        <row r="407">
          <cell r="A407" t="str">
            <v>Чебуреки сочные, ВЕС, куриные жарен. зам  ПОКОМ</v>
          </cell>
          <cell r="F407">
            <v>5</v>
          </cell>
        </row>
        <row r="408">
          <cell r="A408" t="str">
            <v>Шпикачки Русские (черева) (в ср.защ.атм.) "Высокий вкус"  СПК</v>
          </cell>
          <cell r="D408">
            <v>116</v>
          </cell>
          <cell r="F408">
            <v>116</v>
          </cell>
        </row>
        <row r="409">
          <cell r="A409" t="str">
            <v>Эликапреза с/в "Эликатессе" 0,10 кг.шт. нарезка (лоток с ср.защ.атм.)  СПК</v>
          </cell>
          <cell r="D409">
            <v>1</v>
          </cell>
          <cell r="F409">
            <v>1</v>
          </cell>
        </row>
        <row r="410">
          <cell r="A410" t="str">
            <v>Эликапреза с/в "Эликатессе" 85 гр.шт. нарезка (лоток с ср.защ.атм.)  СПК</v>
          </cell>
          <cell r="D410">
            <v>45</v>
          </cell>
          <cell r="F410">
            <v>45</v>
          </cell>
        </row>
        <row r="411">
          <cell r="A411" t="str">
            <v>Юбилейная с/к 0,10 кг.шт. нарезка (лоток с ср.защ.атм.)  СПК</v>
          </cell>
          <cell r="D411">
            <v>39</v>
          </cell>
          <cell r="F411">
            <v>39</v>
          </cell>
        </row>
        <row r="412">
          <cell r="A412" t="str">
            <v>Юбилейная с/к 0,235 кг.шт.  СПК</v>
          </cell>
          <cell r="D412">
            <v>754</v>
          </cell>
          <cell r="F412">
            <v>754</v>
          </cell>
        </row>
        <row r="413">
          <cell r="A413" t="str">
            <v>Итого</v>
          </cell>
          <cell r="D413">
            <v>136932.46100000001</v>
          </cell>
          <cell r="F413">
            <v>298732.255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08.11.2024 - 08.11.2024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121.295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108.92100000000001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366.39100000000002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775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62.002000000000002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883.99599999999998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45.488999999999997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97.858999999999995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32.658999999999999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45.8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114.227</v>
          </cell>
        </row>
        <row r="28">
          <cell r="A28" t="str">
            <v xml:space="preserve"> 247  Сардельки Нежные, ВЕС.  ПОКОМ</v>
          </cell>
          <cell r="D28">
            <v>37.031999999999996</v>
          </cell>
        </row>
        <row r="29">
          <cell r="A29" t="str">
            <v xml:space="preserve"> 248  Сардельки Сочные ТМ Особый рецепт,   ПОКОМ</v>
          </cell>
          <cell r="D29">
            <v>34.706000000000003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253.858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20.399999999999999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44.393999999999998</v>
          </cell>
        </row>
        <row r="33">
          <cell r="A33" t="str">
            <v xml:space="preserve"> 263  Шпикачки Стародворские, ВЕС.  ПОКОМ</v>
          </cell>
          <cell r="D33">
            <v>20.440000000000001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16.509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21.68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28.82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352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438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1206</v>
          </cell>
        </row>
        <row r="40">
          <cell r="A40" t="str">
            <v xml:space="preserve"> 283  Сосиски Сочинки, ВЕС, ТМ Стародворье ПОКОМ</v>
          </cell>
          <cell r="D40">
            <v>114.85599999999999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70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54.606000000000002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186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533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19.422000000000001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34.456000000000003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162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291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143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67.311999999999998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197.209</v>
          </cell>
        </row>
        <row r="53">
          <cell r="A53" t="str">
            <v xml:space="preserve"> 316  Колбаса Нежная ТМ Зареченские ВЕС  ПОКОМ</v>
          </cell>
          <cell r="D53">
            <v>9</v>
          </cell>
        </row>
        <row r="54">
          <cell r="A54" t="str">
            <v xml:space="preserve"> 317 Колбаса Сервелат Рижский ТМ Зареченские, ВЕС  ПОКОМ</v>
          </cell>
          <cell r="D54">
            <v>0.73099999999999998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666.99800000000005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553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445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259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152.20400000000001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48</v>
          </cell>
        </row>
        <row r="63">
          <cell r="A63" t="str">
            <v xml:space="preserve"> 335  Колбаса Сливушка ТМ Вязанка. ВЕС.  ПОКОМ </v>
          </cell>
          <cell r="D63">
            <v>58.411999999999999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486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428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88.995999999999995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50.654000000000003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100.23699999999999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89.363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107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22.202999999999999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138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-1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150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148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125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744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1054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17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20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D85">
            <v>1.446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50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38.783999999999999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5.75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23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19.78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3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35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17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42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61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78.361999999999995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734.93499999999995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1349.126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761.07500000000005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D100">
            <v>32.984999999999999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19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D102">
            <v>5</v>
          </cell>
        </row>
        <row r="103">
          <cell r="A103" t="str">
            <v xml:space="preserve"> 483  Колбаса Молочная Традиционная ТМ Стародворье в оболочке полиамид 0,4 кг. ПОКОМ </v>
          </cell>
          <cell r="D103">
            <v>3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9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16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16</v>
          </cell>
        </row>
        <row r="107">
          <cell r="A107" t="str">
            <v xml:space="preserve"> 493  Колбаса Салями Филейская ТМ Вязанка ВЕС  ПОКОМ</v>
          </cell>
          <cell r="D107">
            <v>1.4390000000000001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2.141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115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86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126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116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10.246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93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7</v>
          </cell>
        </row>
        <row r="116">
          <cell r="A116" t="str">
            <v>3215 ВЕТЧ.МЯСНАЯ Папа может п/о 0.4кг 8шт.    ОСТАНКИНО</v>
          </cell>
          <cell r="D116">
            <v>71</v>
          </cell>
        </row>
        <row r="117">
          <cell r="A117" t="str">
            <v>3684 ПРЕСИЖН с/к в/у 1/250 8шт.   ОСТАНКИНО</v>
          </cell>
          <cell r="D117">
            <v>25</v>
          </cell>
        </row>
        <row r="118">
          <cell r="A118" t="str">
            <v>3812 СОЧНЫЕ сос п/о мгс 2*2  ОСТАНКИНО</v>
          </cell>
          <cell r="D118">
            <v>356.48899999999998</v>
          </cell>
        </row>
        <row r="119">
          <cell r="A119" t="str">
            <v>4063 МЯСНАЯ Папа может вар п/о_Л   ОСТАНКИНО</v>
          </cell>
          <cell r="D119">
            <v>415.34300000000002</v>
          </cell>
        </row>
        <row r="120">
          <cell r="A120" t="str">
            <v>4117 ЭКСТРА Папа может с/к в/у_Л   ОСТАНКИНО</v>
          </cell>
          <cell r="D120">
            <v>4.468</v>
          </cell>
        </row>
        <row r="121">
          <cell r="A121" t="str">
            <v>4555 Докторская ГОСТ вар п/о ОСТАНКИНО</v>
          </cell>
          <cell r="D121">
            <v>5.4320000000000004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21.677</v>
          </cell>
        </row>
        <row r="123">
          <cell r="A123" t="str">
            <v>4691 ШЕЙКА КОПЧЕНАЯ к/в мл/к в/у 300*6  ОСТАНКИНО</v>
          </cell>
          <cell r="D123">
            <v>13</v>
          </cell>
        </row>
        <row r="124">
          <cell r="A124" t="str">
            <v>4786 КОЛБ.СНЭКИ Папа может в/к мгс 1/70_5  ОСТАНКИНО</v>
          </cell>
          <cell r="D124">
            <v>28</v>
          </cell>
        </row>
        <row r="125">
          <cell r="A125" t="str">
            <v>4813 ФИЛЕЙНАЯ Папа может вар п/о_Л   ОСТАНКИНО</v>
          </cell>
          <cell r="D125">
            <v>163.553</v>
          </cell>
        </row>
        <row r="126">
          <cell r="A126" t="str">
            <v>4993 САЛЯМИ ИТАЛЬЯНСКАЯ с/к в/у 1/250*8_120c ОСТАНКИНО</v>
          </cell>
          <cell r="D126">
            <v>69</v>
          </cell>
        </row>
        <row r="127">
          <cell r="A127" t="str">
            <v>5246 ДОКТОРСКАЯ ПРЕМИУМ вар б/о мгс_30с ОСТАНКИНО</v>
          </cell>
          <cell r="D127">
            <v>2.839</v>
          </cell>
        </row>
        <row r="128">
          <cell r="A128" t="str">
            <v>5341 СЕРВЕЛАТ ОХОТНИЧИЙ в/к в/у  ОСТАНКИНО</v>
          </cell>
          <cell r="D128">
            <v>80.734999999999999</v>
          </cell>
        </row>
        <row r="129">
          <cell r="A129" t="str">
            <v>5483 ЭКСТРА Папа может с/к в/у 1/250 8шт.   ОСТАНКИНО</v>
          </cell>
          <cell r="D129">
            <v>213</v>
          </cell>
        </row>
        <row r="130">
          <cell r="A130" t="str">
            <v>5544 Сервелат Финский в/к в/у_45с НОВАЯ ОСТАНКИНО</v>
          </cell>
          <cell r="D130">
            <v>189.03200000000001</v>
          </cell>
        </row>
        <row r="131">
          <cell r="A131" t="str">
            <v>5679 САЛЯМИ ИТАЛЬЯНСКАЯ с/к в/у 1/150_60с ОСТАНКИНО</v>
          </cell>
          <cell r="D131">
            <v>45</v>
          </cell>
        </row>
        <row r="132">
          <cell r="A132" t="str">
            <v>5682 САЛЯМИ МЕЛКОЗЕРНЕНАЯ с/к в/у 1/120_60с   ОСТАНКИНО</v>
          </cell>
          <cell r="D132">
            <v>580</v>
          </cell>
        </row>
        <row r="133">
          <cell r="A133" t="str">
            <v>5698 СЫТНЫЕ Папа может сар б/о мгс 1*3_Маяк  ОСТАНКИНО</v>
          </cell>
          <cell r="D133">
            <v>42.866999999999997</v>
          </cell>
        </row>
        <row r="134">
          <cell r="A134" t="str">
            <v>5706 АРОМАТНАЯ Папа может с/к в/у 1/250 8шт.  ОСТАНКИНО</v>
          </cell>
          <cell r="D134">
            <v>221</v>
          </cell>
        </row>
        <row r="135">
          <cell r="A135" t="str">
            <v>5708 ПОСОЛЬСКАЯ Папа может с/к в/у ОСТАНКИНО</v>
          </cell>
          <cell r="D135">
            <v>9.3290000000000006</v>
          </cell>
        </row>
        <row r="136">
          <cell r="A136" t="str">
            <v>5820 СЛИВОЧНЫЕ Папа может сос п/о мгс 2*2_45с   ОСТАНКИНО</v>
          </cell>
          <cell r="D136">
            <v>38.509</v>
          </cell>
        </row>
        <row r="137">
          <cell r="A137" t="str">
            <v>5851 ЭКСТРА Папа может вар п/о   ОСТАНКИНО</v>
          </cell>
          <cell r="D137">
            <v>76.59</v>
          </cell>
        </row>
        <row r="138">
          <cell r="A138" t="str">
            <v>5931 ОХОТНИЧЬЯ Папа может с/к в/у 1/220 8шт.   ОСТАНКИНО</v>
          </cell>
          <cell r="D138">
            <v>241</v>
          </cell>
        </row>
        <row r="139">
          <cell r="A139" t="str">
            <v>6004 РАГУ СВИНОЕ 1кг 8шт.зам_120с ОСТАНКИНО</v>
          </cell>
          <cell r="D139">
            <v>16</v>
          </cell>
        </row>
        <row r="140">
          <cell r="A140" t="str">
            <v>6113 СОЧНЫЕ сос п/о мгс 1*6_Ашан  ОСТАНКИНО</v>
          </cell>
          <cell r="D140">
            <v>325.71800000000002</v>
          </cell>
        </row>
        <row r="141">
          <cell r="A141" t="str">
            <v>6158 ВРЕМЯ ОЛИВЬЕ Папа может вар п/о 0.4кг   ОСТАНКИНО</v>
          </cell>
          <cell r="D141">
            <v>161</v>
          </cell>
        </row>
        <row r="142">
          <cell r="A142" t="str">
            <v>6159 ВРЕМЯ ОЛИВЬЕ.Папа может вар п/о ОСТАНКИНО</v>
          </cell>
          <cell r="D142">
            <v>1.35</v>
          </cell>
        </row>
        <row r="143">
          <cell r="A143" t="str">
            <v>6200 ГРУДИНКА ПРЕМИУМ к/в мл/к в/у 0.3кг  ОСТАНКИНО</v>
          </cell>
          <cell r="D143">
            <v>58</v>
          </cell>
        </row>
        <row r="144">
          <cell r="A144" t="str">
            <v>6206 СВИНИНА ПО-ДОМАШНЕМУ к/в мл/к в/у 0.3кг  ОСТАНКИНО</v>
          </cell>
          <cell r="D144">
            <v>135</v>
          </cell>
        </row>
        <row r="145">
          <cell r="A145" t="str">
            <v>6221 НЕАПОЛИТАНСКИЙ ДУЭТ с/к с/н мгс 1/90  ОСТАНКИНО</v>
          </cell>
          <cell r="D145">
            <v>91</v>
          </cell>
        </row>
        <row r="146">
          <cell r="A146" t="str">
            <v>6222 ИТАЛЬЯНСКОЕ АССОРТИ с/в с/н мгс 1/90 ОСТАНКИНО</v>
          </cell>
          <cell r="D146">
            <v>31</v>
          </cell>
        </row>
        <row r="147">
          <cell r="A147" t="str">
            <v>6228 МЯСНОЕ АССОРТИ к/з с/н мгс 1/90 10шт.  ОСТАНКИНО</v>
          </cell>
          <cell r="D147">
            <v>102</v>
          </cell>
        </row>
        <row r="148">
          <cell r="A148" t="str">
            <v>6247 ДОМАШНЯЯ Папа может вар п/о 0,4кг 8шт.  ОСТАНКИНО</v>
          </cell>
          <cell r="D148">
            <v>64</v>
          </cell>
        </row>
        <row r="149">
          <cell r="A149" t="str">
            <v>6253 МОЛОЧНЫЕ Коровино сос п/о мгс 1.5*6  ОСТАНКИНО</v>
          </cell>
          <cell r="D149">
            <v>3.1259999999999999</v>
          </cell>
        </row>
        <row r="150">
          <cell r="A150" t="str">
            <v>6268 ГОВЯЖЬЯ Папа может вар п/о 0,4кг 8 шт.  ОСТАНКИНО</v>
          </cell>
          <cell r="D150">
            <v>130</v>
          </cell>
        </row>
        <row r="151">
          <cell r="A151" t="str">
            <v>6279 КОРЕЙКА ПО-ОСТ.к/в в/с с/н в/у 1/150_45с  ОСТАНКИНО</v>
          </cell>
          <cell r="D151">
            <v>47</v>
          </cell>
        </row>
        <row r="152">
          <cell r="A152" t="str">
            <v>6303 МЯСНЫЕ Папа может сос п/о мгс 1.5*3  ОСТАНКИНО</v>
          </cell>
          <cell r="D152">
            <v>83.1</v>
          </cell>
        </row>
        <row r="153">
          <cell r="A153" t="str">
            <v>6324 ДОКТОРСКАЯ ГОСТ вар п/о 0.4кг 8шт.  ОСТАНКИНО</v>
          </cell>
          <cell r="D153">
            <v>104</v>
          </cell>
        </row>
        <row r="154">
          <cell r="A154" t="str">
            <v>6325 ДОКТОРСКАЯ ПРЕМИУМ вар п/о 0.4кг 8шт.  ОСТАНКИНО</v>
          </cell>
          <cell r="D154">
            <v>90</v>
          </cell>
        </row>
        <row r="155">
          <cell r="A155" t="str">
            <v>6333 МЯСНАЯ Папа может вар п/о 0.4кг 8шт.  ОСТАНКИНО</v>
          </cell>
          <cell r="D155">
            <v>1176</v>
          </cell>
        </row>
        <row r="156">
          <cell r="A156" t="str">
            <v>6340 ДОМАШНИЙ РЕЦЕПТ Коровино 0.5кг 8шт.  ОСТАНКИНО</v>
          </cell>
          <cell r="D156">
            <v>357</v>
          </cell>
        </row>
        <row r="157">
          <cell r="A157" t="str">
            <v>6341 ДОМАШНИЙ РЕЦЕПТ СО ШПИКОМ Коровино 0.5кг  ОСТАНКИНО</v>
          </cell>
          <cell r="D157">
            <v>4</v>
          </cell>
        </row>
        <row r="158">
          <cell r="A158" t="str">
            <v>6353 ЭКСТРА Папа может вар п/о 0.4кг 8шт.  ОСТАНКИНО</v>
          </cell>
          <cell r="D158">
            <v>527</v>
          </cell>
        </row>
        <row r="159">
          <cell r="A159" t="str">
            <v>6392 ФИЛЕЙНАЯ Папа может вар п/о 0.4кг. ОСТАНКИНО</v>
          </cell>
          <cell r="D159">
            <v>1241</v>
          </cell>
        </row>
        <row r="160">
          <cell r="A160" t="str">
            <v>6415 БАЛЫКОВАЯ Коровино п/к в/у 0.84кг 6шт.  ОСТАНКИНО</v>
          </cell>
          <cell r="D160">
            <v>15</v>
          </cell>
        </row>
        <row r="161">
          <cell r="A161" t="str">
            <v>6426 КЛАССИЧЕСКАЯ ПМ вар п/о 0.3кг 8шт.  ОСТАНКИНО</v>
          </cell>
          <cell r="D161">
            <v>492</v>
          </cell>
        </row>
        <row r="162">
          <cell r="A162" t="str">
            <v>6448 СВИНИНА МАДЕРА с/к с/н в/у 1/100 10шт.   ОСТАНКИНО</v>
          </cell>
          <cell r="D162">
            <v>42</v>
          </cell>
        </row>
        <row r="163">
          <cell r="A163" t="str">
            <v>6453 ЭКСТРА Папа может с/к с/н в/у 1/100 14шт.   ОСТАНКИНО</v>
          </cell>
          <cell r="D163">
            <v>388</v>
          </cell>
        </row>
        <row r="164">
          <cell r="A164" t="str">
            <v>6454 АРОМАТНАЯ с/к с/н в/у 1/100 14шт.  ОСТАНКИНО</v>
          </cell>
          <cell r="D164">
            <v>321</v>
          </cell>
        </row>
        <row r="165">
          <cell r="A165" t="str">
            <v>6459 СЕРВЕЛАТ ШВЕЙЦАРСК. в/к с/н в/у 1/100*10  ОСТАНКИНО</v>
          </cell>
          <cell r="D165">
            <v>22</v>
          </cell>
        </row>
        <row r="166">
          <cell r="A166" t="str">
            <v>6470 ВЕТЧ.МРАМОРНАЯ в/у_45с  ОСТАНКИНО</v>
          </cell>
          <cell r="D166">
            <v>1.24</v>
          </cell>
        </row>
        <row r="167">
          <cell r="A167" t="str">
            <v>6492 ШПИК С ЧЕСНОК.И ПЕРЦЕМ к/в в/у 0.3кг_45c  ОСТАНКИНО</v>
          </cell>
          <cell r="D167">
            <v>55</v>
          </cell>
        </row>
        <row r="168">
          <cell r="A168" t="str">
            <v>6495 ВЕТЧ.МРАМОРНАЯ в/у срез 0.3кг 6шт_45с  ОСТАНКИНО</v>
          </cell>
          <cell r="D168">
            <v>125</v>
          </cell>
        </row>
        <row r="169">
          <cell r="A169" t="str">
            <v>6527 ШПИКАЧКИ СОЧНЫЕ ПМ сар б/о мгс 1*3 45с ОСТАНКИНО</v>
          </cell>
          <cell r="D169">
            <v>107.208</v>
          </cell>
        </row>
        <row r="170">
          <cell r="A170" t="str">
            <v>6586 МРАМОРНАЯ И БАЛЫКОВАЯ в/к с/н мгс 1/90 ОСТАНКИНО</v>
          </cell>
          <cell r="D170">
            <v>90</v>
          </cell>
        </row>
        <row r="171">
          <cell r="A171" t="str">
            <v>6666 БОЯНСКАЯ Папа может п/к в/у 0,28кг 8 шт. ОСТАНКИНО</v>
          </cell>
          <cell r="D171">
            <v>298</v>
          </cell>
        </row>
        <row r="172">
          <cell r="A172" t="str">
            <v>6683 СЕРВЕЛАТ ЗЕРНИСТЫЙ ПМ в/к в/у 0,35кг  ОСТАНКИНО</v>
          </cell>
          <cell r="D172">
            <v>869</v>
          </cell>
        </row>
        <row r="173">
          <cell r="A173" t="str">
            <v>6684 СЕРВЕЛАТ КАРЕЛЬСКИЙ ПМ в/к в/у 0.28кг  ОСТАНКИНО</v>
          </cell>
          <cell r="D173">
            <v>841</v>
          </cell>
        </row>
        <row r="174">
          <cell r="A174" t="str">
            <v>6689 СЕРВЕЛАТ ОХОТНИЧИЙ ПМ в/к в/у 0,35кг 8шт  ОСТАНКИНО</v>
          </cell>
          <cell r="D174">
            <v>869</v>
          </cell>
        </row>
        <row r="175">
          <cell r="A175" t="str">
            <v>6697 СЕРВЕЛАТ ФИНСКИЙ ПМ в/к в/у 0,35кг 8шт.  ОСТАНКИНО</v>
          </cell>
          <cell r="D175">
            <v>1260</v>
          </cell>
        </row>
        <row r="176">
          <cell r="A176" t="str">
            <v>6713 СОЧНЫЙ ГРИЛЬ ПМ сос п/о мгс 0.41кг 8шт.  ОСТАНКИНО</v>
          </cell>
          <cell r="D176">
            <v>405</v>
          </cell>
        </row>
        <row r="177">
          <cell r="A177" t="str">
            <v>6722 СОЧНЫЕ ПМ сос п/о мгс 0,41кг 10шт.  ОСТАНКИНО</v>
          </cell>
          <cell r="D177">
            <v>2329</v>
          </cell>
        </row>
        <row r="178">
          <cell r="A178" t="str">
            <v>6726 СЛИВОЧНЫЕ ПМ сос п/о мгс 0.41кг 10шт.  ОСТАНКИНО</v>
          </cell>
          <cell r="D178">
            <v>635</v>
          </cell>
        </row>
        <row r="179">
          <cell r="A179" t="str">
            <v>6747 РУССКАЯ ПРЕМИУМ ПМ вар ф/о в/у  ОСТАНКИНО</v>
          </cell>
          <cell r="D179">
            <v>7.5449999999999999</v>
          </cell>
        </row>
        <row r="180">
          <cell r="A180" t="str">
            <v>6762 СЛИВОЧНЫЕ сос ц/о мгс 0.41кг 8шт.  ОСТАНКИНО</v>
          </cell>
          <cell r="D180">
            <v>40</v>
          </cell>
        </row>
        <row r="181">
          <cell r="A181" t="str">
            <v>6764 СЛИВОЧНЫЕ сос ц/о мгс 1*4  ОСТАНКИНО</v>
          </cell>
          <cell r="D181">
            <v>5.2320000000000002</v>
          </cell>
        </row>
        <row r="182">
          <cell r="A182" t="str">
            <v>6765 РУБЛЕНЫЕ сос ц/о мгс 0.36кг 6шт.  ОСТАНКИНО</v>
          </cell>
          <cell r="D182">
            <v>226</v>
          </cell>
        </row>
        <row r="183">
          <cell r="A183" t="str">
            <v>6767 РУБЛЕНЫЕ сос ц/о мгс 1*4  ОСТАНКИНО</v>
          </cell>
          <cell r="D183">
            <v>11.811999999999999</v>
          </cell>
        </row>
        <row r="184">
          <cell r="A184" t="str">
            <v>6768 С СЫРОМ сос ц/о мгс 0.41кг 6шт.  ОСТАНКИНО</v>
          </cell>
          <cell r="D184">
            <v>33</v>
          </cell>
        </row>
        <row r="185">
          <cell r="A185" t="str">
            <v>6773 САЛЯМИ Папа может п/к в/у 0,28кг 8шт.  ОСТАНКИНО</v>
          </cell>
          <cell r="D185">
            <v>173</v>
          </cell>
        </row>
        <row r="186">
          <cell r="A186" t="str">
            <v>6777 МЯСНЫЕ С ГОВЯДИНОЙ ПМ сос п/о мгс 0.4кг  ОСТАНКИНО</v>
          </cell>
          <cell r="D186">
            <v>355</v>
          </cell>
        </row>
        <row r="187">
          <cell r="A187" t="str">
            <v>6785 ВЕНСКАЯ САЛЯМИ п/к в/у 0.33кг 8шт.  ОСТАНКИНО</v>
          </cell>
          <cell r="D187">
            <v>94</v>
          </cell>
        </row>
        <row r="188">
          <cell r="A188" t="str">
            <v>6787 СЕРВЕЛАТ КРЕМЛЕВСКИЙ в/к в/у 0,33кг 8шт.  ОСТАНКИНО</v>
          </cell>
          <cell r="D188">
            <v>116</v>
          </cell>
        </row>
        <row r="189">
          <cell r="A189" t="str">
            <v>6791 СЕРВЕЛАТ ПРЕМИУМ в/к в/у 0,33кг 8шт.  ОСТАНКИНО</v>
          </cell>
          <cell r="D189">
            <v>82</v>
          </cell>
        </row>
        <row r="190">
          <cell r="A190" t="str">
            <v>6793 БАЛЫКОВАЯ в/к в/у 0,33кг 8шт.  ОСТАНКИНО</v>
          </cell>
          <cell r="D190">
            <v>185</v>
          </cell>
        </row>
        <row r="191">
          <cell r="A191" t="str">
            <v>6794 БАЛЫКОВАЯ в/к в/у  ОСТАНКИНО</v>
          </cell>
          <cell r="D191">
            <v>6.4279999999999999</v>
          </cell>
        </row>
        <row r="192">
          <cell r="A192" t="str">
            <v>6795 ОСТАНКИНСКАЯ в/к в/у 0,33кг 8шт.  ОСТАНКИНО</v>
          </cell>
          <cell r="D192">
            <v>34</v>
          </cell>
        </row>
        <row r="193">
          <cell r="A193" t="str">
            <v>6801 ОСТАНКИНСКАЯ вар п/о 0.4кг 8шт.  ОСТАНКИНО</v>
          </cell>
          <cell r="D193">
            <v>22</v>
          </cell>
        </row>
        <row r="194">
          <cell r="A194" t="str">
            <v>6807 СЕРВЕЛАТ ЕВРОПЕЙСКИЙ в/к в/у 0,33кг 8шт.  ОСТАНКИНО</v>
          </cell>
          <cell r="D194">
            <v>49</v>
          </cell>
        </row>
        <row r="195">
          <cell r="A195" t="str">
            <v>6829 МОЛОЧНЫЕ КЛАССИЧЕСКИЕ сос п/о мгс 2*4_С  ОСТАНКИНО</v>
          </cell>
          <cell r="D195">
            <v>121.422</v>
          </cell>
        </row>
        <row r="196">
          <cell r="A196" t="str">
            <v>6834 ПОСОЛЬСКАЯ ПМ с/к с/н в/у 1/100 10шт.  ОСТАНКИНО</v>
          </cell>
          <cell r="D196">
            <v>39</v>
          </cell>
        </row>
        <row r="197">
          <cell r="A197" t="str">
            <v>6837 ФИЛЕЙНЫЕ Папа Может сос ц/о мгс 0.4кг  ОСТАНКИНО</v>
          </cell>
          <cell r="D197">
            <v>400</v>
          </cell>
        </row>
        <row r="198">
          <cell r="A198" t="str">
            <v>6842 ДЫМОВИЦА ИЗ ОКОРОКА к/в мл/к в/у 0,3кг  ОСТАНКИНО</v>
          </cell>
          <cell r="D198">
            <v>8</v>
          </cell>
        </row>
        <row r="199">
          <cell r="A199" t="str">
            <v>6852 МОЛОЧНЫЕ ПРЕМИУМ ПМ сос п/о в/ у 1/350  ОСТАНКИНО</v>
          </cell>
          <cell r="D199">
            <v>745</v>
          </cell>
        </row>
        <row r="200">
          <cell r="A200" t="str">
            <v>6853 МОЛОЧНЫЕ ПРЕМИУМ ПМ сос п/о мгс 1*6  ОСТАНКИНО</v>
          </cell>
          <cell r="D200">
            <v>42.145000000000003</v>
          </cell>
        </row>
        <row r="201">
          <cell r="A201" t="str">
            <v>6854 МОЛОЧНЫЕ ПРЕМИУМ ПМ сос п/о мгс 0.6кг  ОСТАНКИНО</v>
          </cell>
          <cell r="D201">
            <v>56</v>
          </cell>
        </row>
        <row r="202">
          <cell r="A202" t="str">
            <v>6861 ДОМАШНИЙ РЕЦЕПТ Коровино вар п/о  ОСТАНКИНО</v>
          </cell>
          <cell r="D202">
            <v>41.646999999999998</v>
          </cell>
        </row>
        <row r="203">
          <cell r="A203" t="str">
            <v>6862 ДОМАШНИЙ РЕЦЕПТ СО ШПИК. Коровино вар п/о  ОСТАНКИНО</v>
          </cell>
          <cell r="D203">
            <v>15.779</v>
          </cell>
        </row>
        <row r="204">
          <cell r="A204" t="str">
            <v>6866 ВЕТЧ.НЕЖНАЯ Коровино п/о_Маяк  ОСТАНКИНО</v>
          </cell>
          <cell r="D204">
            <v>33.340000000000003</v>
          </cell>
        </row>
        <row r="205">
          <cell r="A205" t="str">
            <v>6869 С ГОВЯДИНОЙ СН сос п/о мгс 1кг 6шт.  ОСТАНКИНО</v>
          </cell>
          <cell r="D205">
            <v>25</v>
          </cell>
        </row>
        <row r="206">
          <cell r="A206" t="str">
            <v>6909 ДЛЯ ДЕТЕЙ сос п/о мгс 0.33кг 8шт.  ОСТАНКИНО</v>
          </cell>
          <cell r="D206">
            <v>65</v>
          </cell>
        </row>
        <row r="207">
          <cell r="A207" t="str">
            <v>6919 БЕКОН с/к с/н в/у 1/180 10шт.  ОСТАНКИНО</v>
          </cell>
          <cell r="D207">
            <v>74</v>
          </cell>
        </row>
        <row r="208">
          <cell r="A208" t="str">
            <v>6921 БЕКОН Папа может с/к с/н в/у 1/140 10шт  ОСТАНКИНО</v>
          </cell>
          <cell r="D208">
            <v>164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72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105</v>
          </cell>
        </row>
        <row r="211">
          <cell r="A211" t="str">
            <v>БОНУС ДОМАШНИЙ РЕЦЕПТ Коровино 0.5кг 8шт. (6305)</v>
          </cell>
          <cell r="D211">
            <v>10</v>
          </cell>
        </row>
        <row r="212">
          <cell r="A212" t="str">
            <v>БОНУС ДОМАШНИЙ РЕЦЕПТ Коровино вар п/о (5324)</v>
          </cell>
          <cell r="D212">
            <v>1.966</v>
          </cell>
        </row>
        <row r="213">
          <cell r="A213" t="str">
            <v>БОНУС СОЧНЫЕ сос п/о мгс 0.41кг_UZ (6087)  ОСТАНКИНО</v>
          </cell>
          <cell r="D213">
            <v>31</v>
          </cell>
        </row>
        <row r="214">
          <cell r="A214" t="str">
            <v>БОНУС СОЧНЫЕ сос п/о мгс 1*6_UZ (6088)  ОСТАНКИНО</v>
          </cell>
          <cell r="D214">
            <v>27.686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102.027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14</v>
          </cell>
        </row>
        <row r="217">
          <cell r="A217" t="str">
            <v>БОНУС_Колбаса вареная Филейская ТМ Вязанка. ВЕС  ПОКОМ</v>
          </cell>
          <cell r="D217">
            <v>60.186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35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13.5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83</v>
          </cell>
        </row>
        <row r="221">
          <cell r="A221" t="str">
            <v>Бутербродная вареная 0,47 кг шт.  СПК</v>
          </cell>
          <cell r="D221">
            <v>21</v>
          </cell>
        </row>
        <row r="222">
          <cell r="A222" t="str">
            <v>Вацлавская п/к (черева) 390 гр.шт. термоус.пак  СПК</v>
          </cell>
          <cell r="D222">
            <v>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84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589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234</v>
          </cell>
        </row>
        <row r="226">
          <cell r="A226" t="str">
            <v>Гуцульская с/к "КолбасГрад" 160 гр.шт. термоус. пак  СПК</v>
          </cell>
          <cell r="D226">
            <v>40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63</v>
          </cell>
        </row>
        <row r="228">
          <cell r="A228" t="str">
            <v>Докторская вареная в/с  СПК</v>
          </cell>
          <cell r="D228">
            <v>7.3230000000000004</v>
          </cell>
        </row>
        <row r="229">
          <cell r="A229" t="str">
            <v>Докторская вареная в/с 0,47 кг шт.  СПК</v>
          </cell>
          <cell r="D229">
            <v>11</v>
          </cell>
        </row>
        <row r="230">
          <cell r="A230" t="str">
            <v>Докторская вареная термоус.пак. "Высокий вкус"  СПК</v>
          </cell>
          <cell r="D230">
            <v>45.271999999999998</v>
          </cell>
        </row>
        <row r="231">
          <cell r="A231" t="str">
            <v>ЖАР-ладушки с мясом 0,2кг ТМ Стародворье  ПОКОМ</v>
          </cell>
          <cell r="D231">
            <v>59</v>
          </cell>
        </row>
        <row r="232">
          <cell r="A232" t="str">
            <v>Каша гречневая с говядиной "СПК" ж/б 0,340 кг.шт. термоус. пл. ЧМК  СПК</v>
          </cell>
          <cell r="D232">
            <v>2</v>
          </cell>
        </row>
        <row r="233">
          <cell r="A233" t="str">
            <v>Каша перловая с говядиной "СПК" ж/б 0,340 кг.шт. термоус. пл. ЧМК СПК</v>
          </cell>
          <cell r="D233">
            <v>2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169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97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17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97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311</v>
          </cell>
        </row>
        <row r="239">
          <cell r="A239" t="str">
            <v>Ла Фаворте с/в "Эликатессе" 140 гр.шт.  СПК</v>
          </cell>
          <cell r="D239">
            <v>19</v>
          </cell>
        </row>
        <row r="240">
          <cell r="A240" t="str">
            <v>Ливерная Печеночная "Просто выгодно" 0,3 кг.шт.  СПК</v>
          </cell>
          <cell r="D240">
            <v>20</v>
          </cell>
        </row>
        <row r="241">
          <cell r="A241" t="str">
            <v>Любительская вареная термоус.пак. "Высокий вкус"  СПК</v>
          </cell>
          <cell r="D241">
            <v>12.064</v>
          </cell>
        </row>
        <row r="242">
          <cell r="A242" t="str">
            <v>Мини-пицца с ветчиной и сыром 0,3кг ТМ Зареченские  ПОКОМ</v>
          </cell>
          <cell r="D242">
            <v>11</v>
          </cell>
        </row>
        <row r="243">
          <cell r="A243" t="str">
            <v>Мини-сосиски в тесте "Фрайпики" 3,7кг ВЕС, ТМ Зареченские  ПОКОМ</v>
          </cell>
          <cell r="D243">
            <v>3.7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3.7</v>
          </cell>
        </row>
        <row r="245">
          <cell r="A245" t="str">
            <v>Мини-чебуречки с мясом ВЕС 5,5кг ТМ Зареченские  ПОКОМ</v>
          </cell>
          <cell r="D245">
            <v>16.5</v>
          </cell>
        </row>
        <row r="246">
          <cell r="A246" t="str">
            <v>Мини-шарики с курочкой и сыром ТМ Зареченские ВЕС  ПОКОМ</v>
          </cell>
          <cell r="D246">
            <v>50</v>
          </cell>
        </row>
        <row r="247">
          <cell r="A247" t="str">
            <v>Мусульманская вареная "Просто выгодно"  СПК</v>
          </cell>
          <cell r="D247">
            <v>1.018</v>
          </cell>
        </row>
        <row r="248">
          <cell r="A248" t="str">
            <v>Мусульманская п/к "Просто выгодно" термофор.пак.  СПК</v>
          </cell>
          <cell r="D248">
            <v>0.48799999999999999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742</v>
          </cell>
        </row>
        <row r="250">
          <cell r="A250" t="str">
            <v>Наггетсы Нагетосы Сочная курочка в хрустящей панировке 0,25кг ТМ Горячая штучка   ПОКОМ</v>
          </cell>
          <cell r="D250">
            <v>1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392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536</v>
          </cell>
        </row>
        <row r="253">
          <cell r="A253" t="str">
            <v>Наггетсы с куриным филе и сыром ТМ Вязанка 0,25 кг ПОКОМ</v>
          </cell>
          <cell r="D253">
            <v>111</v>
          </cell>
        </row>
        <row r="254">
          <cell r="A254" t="str">
            <v>Наггетсы Хрустящие 0,3кг ТМ Зареченские  ПОКОМ</v>
          </cell>
          <cell r="D254">
            <v>6</v>
          </cell>
        </row>
        <row r="255">
          <cell r="A255" t="str">
            <v>Наггетсы Хрустящие ТМ Зареченские. ВЕС ПОКОМ</v>
          </cell>
          <cell r="D255">
            <v>132</v>
          </cell>
        </row>
        <row r="256">
          <cell r="A256" t="str">
            <v>Оригинальная с перцем с/к  СПК</v>
          </cell>
          <cell r="D256">
            <v>37.484000000000002</v>
          </cell>
        </row>
        <row r="257">
          <cell r="A257" t="str">
            <v>Особая вареная  СПК</v>
          </cell>
          <cell r="D257">
            <v>4.9980000000000002</v>
          </cell>
        </row>
        <row r="258">
          <cell r="A258" t="str">
            <v>Паштет печеночный 140 гр.шт.  СПК</v>
          </cell>
          <cell r="D258">
            <v>36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40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16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274</v>
          </cell>
        </row>
        <row r="262">
          <cell r="A262" t="str">
            <v>Пельмени Бигбули с мясом, Горячая штучка 0,43кг  ПОКОМ</v>
          </cell>
          <cell r="D262">
            <v>28</v>
          </cell>
        </row>
        <row r="263">
          <cell r="A263" t="str">
            <v>Пельмени Бигбули с мясом, Горячая штучка 0,9кг  ПОКОМ</v>
          </cell>
          <cell r="D263">
            <v>58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151</v>
          </cell>
        </row>
        <row r="265">
          <cell r="A265" t="str">
            <v>Пельмени Бигбули со сливочным маслом #МЕГАМАСЛИЩЕ Горячая штучка 0,9 кг  ПОКОМ</v>
          </cell>
          <cell r="D265">
            <v>44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195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494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259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32.401000000000003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175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587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171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7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7</v>
          </cell>
        </row>
        <row r="275">
          <cell r="A275" t="str">
            <v>Пельмени Жемчужные сфера 1,0кг ТМ Зареченские  ПОКОМ</v>
          </cell>
          <cell r="D275">
            <v>4</v>
          </cell>
        </row>
        <row r="276">
          <cell r="A276" t="str">
            <v>Пельмени Медвежьи ушки с фермерскими сливками 0,7кг  ПОКОМ</v>
          </cell>
          <cell r="D276">
            <v>12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23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11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314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29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90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89</v>
          </cell>
        </row>
        <row r="283">
          <cell r="A283" t="str">
            <v>Пельмени Сочные сфера 0,8 кг ТМ Стародворье  ПОКОМ</v>
          </cell>
          <cell r="D283">
            <v>28</v>
          </cell>
        </row>
        <row r="284">
          <cell r="A284" t="str">
            <v>Пельмени Татарские 0,4кг ТМ Особый рецепт  ПОКОМ</v>
          </cell>
          <cell r="D284">
            <v>1</v>
          </cell>
        </row>
        <row r="285">
          <cell r="A285" t="str">
            <v>Пирожки с мясом 3,7кг ВЕС ТМ Зареченские  ПОКОМ</v>
          </cell>
          <cell r="D285">
            <v>7.4</v>
          </cell>
        </row>
        <row r="286">
          <cell r="A286" t="str">
            <v>Покровская вареная 0,47 кг шт.  СПК</v>
          </cell>
          <cell r="D286">
            <v>5</v>
          </cell>
        </row>
        <row r="287">
          <cell r="A287" t="str">
            <v>ПолуКоп п/к 250 гр.шт. термоформ.пак.  СПК</v>
          </cell>
          <cell r="D287">
            <v>3</v>
          </cell>
        </row>
        <row r="288">
          <cell r="A288" t="str">
            <v>Ричеза с/к 230 гр.шт.  СПК</v>
          </cell>
          <cell r="D288">
            <v>26</v>
          </cell>
        </row>
        <row r="289">
          <cell r="A289" t="str">
            <v>Сальчетти с/к 230 гр.шт.  СПК</v>
          </cell>
          <cell r="D289">
            <v>85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30</v>
          </cell>
        </row>
        <row r="291">
          <cell r="A291" t="str">
            <v>Салями Трюфель с/в "Эликатессе" 0,16 кг.шт.  СПК</v>
          </cell>
          <cell r="D291">
            <v>29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60.469000000000001</v>
          </cell>
        </row>
        <row r="293">
          <cell r="A293" t="str">
            <v>Сардельки Докторские (черева) 400 гр.шт. (лоток с ср.защ.атм.) "Высокий вкус"  СПК</v>
          </cell>
          <cell r="D293">
            <v>7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18.571999999999999</v>
          </cell>
        </row>
        <row r="295">
          <cell r="A295" t="str">
            <v>Семейная с чесночком Экстра вареная  СПК</v>
          </cell>
          <cell r="D295">
            <v>9.73</v>
          </cell>
        </row>
        <row r="296">
          <cell r="A296" t="str">
            <v>Семейная с чесночком Экстра вареная 0,5 кг.шт.  СПК</v>
          </cell>
          <cell r="D296">
            <v>3</v>
          </cell>
        </row>
        <row r="297">
          <cell r="A297" t="str">
            <v>Сервелат Европейский в/к, в/с 0,38 кг.шт.термофор.пак  СПК</v>
          </cell>
          <cell r="D297">
            <v>5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16</v>
          </cell>
        </row>
        <row r="299">
          <cell r="A299" t="str">
            <v>Сервелат Финский в/к 0,38 кг.шт. термофор.пак.  СПК</v>
          </cell>
          <cell r="D299">
            <v>1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4</v>
          </cell>
        </row>
        <row r="301">
          <cell r="A301" t="str">
            <v>Сервелат Фирменный в/к 0,38 кг.шт. термофор.пак.  СПК</v>
          </cell>
          <cell r="D301">
            <v>2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36</v>
          </cell>
        </row>
        <row r="303">
          <cell r="A303" t="str">
            <v>Сибирская особая с/к 0,235 кг шт.  СПК</v>
          </cell>
          <cell r="D303">
            <v>59</v>
          </cell>
        </row>
        <row r="304">
          <cell r="A304" t="str">
            <v>Славянская п/к 0,38 кг шт.термофор.пак.  СПК</v>
          </cell>
          <cell r="D304">
            <v>2</v>
          </cell>
        </row>
        <row r="305">
          <cell r="A305" t="str">
            <v>Сосиски "Молочные" 0,36 кг.шт. вак.упак.  СПК</v>
          </cell>
          <cell r="D305">
            <v>16</v>
          </cell>
        </row>
        <row r="306">
          <cell r="A306" t="str">
            <v>Сосиски Мини (коллаген) (лоток с ср.защ.атм.) (для ХОРЕКА)  СПК</v>
          </cell>
          <cell r="D306">
            <v>15.125999999999999</v>
          </cell>
        </row>
        <row r="307">
          <cell r="A307" t="str">
            <v>Сосиски Мусульманские "Просто выгодно" (в ср.защ.атм.)  СПК</v>
          </cell>
          <cell r="D307">
            <v>2.4860000000000002</v>
          </cell>
        </row>
        <row r="308">
          <cell r="A308" t="str">
            <v>Сосиски Хот-дог подкопченные (лоток с ср.защ.атм.)  СПК</v>
          </cell>
          <cell r="D308">
            <v>9.0370000000000008</v>
          </cell>
        </row>
        <row r="309">
          <cell r="A309" t="str">
            <v>Сосисоны в темпуре ВЕС  ПОКОМ</v>
          </cell>
          <cell r="D309">
            <v>1.8</v>
          </cell>
        </row>
        <row r="310">
          <cell r="A310" t="str">
            <v>Торо Неро с/в "Эликатессе" 140 гр.шт.  СПК</v>
          </cell>
          <cell r="D310">
            <v>17</v>
          </cell>
        </row>
        <row r="311">
          <cell r="A311" t="str">
            <v>Фестивальная пора с/к 100 гр.шт.нар. (лоток с ср.защ.атм.)  СПК</v>
          </cell>
          <cell r="D311">
            <v>40</v>
          </cell>
        </row>
        <row r="312">
          <cell r="A312" t="str">
            <v>Фестивальная пора с/к 235 гр.шт.  СПК</v>
          </cell>
          <cell r="D312">
            <v>147</v>
          </cell>
        </row>
        <row r="313">
          <cell r="A313" t="str">
            <v>Фестивальная пора с/к термоус.пак  СПК</v>
          </cell>
          <cell r="D313">
            <v>11.02</v>
          </cell>
        </row>
        <row r="314">
          <cell r="A314" t="str">
            <v>Фуэт с/в "Эликатессе" 160 гр.шт.  СПК</v>
          </cell>
          <cell r="D314">
            <v>44</v>
          </cell>
        </row>
        <row r="315">
          <cell r="A315" t="str">
            <v>Хинкали Классические ТМ Зареченские ВЕС ПОКОМ</v>
          </cell>
          <cell r="D315">
            <v>15</v>
          </cell>
        </row>
        <row r="316">
          <cell r="A316" t="str">
            <v>Хотстеры с сыром 0,25кг ТМ Горячая штучка  ПОКОМ</v>
          </cell>
          <cell r="D316">
            <v>106</v>
          </cell>
        </row>
        <row r="317">
          <cell r="A317" t="str">
            <v>Хотстеры ТМ Горячая штучка ТС Хотстеры 0,25 кг зам  ПОКОМ</v>
          </cell>
          <cell r="D317">
            <v>536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52</v>
          </cell>
        </row>
        <row r="319">
          <cell r="A319" t="str">
            <v>Хрустящие крылышки ТМ Горячая штучка 0,3 кг зам  ПОКОМ</v>
          </cell>
          <cell r="D319">
            <v>116</v>
          </cell>
        </row>
        <row r="320">
          <cell r="A320" t="str">
            <v>Чебупели Foodgital 0,25кг ТМ Горячая штучка  ПОКОМ</v>
          </cell>
          <cell r="D320">
            <v>8</v>
          </cell>
        </row>
        <row r="321">
          <cell r="A321" t="str">
            <v>Чебупели Курочка гриль ТМ Горячая штучка, 0,3 кг зам  ПОКОМ</v>
          </cell>
          <cell r="D321">
            <v>46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292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567</v>
          </cell>
        </row>
        <row r="324">
          <cell r="A324" t="str">
            <v>Чебуреки Мясные вес 2,7 кг ТМ Зареченские ВЕС ПОКОМ</v>
          </cell>
          <cell r="D324">
            <v>5.4</v>
          </cell>
        </row>
        <row r="325">
          <cell r="A325" t="str">
            <v>Чебуреки сочные ВЕС ТМ Зареченские  ПОКОМ</v>
          </cell>
          <cell r="D325">
            <v>101</v>
          </cell>
        </row>
        <row r="326">
          <cell r="A326" t="str">
            <v>Шпикачки Русские (черева) (в ср.защ.атм.) "Высокий вкус"  СПК</v>
          </cell>
          <cell r="D326">
            <v>23.584</v>
          </cell>
        </row>
        <row r="327">
          <cell r="A327" t="str">
            <v>Юбилейная с/к 0,10 кг.шт. нарезка (лоток с ср.защ.атм.)  СПК</v>
          </cell>
          <cell r="D327">
            <v>5</v>
          </cell>
        </row>
        <row r="328">
          <cell r="A328" t="str">
            <v>Юбилейная с/к 0,235 кг.шт.  СПК</v>
          </cell>
          <cell r="D328">
            <v>127</v>
          </cell>
        </row>
        <row r="329">
          <cell r="A329" t="str">
            <v>Итого</v>
          </cell>
          <cell r="D329">
            <v>49667.097999999998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8" sqref="AO8"/>
    </sheetView>
  </sheetViews>
  <sheetFormatPr defaultColWidth="10.5" defaultRowHeight="11.45" customHeight="1" outlineLevelRow="1" x14ac:dyDescent="0.2"/>
  <cols>
    <col min="1" max="1" width="57" style="1" customWidth="1"/>
    <col min="2" max="2" width="5" style="1" customWidth="1"/>
    <col min="3" max="6" width="7.8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7.33203125" style="4" bestFit="1" customWidth="1"/>
    <col min="12" max="15" width="6.5" style="4" bestFit="1" customWidth="1"/>
    <col min="16" max="21" width="0.6640625" style="4" customWidth="1"/>
    <col min="22" max="22" width="6.5" style="4" bestFit="1" customWidth="1"/>
    <col min="23" max="23" width="6.6640625" style="4" bestFit="1" customWidth="1"/>
    <col min="24" max="24" width="6.5" style="4" bestFit="1" customWidth="1"/>
    <col min="25" max="25" width="5.6640625" style="4" customWidth="1"/>
    <col min="26" max="26" width="5.6640625" style="4" bestFit="1" customWidth="1"/>
    <col min="27" max="29" width="1" style="4" customWidth="1"/>
    <col min="30" max="34" width="6.6640625" style="4" bestFit="1" customWidth="1"/>
    <col min="35" max="35" width="7.6640625" style="4" customWidth="1"/>
    <col min="36" max="37" width="7.1640625" style="4" customWidth="1"/>
    <col min="38" max="38" width="6.6640625" style="4" customWidth="1"/>
    <col min="39" max="39" width="1.33203125" style="4" customWidth="1"/>
    <col min="40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V3" s="1" t="s">
        <v>154</v>
      </c>
      <c r="X3" s="1" t="s">
        <v>155</v>
      </c>
    </row>
    <row r="4" spans="1:39" ht="12.95" customHeight="1" x14ac:dyDescent="0.2">
      <c r="A4" s="5"/>
      <c r="B4" s="5"/>
      <c r="C4" s="5" t="s">
        <v>1</v>
      </c>
      <c r="D4" s="5"/>
      <c r="E4" s="5"/>
      <c r="F4" s="5"/>
      <c r="G4" s="10" t="s">
        <v>129</v>
      </c>
      <c r="H4" s="11" t="s">
        <v>130</v>
      </c>
      <c r="I4" s="10" t="s">
        <v>131</v>
      </c>
      <c r="J4" s="10" t="s">
        <v>132</v>
      </c>
      <c r="K4" s="10" t="s">
        <v>133</v>
      </c>
      <c r="L4" s="10" t="s">
        <v>134</v>
      </c>
      <c r="M4" s="10" t="s">
        <v>134</v>
      </c>
      <c r="N4" s="10" t="s">
        <v>134</v>
      </c>
      <c r="O4" s="10" t="s">
        <v>134</v>
      </c>
      <c r="P4" s="10" t="s">
        <v>134</v>
      </c>
      <c r="Q4" s="10" t="s">
        <v>134</v>
      </c>
      <c r="R4" s="10" t="s">
        <v>134</v>
      </c>
      <c r="S4" s="12" t="s">
        <v>134</v>
      </c>
      <c r="T4" s="10" t="s">
        <v>135</v>
      </c>
      <c r="U4" s="12" t="s">
        <v>134</v>
      </c>
      <c r="V4" s="12" t="s">
        <v>134</v>
      </c>
      <c r="W4" s="10" t="s">
        <v>131</v>
      </c>
      <c r="X4" s="12" t="s">
        <v>134</v>
      </c>
      <c r="Y4" s="10" t="s">
        <v>136</v>
      </c>
      <c r="Z4" s="12" t="s">
        <v>137</v>
      </c>
      <c r="AA4" s="10" t="s">
        <v>138</v>
      </c>
      <c r="AB4" s="10" t="s">
        <v>139</v>
      </c>
      <c r="AC4" s="10" t="s">
        <v>140</v>
      </c>
      <c r="AD4" s="10" t="s">
        <v>141</v>
      </c>
      <c r="AE4" s="10" t="s">
        <v>131</v>
      </c>
      <c r="AF4" s="10" t="s">
        <v>131</v>
      </c>
      <c r="AG4" s="10" t="s">
        <v>131</v>
      </c>
      <c r="AH4" s="10" t="s">
        <v>142</v>
      </c>
      <c r="AI4" s="10" t="s">
        <v>143</v>
      </c>
      <c r="AJ4" s="12" t="s">
        <v>144</v>
      </c>
      <c r="AK4" s="12" t="s">
        <v>144</v>
      </c>
      <c r="AL4" s="12" t="s">
        <v>144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145</v>
      </c>
      <c r="M5" s="15" t="s">
        <v>146</v>
      </c>
      <c r="N5" s="15" t="s">
        <v>147</v>
      </c>
      <c r="O5" s="15" t="s">
        <v>158</v>
      </c>
      <c r="V5" s="15" t="s">
        <v>148</v>
      </c>
      <c r="X5" s="15" t="s">
        <v>149</v>
      </c>
      <c r="AE5" s="4" t="s">
        <v>150</v>
      </c>
      <c r="AF5" s="15" t="s">
        <v>151</v>
      </c>
      <c r="AG5" s="15" t="s">
        <v>152</v>
      </c>
      <c r="AH5" s="15" t="s">
        <v>153</v>
      </c>
      <c r="AJ5" s="15" t="s">
        <v>148</v>
      </c>
      <c r="AK5" s="15" t="s">
        <v>149</v>
      </c>
      <c r="AL5" s="15" t="s">
        <v>158</v>
      </c>
    </row>
    <row r="6" spans="1:39" ht="11.1" customHeight="1" x14ac:dyDescent="0.2">
      <c r="A6" s="6"/>
      <c r="B6" s="6"/>
      <c r="C6" s="3"/>
      <c r="D6" s="3"/>
      <c r="E6" s="9">
        <f>SUM(E7:E156)</f>
        <v>123920.71099999998</v>
      </c>
      <c r="F6" s="9">
        <f>SUM(F7:F156)</f>
        <v>67838.182000000001</v>
      </c>
      <c r="J6" s="9">
        <f>SUM(J7:J156)</f>
        <v>132832.95599999995</v>
      </c>
      <c r="K6" s="9">
        <f t="shared" ref="K6:X6" si="0">SUM(K7:K156)</f>
        <v>-8912.244999999999</v>
      </c>
      <c r="L6" s="9">
        <f t="shared" si="0"/>
        <v>19000</v>
      </c>
      <c r="M6" s="9">
        <f t="shared" si="0"/>
        <v>30740</v>
      </c>
      <c r="N6" s="9">
        <f t="shared" si="0"/>
        <v>9250</v>
      </c>
      <c r="O6" s="9">
        <f t="shared" si="0"/>
        <v>5400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28140</v>
      </c>
      <c r="W6" s="9">
        <f t="shared" si="0"/>
        <v>21944.94219999999</v>
      </c>
      <c r="X6" s="9">
        <f t="shared" si="0"/>
        <v>29800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14196</v>
      </c>
      <c r="AE6" s="9">
        <f t="shared" ref="AE6" si="5">SUM(AE7:AE156)</f>
        <v>20510.411800000005</v>
      </c>
      <c r="AF6" s="9">
        <f t="shared" ref="AF6" si="6">SUM(AF7:AF156)</f>
        <v>19841.011399999999</v>
      </c>
      <c r="AG6" s="9">
        <f t="shared" ref="AG6" si="7">SUM(AG7:AG156)</f>
        <v>19504.055399999997</v>
      </c>
      <c r="AH6" s="9">
        <f t="shared" ref="AH6" si="8">SUM(AH7:AH156)</f>
        <v>19391.418999999994</v>
      </c>
      <c r="AI6" s="9"/>
      <c r="AJ6" s="9">
        <f t="shared" ref="AJ6" si="9">SUM(AJ7:AJ156)</f>
        <v>17560.299999999996</v>
      </c>
      <c r="AK6" s="9">
        <f t="shared" ref="AK6:AL6" si="10">SUM(AK7:AK156)</f>
        <v>17373.699999999997</v>
      </c>
      <c r="AL6" s="9">
        <f t="shared" si="10"/>
        <v>5400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558.33299999999997</v>
      </c>
      <c r="D7" s="8">
        <v>5843.1350000000002</v>
      </c>
      <c r="E7" s="8">
        <v>501.22399999999999</v>
      </c>
      <c r="F7" s="8">
        <v>158.38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504.714</v>
      </c>
      <c r="K7" s="14">
        <f>E7-J7</f>
        <v>-3.4900000000000091</v>
      </c>
      <c r="L7" s="14">
        <f>VLOOKUP(A:A,[1]TDSheet!$A:$M,13,0)</f>
        <v>30</v>
      </c>
      <c r="M7" s="14">
        <f>VLOOKUP(A:A,[1]TDSheet!$A:$N,14,0)</f>
        <v>120</v>
      </c>
      <c r="N7" s="14">
        <f>VLOOKUP(A:A,[1]TDSheet!$A:$X,24,0)</f>
        <v>50</v>
      </c>
      <c r="O7" s="14"/>
      <c r="P7" s="14"/>
      <c r="Q7" s="14"/>
      <c r="R7" s="14"/>
      <c r="S7" s="14"/>
      <c r="T7" s="14"/>
      <c r="U7" s="14"/>
      <c r="V7" s="16">
        <v>250</v>
      </c>
      <c r="W7" s="14">
        <f>(E7-AD7)/5</f>
        <v>100.2448</v>
      </c>
      <c r="X7" s="16">
        <v>200</v>
      </c>
      <c r="Y7" s="17">
        <f>(F7+L7+M7+N7+O7+V7+X7)/W7</f>
        <v>8.0640591831197224</v>
      </c>
      <c r="Z7" s="14">
        <f>F7/W7</f>
        <v>1.5799323256667677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101.7072</v>
      </c>
      <c r="AF7" s="14">
        <f>VLOOKUP(A:A,[1]TDSheet!$A:$AF,32,0)</f>
        <v>104.42260000000002</v>
      </c>
      <c r="AG7" s="14">
        <f>VLOOKUP(A:A,[1]TDSheet!$A:$AG,33,0)</f>
        <v>86.3202</v>
      </c>
      <c r="AH7" s="14">
        <f>VLOOKUP(A:A,[3]TDSheet!$A:$D,4,0)</f>
        <v>121.295</v>
      </c>
      <c r="AI7" s="14">
        <f>VLOOKUP(A:A,[1]TDSheet!$A:$AI,35,0)</f>
        <v>0</v>
      </c>
      <c r="AJ7" s="14">
        <f>V7*H7</f>
        <v>250</v>
      </c>
      <c r="AK7" s="14">
        <f>X7*H7</f>
        <v>200</v>
      </c>
      <c r="AL7" s="14">
        <f>O7*H7</f>
        <v>0</v>
      </c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593.61300000000006</v>
      </c>
      <c r="D8" s="8">
        <v>343.81700000000001</v>
      </c>
      <c r="E8" s="8">
        <v>516.279</v>
      </c>
      <c r="F8" s="8">
        <v>395.99599999999998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700.07600000000002</v>
      </c>
      <c r="K8" s="14">
        <f t="shared" ref="K8:K71" si="11">E8-J8</f>
        <v>-183.79700000000003</v>
      </c>
      <c r="L8" s="14">
        <f>VLOOKUP(A:A,[1]TDSheet!$A:$M,13,0)</f>
        <v>150</v>
      </c>
      <c r="M8" s="14">
        <f>VLOOKUP(A:A,[1]TDSheet!$A:$N,14,0)</f>
        <v>150</v>
      </c>
      <c r="N8" s="14">
        <f>VLOOKUP(A:A,[1]TDSheet!$A:$X,24,0)</f>
        <v>0</v>
      </c>
      <c r="O8" s="14"/>
      <c r="P8" s="14"/>
      <c r="Q8" s="14"/>
      <c r="R8" s="14"/>
      <c r="S8" s="14"/>
      <c r="T8" s="14"/>
      <c r="U8" s="14"/>
      <c r="V8" s="16">
        <v>120</v>
      </c>
      <c r="W8" s="14">
        <f t="shared" ref="W8:W71" si="12">(E8-AD8)/5</f>
        <v>103.25579999999999</v>
      </c>
      <c r="X8" s="16">
        <v>100</v>
      </c>
      <c r="Y8" s="17">
        <f t="shared" ref="Y8:Y71" si="13">(F8+L8+M8+N8+O8+V8+X8)/W8</f>
        <v>8.8711336312342741</v>
      </c>
      <c r="Z8" s="14">
        <f t="shared" ref="Z8:Z71" si="14">F8/W8</f>
        <v>3.8350969146527363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135.17739999999998</v>
      </c>
      <c r="AF8" s="14">
        <f>VLOOKUP(A:A,[1]TDSheet!$A:$AF,32,0)</f>
        <v>121.62780000000001</v>
      </c>
      <c r="AG8" s="14">
        <f>VLOOKUP(A:A,[1]TDSheet!$A:$AG,33,0)</f>
        <v>114.60080000000001</v>
      </c>
      <c r="AH8" s="14">
        <f>VLOOKUP(A:A,[3]TDSheet!$A:$D,4,0)</f>
        <v>108.92100000000001</v>
      </c>
      <c r="AI8" s="14" t="str">
        <f>VLOOKUP(A:A,[1]TDSheet!$A:$AI,35,0)</f>
        <v>оконч</v>
      </c>
      <c r="AJ8" s="14">
        <f t="shared" ref="AJ8:AJ71" si="15">V8*H8</f>
        <v>120</v>
      </c>
      <c r="AK8" s="14">
        <f t="shared" ref="AK8:AK71" si="16">X8*H8</f>
        <v>100</v>
      </c>
      <c r="AL8" s="14">
        <f t="shared" ref="AL8:AL71" si="17">O8*H8</f>
        <v>0</v>
      </c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1233.8920000000001</v>
      </c>
      <c r="D9" s="8">
        <v>1599.82</v>
      </c>
      <c r="E9" s="8">
        <v>1451.9760000000001</v>
      </c>
      <c r="F9" s="8">
        <v>1328.173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1480.0419999999999</v>
      </c>
      <c r="K9" s="14">
        <f t="shared" si="11"/>
        <v>-28.065999999999804</v>
      </c>
      <c r="L9" s="14">
        <f>VLOOKUP(A:A,[1]TDSheet!$A:$M,13,0)</f>
        <v>200</v>
      </c>
      <c r="M9" s="14">
        <f>VLOOKUP(A:A,[1]TDSheet!$A:$N,14,0)</f>
        <v>200</v>
      </c>
      <c r="N9" s="14">
        <f>VLOOKUP(A:A,[1]TDSheet!$A:$X,24,0)</f>
        <v>0</v>
      </c>
      <c r="O9" s="14"/>
      <c r="P9" s="14"/>
      <c r="Q9" s="14"/>
      <c r="R9" s="14"/>
      <c r="S9" s="14"/>
      <c r="T9" s="14"/>
      <c r="U9" s="14"/>
      <c r="V9" s="16">
        <v>400</v>
      </c>
      <c r="W9" s="14">
        <f t="shared" si="12"/>
        <v>290.39520000000005</v>
      </c>
      <c r="X9" s="16">
        <v>380</v>
      </c>
      <c r="Y9" s="17">
        <f t="shared" si="13"/>
        <v>8.6371021284098344</v>
      </c>
      <c r="Z9" s="14">
        <f t="shared" si="14"/>
        <v>4.5736740827672078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233.63139999999999</v>
      </c>
      <c r="AF9" s="14">
        <f>VLOOKUP(A:A,[1]TDSheet!$A:$AF,32,0)</f>
        <v>240.88359999999997</v>
      </c>
      <c r="AG9" s="14">
        <f>VLOOKUP(A:A,[1]TDSheet!$A:$AG,33,0)</f>
        <v>280.23400000000004</v>
      </c>
      <c r="AH9" s="14">
        <f>VLOOKUP(A:A,[3]TDSheet!$A:$D,4,0)</f>
        <v>366.39100000000002</v>
      </c>
      <c r="AI9" s="14" t="str">
        <f>VLOOKUP(A:A,[1]TDSheet!$A:$AI,35,0)</f>
        <v>нояаб</v>
      </c>
      <c r="AJ9" s="14">
        <f t="shared" si="15"/>
        <v>400</v>
      </c>
      <c r="AK9" s="14">
        <f t="shared" si="16"/>
        <v>380</v>
      </c>
      <c r="AL9" s="14">
        <f t="shared" si="17"/>
        <v>0</v>
      </c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1809</v>
      </c>
      <c r="D10" s="8">
        <v>2888</v>
      </c>
      <c r="E10" s="8">
        <v>3499</v>
      </c>
      <c r="F10" s="8">
        <v>1151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3869</v>
      </c>
      <c r="K10" s="14">
        <f t="shared" si="11"/>
        <v>-370</v>
      </c>
      <c r="L10" s="14">
        <f>VLOOKUP(A:A,[1]TDSheet!$A:$M,13,0)</f>
        <v>600</v>
      </c>
      <c r="M10" s="14">
        <f>VLOOKUP(A:A,[1]TDSheet!$A:$N,14,0)</f>
        <v>700</v>
      </c>
      <c r="N10" s="14">
        <f>VLOOKUP(A:A,[1]TDSheet!$A:$X,24,0)</f>
        <v>0</v>
      </c>
      <c r="O10" s="14"/>
      <c r="P10" s="14"/>
      <c r="Q10" s="14"/>
      <c r="R10" s="14"/>
      <c r="S10" s="14"/>
      <c r="T10" s="14"/>
      <c r="U10" s="14"/>
      <c r="V10" s="16">
        <v>500</v>
      </c>
      <c r="W10" s="14">
        <f t="shared" si="12"/>
        <v>395.8</v>
      </c>
      <c r="X10" s="16">
        <v>400</v>
      </c>
      <c r="Y10" s="17">
        <f t="shared" si="13"/>
        <v>8.4663971702880243</v>
      </c>
      <c r="Z10" s="14">
        <f t="shared" si="14"/>
        <v>2.9080343607882768</v>
      </c>
      <c r="AA10" s="14"/>
      <c r="AB10" s="14"/>
      <c r="AC10" s="14"/>
      <c r="AD10" s="14">
        <f>VLOOKUP(A:A,[1]TDSheet!$A:$AD,30,0)</f>
        <v>1520</v>
      </c>
      <c r="AE10" s="14">
        <f>VLOOKUP(A:A,[1]TDSheet!$A:$AE,31,0)</f>
        <v>388</v>
      </c>
      <c r="AF10" s="14">
        <f>VLOOKUP(A:A,[1]TDSheet!$A:$AF,32,0)</f>
        <v>376</v>
      </c>
      <c r="AG10" s="14">
        <f>VLOOKUP(A:A,[1]TDSheet!$A:$AG,33,0)</f>
        <v>381.2</v>
      </c>
      <c r="AH10" s="14">
        <f>VLOOKUP(A:A,[3]TDSheet!$A:$D,4,0)</f>
        <v>521</v>
      </c>
      <c r="AI10" s="14" t="str">
        <f>VLOOKUP(A:A,[1]TDSheet!$A:$AI,35,0)</f>
        <v>продноя</v>
      </c>
      <c r="AJ10" s="14">
        <f t="shared" si="15"/>
        <v>200</v>
      </c>
      <c r="AK10" s="14">
        <f t="shared" si="16"/>
        <v>160</v>
      </c>
      <c r="AL10" s="14">
        <f t="shared" si="17"/>
        <v>0</v>
      </c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2756</v>
      </c>
      <c r="D11" s="8">
        <v>3076</v>
      </c>
      <c r="E11" s="8">
        <v>4076</v>
      </c>
      <c r="F11" s="8">
        <v>1656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4142</v>
      </c>
      <c r="K11" s="14">
        <f t="shared" si="11"/>
        <v>-66</v>
      </c>
      <c r="L11" s="14">
        <f>VLOOKUP(A:A,[1]TDSheet!$A:$M,13,0)</f>
        <v>800</v>
      </c>
      <c r="M11" s="14">
        <f>VLOOKUP(A:A,[1]TDSheet!$A:$N,14,0)</f>
        <v>800</v>
      </c>
      <c r="N11" s="14">
        <f>VLOOKUP(A:A,[1]TDSheet!$A:$X,24,0)</f>
        <v>400</v>
      </c>
      <c r="O11" s="14"/>
      <c r="P11" s="14"/>
      <c r="Q11" s="14"/>
      <c r="R11" s="14"/>
      <c r="S11" s="14"/>
      <c r="T11" s="14"/>
      <c r="U11" s="14"/>
      <c r="V11" s="16">
        <v>1100</v>
      </c>
      <c r="W11" s="14">
        <f t="shared" si="12"/>
        <v>731.2</v>
      </c>
      <c r="X11" s="16">
        <v>1400</v>
      </c>
      <c r="Y11" s="17">
        <f t="shared" si="13"/>
        <v>8.4190371991247268</v>
      </c>
      <c r="Z11" s="14">
        <f t="shared" si="14"/>
        <v>2.2647702407002188</v>
      </c>
      <c r="AA11" s="14"/>
      <c r="AB11" s="14"/>
      <c r="AC11" s="14"/>
      <c r="AD11" s="14">
        <f>VLOOKUP(A:A,[1]TDSheet!$A:$AD,30,0)</f>
        <v>420</v>
      </c>
      <c r="AE11" s="14">
        <f>VLOOKUP(A:A,[1]TDSheet!$A:$AE,31,0)</f>
        <v>540.6</v>
      </c>
      <c r="AF11" s="14">
        <f>VLOOKUP(A:A,[1]TDSheet!$A:$AF,32,0)</f>
        <v>478.6</v>
      </c>
      <c r="AG11" s="14">
        <f>VLOOKUP(A:A,[1]TDSheet!$A:$AG,33,0)</f>
        <v>455.2</v>
      </c>
      <c r="AH11" s="14">
        <f>VLOOKUP(A:A,[3]TDSheet!$A:$D,4,0)</f>
        <v>775</v>
      </c>
      <c r="AI11" s="14" t="str">
        <f>VLOOKUP(A:A,[1]TDSheet!$A:$AI,35,0)</f>
        <v>нояаб</v>
      </c>
      <c r="AJ11" s="14">
        <f t="shared" si="15"/>
        <v>495</v>
      </c>
      <c r="AK11" s="14">
        <f t="shared" si="16"/>
        <v>630</v>
      </c>
      <c r="AL11" s="14">
        <f t="shared" si="17"/>
        <v>0</v>
      </c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3007</v>
      </c>
      <c r="D12" s="8">
        <v>6850</v>
      </c>
      <c r="E12" s="8">
        <v>6957</v>
      </c>
      <c r="F12" s="8">
        <v>2798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7008</v>
      </c>
      <c r="K12" s="14">
        <f t="shared" si="11"/>
        <v>-51</v>
      </c>
      <c r="L12" s="14">
        <f>VLOOKUP(A:A,[1]TDSheet!$A:$M,13,0)</f>
        <v>500</v>
      </c>
      <c r="M12" s="14">
        <f>VLOOKUP(A:A,[1]TDSheet!$A:$N,14,0)</f>
        <v>800</v>
      </c>
      <c r="N12" s="14">
        <f>VLOOKUP(A:A,[1]TDSheet!$A:$X,24,0)</f>
        <v>300</v>
      </c>
      <c r="O12" s="14"/>
      <c r="P12" s="14"/>
      <c r="Q12" s="14"/>
      <c r="R12" s="14"/>
      <c r="S12" s="14"/>
      <c r="T12" s="14"/>
      <c r="U12" s="14"/>
      <c r="V12" s="16">
        <v>900</v>
      </c>
      <c r="W12" s="14">
        <f t="shared" si="12"/>
        <v>793.8</v>
      </c>
      <c r="X12" s="16">
        <v>1100</v>
      </c>
      <c r="Y12" s="17">
        <f t="shared" si="13"/>
        <v>8.0599647266313941</v>
      </c>
      <c r="Z12" s="14">
        <f t="shared" si="14"/>
        <v>3.5248173343411442</v>
      </c>
      <c r="AA12" s="14"/>
      <c r="AB12" s="14"/>
      <c r="AC12" s="14"/>
      <c r="AD12" s="14">
        <f>VLOOKUP(A:A,[1]TDSheet!$A:$AD,30,0)</f>
        <v>2988</v>
      </c>
      <c r="AE12" s="14">
        <f>VLOOKUP(A:A,[1]TDSheet!$A:$AE,31,0)</f>
        <v>973.2</v>
      </c>
      <c r="AF12" s="14">
        <f>VLOOKUP(A:A,[1]TDSheet!$A:$AF,32,0)</f>
        <v>902.2</v>
      </c>
      <c r="AG12" s="14">
        <f>VLOOKUP(A:A,[1]TDSheet!$A:$AG,33,0)</f>
        <v>879.6</v>
      </c>
      <c r="AH12" s="14">
        <f>VLOOKUP(A:A,[3]TDSheet!$A:$D,4,0)</f>
        <v>703</v>
      </c>
      <c r="AI12" s="14" t="str">
        <f>VLOOKUP(A:A,[1]TDSheet!$A:$AI,35,0)</f>
        <v>оконч</v>
      </c>
      <c r="AJ12" s="14">
        <f t="shared" si="15"/>
        <v>405</v>
      </c>
      <c r="AK12" s="14">
        <f t="shared" si="16"/>
        <v>495</v>
      </c>
      <c r="AL12" s="14">
        <f t="shared" si="17"/>
        <v>0</v>
      </c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84</v>
      </c>
      <c r="D13" s="8">
        <v>1</v>
      </c>
      <c r="E13" s="8">
        <v>50</v>
      </c>
      <c r="F13" s="8">
        <v>33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95</v>
      </c>
      <c r="K13" s="14">
        <f t="shared" si="11"/>
        <v>-45</v>
      </c>
      <c r="L13" s="14">
        <f>VLOOKUP(A:A,[1]TDSheet!$A:$M,13,0)</f>
        <v>20</v>
      </c>
      <c r="M13" s="14">
        <f>VLOOKUP(A:A,[1]TDSheet!$A:$N,14,0)</f>
        <v>20</v>
      </c>
      <c r="N13" s="14">
        <f>VLOOKUP(A:A,[1]TDSheet!$A:$X,24,0)</f>
        <v>0</v>
      </c>
      <c r="O13" s="14"/>
      <c r="P13" s="14"/>
      <c r="Q13" s="14"/>
      <c r="R13" s="14"/>
      <c r="S13" s="14"/>
      <c r="T13" s="14"/>
      <c r="U13" s="14"/>
      <c r="V13" s="16"/>
      <c r="W13" s="14">
        <f t="shared" si="12"/>
        <v>10</v>
      </c>
      <c r="X13" s="16">
        <v>10</v>
      </c>
      <c r="Y13" s="17">
        <f t="shared" si="13"/>
        <v>8.3000000000000007</v>
      </c>
      <c r="Z13" s="14">
        <f t="shared" si="14"/>
        <v>3.3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13.8</v>
      </c>
      <c r="AF13" s="14">
        <f>VLOOKUP(A:A,[1]TDSheet!$A:$AF,32,0)</f>
        <v>11.4</v>
      </c>
      <c r="AG13" s="14">
        <f>VLOOKUP(A:A,[1]TDSheet!$A:$AG,33,0)</f>
        <v>6.2</v>
      </c>
      <c r="AH13" s="14">
        <f>VLOOKUP(A:A,[3]TDSheet!$A:$D,4,0)</f>
        <v>2</v>
      </c>
      <c r="AI13" s="14">
        <f>VLOOKUP(A:A,[1]TDSheet!$A:$AI,35,0)</f>
        <v>0</v>
      </c>
      <c r="AJ13" s="14">
        <f t="shared" si="15"/>
        <v>0</v>
      </c>
      <c r="AK13" s="14">
        <f t="shared" si="16"/>
        <v>4</v>
      </c>
      <c r="AL13" s="14">
        <f t="shared" si="17"/>
        <v>0</v>
      </c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382</v>
      </c>
      <c r="D14" s="8">
        <v>124</v>
      </c>
      <c r="E14" s="8">
        <v>152</v>
      </c>
      <c r="F14" s="8">
        <v>343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359</v>
      </c>
      <c r="K14" s="14">
        <f t="shared" si="11"/>
        <v>-207</v>
      </c>
      <c r="L14" s="14">
        <f>VLOOKUP(A:A,[1]TDSheet!$A:$M,13,0)</f>
        <v>0</v>
      </c>
      <c r="M14" s="14">
        <f>VLOOKUP(A:A,[1]TDSheet!$A:$N,14,0)</f>
        <v>0</v>
      </c>
      <c r="N14" s="14">
        <f>VLOOKUP(A:A,[1]TDSheet!$A:$X,24,0)</f>
        <v>0</v>
      </c>
      <c r="O14" s="14"/>
      <c r="P14" s="14"/>
      <c r="Q14" s="14"/>
      <c r="R14" s="14"/>
      <c r="S14" s="14"/>
      <c r="T14" s="14"/>
      <c r="U14" s="14"/>
      <c r="V14" s="16"/>
      <c r="W14" s="14">
        <f t="shared" si="12"/>
        <v>30.4</v>
      </c>
      <c r="X14" s="16">
        <v>150</v>
      </c>
      <c r="Y14" s="17">
        <f t="shared" si="13"/>
        <v>16.217105263157894</v>
      </c>
      <c r="Z14" s="14">
        <f t="shared" si="14"/>
        <v>11.282894736842106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48.6</v>
      </c>
      <c r="AF14" s="14">
        <f>VLOOKUP(A:A,[1]TDSheet!$A:$AF,32,0)</f>
        <v>32</v>
      </c>
      <c r="AG14" s="14">
        <f>VLOOKUP(A:A,[1]TDSheet!$A:$AG,33,0)</f>
        <v>42</v>
      </c>
      <c r="AH14" s="14">
        <f>VLOOKUP(A:A,[3]TDSheet!$A:$D,4,0)</f>
        <v>8</v>
      </c>
      <c r="AI14" s="21" t="s">
        <v>157</v>
      </c>
      <c r="AJ14" s="14">
        <f t="shared" si="15"/>
        <v>0</v>
      </c>
      <c r="AK14" s="14">
        <f t="shared" si="16"/>
        <v>25.500000000000004</v>
      </c>
      <c r="AL14" s="14">
        <f t="shared" si="17"/>
        <v>0</v>
      </c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224</v>
      </c>
      <c r="D15" s="8">
        <v>370</v>
      </c>
      <c r="E15" s="8">
        <v>305</v>
      </c>
      <c r="F15" s="8">
        <v>280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514</v>
      </c>
      <c r="K15" s="14">
        <f t="shared" si="11"/>
        <v>-209</v>
      </c>
      <c r="L15" s="14">
        <f>VLOOKUP(A:A,[1]TDSheet!$A:$M,13,0)</f>
        <v>0</v>
      </c>
      <c r="M15" s="14">
        <f>VLOOKUP(A:A,[1]TDSheet!$A:$N,14,0)</f>
        <v>100</v>
      </c>
      <c r="N15" s="14">
        <f>VLOOKUP(A:A,[1]TDSheet!$A:$X,24,0)</f>
        <v>0</v>
      </c>
      <c r="O15" s="14"/>
      <c r="P15" s="14"/>
      <c r="Q15" s="14"/>
      <c r="R15" s="14"/>
      <c r="S15" s="14"/>
      <c r="T15" s="14"/>
      <c r="U15" s="14"/>
      <c r="V15" s="16">
        <v>80</v>
      </c>
      <c r="W15" s="14">
        <f t="shared" si="12"/>
        <v>61</v>
      </c>
      <c r="X15" s="16">
        <v>90</v>
      </c>
      <c r="Y15" s="17">
        <f t="shared" si="13"/>
        <v>9.0163934426229506</v>
      </c>
      <c r="Z15" s="14">
        <f t="shared" si="14"/>
        <v>4.5901639344262293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69.400000000000006</v>
      </c>
      <c r="AF15" s="14">
        <f>VLOOKUP(A:A,[1]TDSheet!$A:$AF,32,0)</f>
        <v>53.2</v>
      </c>
      <c r="AG15" s="14">
        <f>VLOOKUP(A:A,[1]TDSheet!$A:$AG,33,0)</f>
        <v>69.2</v>
      </c>
      <c r="AH15" s="14">
        <f>VLOOKUP(A:A,[3]TDSheet!$A:$D,4,0)</f>
        <v>81</v>
      </c>
      <c r="AI15" s="14">
        <f>VLOOKUP(A:A,[1]TDSheet!$A:$AI,35,0)</f>
        <v>0</v>
      </c>
      <c r="AJ15" s="14">
        <f t="shared" si="15"/>
        <v>24</v>
      </c>
      <c r="AK15" s="14">
        <f t="shared" si="16"/>
        <v>27</v>
      </c>
      <c r="AL15" s="14">
        <f t="shared" si="17"/>
        <v>0</v>
      </c>
      <c r="AM15" s="14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1738</v>
      </c>
      <c r="D16" s="8">
        <v>493</v>
      </c>
      <c r="E16" s="8">
        <v>991</v>
      </c>
      <c r="F16" s="8">
        <v>1190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1475</v>
      </c>
      <c r="K16" s="14">
        <f t="shared" si="11"/>
        <v>-484</v>
      </c>
      <c r="L16" s="14">
        <f>VLOOKUP(A:A,[1]TDSheet!$A:$M,13,0)</f>
        <v>0</v>
      </c>
      <c r="M16" s="14">
        <f>VLOOKUP(A:A,[1]TDSheet!$A:$N,14,0)</f>
        <v>500</v>
      </c>
      <c r="N16" s="14">
        <f>VLOOKUP(A:A,[1]TDSheet!$A:$X,24,0)</f>
        <v>0</v>
      </c>
      <c r="O16" s="14"/>
      <c r="P16" s="14"/>
      <c r="Q16" s="14"/>
      <c r="R16" s="14"/>
      <c r="S16" s="14"/>
      <c r="T16" s="14"/>
      <c r="U16" s="14"/>
      <c r="V16" s="16">
        <v>300</v>
      </c>
      <c r="W16" s="14">
        <f t="shared" si="12"/>
        <v>198.2</v>
      </c>
      <c r="X16" s="16">
        <v>1200</v>
      </c>
      <c r="Y16" s="17">
        <f t="shared" si="13"/>
        <v>16.094853683148337</v>
      </c>
      <c r="Z16" s="14">
        <f t="shared" si="14"/>
        <v>6.004036326942483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256</v>
      </c>
      <c r="AF16" s="14">
        <f>VLOOKUP(A:A,[1]TDSheet!$A:$AF,32,0)</f>
        <v>200</v>
      </c>
      <c r="AG16" s="14">
        <f>VLOOKUP(A:A,[1]TDSheet!$A:$AG,33,0)</f>
        <v>248.6</v>
      </c>
      <c r="AH16" s="14">
        <f>VLOOKUP(A:A,[3]TDSheet!$A:$D,4,0)</f>
        <v>29</v>
      </c>
      <c r="AI16" s="21" t="s">
        <v>157</v>
      </c>
      <c r="AJ16" s="14">
        <f t="shared" si="15"/>
        <v>51.000000000000007</v>
      </c>
      <c r="AK16" s="14">
        <f t="shared" si="16"/>
        <v>204.00000000000003</v>
      </c>
      <c r="AL16" s="14">
        <f t="shared" si="17"/>
        <v>0</v>
      </c>
      <c r="AM16" s="14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723</v>
      </c>
      <c r="D17" s="8">
        <v>10878</v>
      </c>
      <c r="E17" s="8">
        <v>737</v>
      </c>
      <c r="F17" s="8">
        <v>464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770</v>
      </c>
      <c r="K17" s="14">
        <f t="shared" si="11"/>
        <v>-33</v>
      </c>
      <c r="L17" s="14">
        <f>VLOOKUP(A:A,[1]TDSheet!$A:$M,13,0)</f>
        <v>200</v>
      </c>
      <c r="M17" s="14">
        <f>VLOOKUP(A:A,[1]TDSheet!$A:$N,14,0)</f>
        <v>200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4"/>
      <c r="V17" s="16">
        <v>170</v>
      </c>
      <c r="W17" s="14">
        <f t="shared" si="12"/>
        <v>147.4</v>
      </c>
      <c r="X17" s="16">
        <v>200</v>
      </c>
      <c r="Y17" s="17">
        <f t="shared" si="13"/>
        <v>8.3717774762550885</v>
      </c>
      <c r="Z17" s="14">
        <f t="shared" si="14"/>
        <v>3.1478968792401627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178.6</v>
      </c>
      <c r="AF17" s="14">
        <f>VLOOKUP(A:A,[1]TDSheet!$A:$AF,32,0)</f>
        <v>144.4</v>
      </c>
      <c r="AG17" s="14">
        <f>VLOOKUP(A:A,[1]TDSheet!$A:$AG,33,0)</f>
        <v>124.4</v>
      </c>
      <c r="AH17" s="14">
        <f>VLOOKUP(A:A,[3]TDSheet!$A:$D,4,0)</f>
        <v>126</v>
      </c>
      <c r="AI17" s="14" t="str">
        <f>VLOOKUP(A:A,[1]TDSheet!$A:$AI,35,0)</f>
        <v>продноя</v>
      </c>
      <c r="AJ17" s="14">
        <f t="shared" si="15"/>
        <v>59.499999999999993</v>
      </c>
      <c r="AK17" s="14">
        <f t="shared" si="16"/>
        <v>70</v>
      </c>
      <c r="AL17" s="14">
        <f t="shared" si="17"/>
        <v>0</v>
      </c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191</v>
      </c>
      <c r="D18" s="8">
        <v>560</v>
      </c>
      <c r="E18" s="8">
        <v>565</v>
      </c>
      <c r="F18" s="8">
        <v>177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666</v>
      </c>
      <c r="K18" s="14">
        <f t="shared" si="11"/>
        <v>-101</v>
      </c>
      <c r="L18" s="14">
        <f>VLOOKUP(A:A,[1]TDSheet!$A:$M,13,0)</f>
        <v>30</v>
      </c>
      <c r="M18" s="14">
        <f>VLOOKUP(A:A,[1]TDSheet!$A:$N,14,0)</f>
        <v>30</v>
      </c>
      <c r="N18" s="14">
        <f>VLOOKUP(A:A,[1]TDSheet!$A:$X,24,0)</f>
        <v>30</v>
      </c>
      <c r="O18" s="14"/>
      <c r="P18" s="14"/>
      <c r="Q18" s="14"/>
      <c r="R18" s="14"/>
      <c r="S18" s="14"/>
      <c r="T18" s="14"/>
      <c r="U18" s="14"/>
      <c r="V18" s="16">
        <v>30</v>
      </c>
      <c r="W18" s="14">
        <f t="shared" si="12"/>
        <v>20.6</v>
      </c>
      <c r="X18" s="16">
        <v>30</v>
      </c>
      <c r="Y18" s="17">
        <f t="shared" si="13"/>
        <v>15.873786407766989</v>
      </c>
      <c r="Z18" s="14">
        <f t="shared" si="14"/>
        <v>8.5922330097087372</v>
      </c>
      <c r="AA18" s="14"/>
      <c r="AB18" s="14"/>
      <c r="AC18" s="14"/>
      <c r="AD18" s="14">
        <f>VLOOKUP(A:A,[1]TDSheet!$A:$AD,30,0)</f>
        <v>462</v>
      </c>
      <c r="AE18" s="14">
        <f>VLOOKUP(A:A,[1]TDSheet!$A:$AE,31,0)</f>
        <v>22.4</v>
      </c>
      <c r="AF18" s="14">
        <f>VLOOKUP(A:A,[1]TDSheet!$A:$AF,32,0)</f>
        <v>3.6</v>
      </c>
      <c r="AG18" s="14">
        <f>VLOOKUP(A:A,[1]TDSheet!$A:$AG,33,0)</f>
        <v>20.2</v>
      </c>
      <c r="AH18" s="14">
        <f>VLOOKUP(A:A,[3]TDSheet!$A:$D,4,0)</f>
        <v>23</v>
      </c>
      <c r="AI18" s="19" t="str">
        <f>VLOOKUP(A:A,[1]TDSheet!$A:$AI,35,0)</f>
        <v>склад</v>
      </c>
      <c r="AJ18" s="14">
        <f t="shared" si="15"/>
        <v>10.5</v>
      </c>
      <c r="AK18" s="14">
        <f t="shared" si="16"/>
        <v>10.5</v>
      </c>
      <c r="AL18" s="14">
        <f t="shared" si="17"/>
        <v>0</v>
      </c>
      <c r="AM18" s="14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230</v>
      </c>
      <c r="D19" s="8">
        <v>4790</v>
      </c>
      <c r="E19" s="8">
        <v>187</v>
      </c>
      <c r="F19" s="8">
        <v>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1015</v>
      </c>
      <c r="K19" s="14">
        <f t="shared" si="11"/>
        <v>-828</v>
      </c>
      <c r="L19" s="14">
        <f>VLOOKUP(A:A,[1]TDSheet!$A:$M,13,0)</f>
        <v>30</v>
      </c>
      <c r="M19" s="14">
        <f>VLOOKUP(A:A,[1]TDSheet!$A:$N,14,0)</f>
        <v>30</v>
      </c>
      <c r="N19" s="14">
        <f>VLOOKUP(A:A,[1]TDSheet!$A:$X,24,0)</f>
        <v>80</v>
      </c>
      <c r="O19" s="14"/>
      <c r="P19" s="14"/>
      <c r="Q19" s="14"/>
      <c r="R19" s="14"/>
      <c r="S19" s="14"/>
      <c r="T19" s="14"/>
      <c r="U19" s="14"/>
      <c r="V19" s="16">
        <v>200</v>
      </c>
      <c r="W19" s="14">
        <f t="shared" si="12"/>
        <v>26.6</v>
      </c>
      <c r="X19" s="16">
        <v>150</v>
      </c>
      <c r="Y19" s="17">
        <f t="shared" si="13"/>
        <v>18.721804511278194</v>
      </c>
      <c r="Z19" s="14">
        <f t="shared" si="14"/>
        <v>0.3007518796992481</v>
      </c>
      <c r="AA19" s="14"/>
      <c r="AB19" s="14"/>
      <c r="AC19" s="14"/>
      <c r="AD19" s="14">
        <f>VLOOKUP(A:A,[1]TDSheet!$A:$AD,30,0)</f>
        <v>54</v>
      </c>
      <c r="AE19" s="14">
        <f>VLOOKUP(A:A,[1]TDSheet!$A:$AE,31,0)</f>
        <v>35.799999999999997</v>
      </c>
      <c r="AF19" s="14">
        <f>VLOOKUP(A:A,[1]TDSheet!$A:$AF,32,0)</f>
        <v>25.6</v>
      </c>
      <c r="AG19" s="14">
        <f>VLOOKUP(A:A,[1]TDSheet!$A:$AG,33,0)</f>
        <v>23.6</v>
      </c>
      <c r="AH19" s="14">
        <f>VLOOKUP(A:A,[3]TDSheet!$A:$D,4,0)</f>
        <v>73</v>
      </c>
      <c r="AI19" s="19" t="str">
        <f>VLOOKUP(A:A,[1]TDSheet!$A:$AI,35,0)</f>
        <v>склад</v>
      </c>
      <c r="AJ19" s="14">
        <f t="shared" si="15"/>
        <v>70</v>
      </c>
      <c r="AK19" s="14">
        <f t="shared" si="16"/>
        <v>52.5</v>
      </c>
      <c r="AL19" s="14">
        <f t="shared" si="17"/>
        <v>0</v>
      </c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688</v>
      </c>
      <c r="D20" s="8">
        <v>577</v>
      </c>
      <c r="E20" s="8">
        <v>579</v>
      </c>
      <c r="F20" s="8">
        <v>665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992</v>
      </c>
      <c r="K20" s="14">
        <f t="shared" si="11"/>
        <v>-413</v>
      </c>
      <c r="L20" s="14">
        <f>VLOOKUP(A:A,[1]TDSheet!$A:$M,13,0)</f>
        <v>200</v>
      </c>
      <c r="M20" s="14">
        <f>VLOOKUP(A:A,[1]TDSheet!$A:$N,14,0)</f>
        <v>150</v>
      </c>
      <c r="N20" s="14">
        <f>VLOOKUP(A:A,[1]TDSheet!$A:$X,24,0)</f>
        <v>0</v>
      </c>
      <c r="O20" s="14"/>
      <c r="P20" s="14"/>
      <c r="Q20" s="14"/>
      <c r="R20" s="14"/>
      <c r="S20" s="14"/>
      <c r="T20" s="14"/>
      <c r="U20" s="14"/>
      <c r="V20" s="16">
        <v>150</v>
      </c>
      <c r="W20" s="14">
        <f t="shared" si="12"/>
        <v>115.8</v>
      </c>
      <c r="X20" s="16">
        <v>120</v>
      </c>
      <c r="Y20" s="17">
        <f t="shared" si="13"/>
        <v>11.09671848013817</v>
      </c>
      <c r="Z20" s="14">
        <f t="shared" si="14"/>
        <v>5.7426597582037999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160</v>
      </c>
      <c r="AF20" s="14">
        <f>VLOOKUP(A:A,[1]TDSheet!$A:$AF,32,0)</f>
        <v>132.6</v>
      </c>
      <c r="AG20" s="14">
        <f>VLOOKUP(A:A,[1]TDSheet!$A:$AG,33,0)</f>
        <v>118</v>
      </c>
      <c r="AH20" s="14">
        <f>VLOOKUP(A:A,[3]TDSheet!$A:$D,4,0)</f>
        <v>112</v>
      </c>
      <c r="AI20" s="14" t="str">
        <f>VLOOKUP(A:A,[1]TDSheet!$A:$AI,35,0)</f>
        <v>оконч</v>
      </c>
      <c r="AJ20" s="14">
        <f t="shared" si="15"/>
        <v>52.5</v>
      </c>
      <c r="AK20" s="14">
        <f t="shared" si="16"/>
        <v>42</v>
      </c>
      <c r="AL20" s="14">
        <f t="shared" si="17"/>
        <v>0</v>
      </c>
      <c r="AM20" s="14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391.98700000000002</v>
      </c>
      <c r="D21" s="8">
        <v>311.649</v>
      </c>
      <c r="E21" s="8">
        <v>463.67899999999997</v>
      </c>
      <c r="F21" s="8">
        <v>227.54400000000001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460.541</v>
      </c>
      <c r="K21" s="14">
        <f t="shared" si="11"/>
        <v>3.1379999999999768</v>
      </c>
      <c r="L21" s="14">
        <f>VLOOKUP(A:A,[1]TDSheet!$A:$M,13,0)</f>
        <v>100</v>
      </c>
      <c r="M21" s="14">
        <f>VLOOKUP(A:A,[1]TDSheet!$A:$N,14,0)</f>
        <v>150</v>
      </c>
      <c r="N21" s="14">
        <f>VLOOKUP(A:A,[1]TDSheet!$A:$X,24,0)</f>
        <v>50</v>
      </c>
      <c r="O21" s="14"/>
      <c r="P21" s="14"/>
      <c r="Q21" s="14"/>
      <c r="R21" s="14"/>
      <c r="S21" s="14"/>
      <c r="T21" s="14"/>
      <c r="U21" s="14"/>
      <c r="V21" s="16">
        <v>130</v>
      </c>
      <c r="W21" s="14">
        <f t="shared" si="12"/>
        <v>92.735799999999998</v>
      </c>
      <c r="X21" s="16">
        <v>110</v>
      </c>
      <c r="Y21" s="17">
        <f t="shared" si="13"/>
        <v>8.2766741646699558</v>
      </c>
      <c r="Z21" s="14">
        <f t="shared" si="14"/>
        <v>2.4536802399936164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103.75840000000001</v>
      </c>
      <c r="AF21" s="14">
        <f>VLOOKUP(A:A,[1]TDSheet!$A:$AF,32,0)</f>
        <v>84.930199999999999</v>
      </c>
      <c r="AG21" s="14">
        <f>VLOOKUP(A:A,[1]TDSheet!$A:$AG,33,0)</f>
        <v>76.556600000000003</v>
      </c>
      <c r="AH21" s="14">
        <f>VLOOKUP(A:A,[3]TDSheet!$A:$D,4,0)</f>
        <v>62.002000000000002</v>
      </c>
      <c r="AI21" s="14">
        <f>VLOOKUP(A:A,[1]TDSheet!$A:$AI,35,0)</f>
        <v>0</v>
      </c>
      <c r="AJ21" s="14">
        <f t="shared" si="15"/>
        <v>130</v>
      </c>
      <c r="AK21" s="14">
        <f t="shared" si="16"/>
        <v>110</v>
      </c>
      <c r="AL21" s="14">
        <f t="shared" si="17"/>
        <v>0</v>
      </c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4219.71</v>
      </c>
      <c r="D22" s="8">
        <v>4968.4040000000005</v>
      </c>
      <c r="E22" s="8">
        <v>4909.4840000000004</v>
      </c>
      <c r="F22" s="8">
        <v>4128.4799999999996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5058.308</v>
      </c>
      <c r="K22" s="14">
        <f t="shared" si="11"/>
        <v>-148.82399999999961</v>
      </c>
      <c r="L22" s="14">
        <f>VLOOKUP(A:A,[1]TDSheet!$A:$M,13,0)</f>
        <v>0</v>
      </c>
      <c r="M22" s="14">
        <f>VLOOKUP(A:A,[1]TDSheet!$A:$N,14,0)</f>
        <v>1200</v>
      </c>
      <c r="N22" s="14">
        <f>VLOOKUP(A:A,[1]TDSheet!$A:$X,24,0)</f>
        <v>300</v>
      </c>
      <c r="O22" s="14">
        <v>1500</v>
      </c>
      <c r="P22" s="14"/>
      <c r="Q22" s="14"/>
      <c r="R22" s="14"/>
      <c r="S22" s="14"/>
      <c r="T22" s="14"/>
      <c r="U22" s="14"/>
      <c r="V22" s="16">
        <v>1300</v>
      </c>
      <c r="W22" s="14">
        <f t="shared" si="12"/>
        <v>981.8968000000001</v>
      </c>
      <c r="X22" s="16">
        <v>1300</v>
      </c>
      <c r="Y22" s="17">
        <f t="shared" si="13"/>
        <v>9.907843675628639</v>
      </c>
      <c r="Z22" s="14">
        <f t="shared" si="14"/>
        <v>4.2045966541493964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900.99979999999994</v>
      </c>
      <c r="AF22" s="14">
        <f>VLOOKUP(A:A,[1]TDSheet!$A:$AF,32,0)</f>
        <v>882.90759999999989</v>
      </c>
      <c r="AG22" s="14">
        <f>VLOOKUP(A:A,[1]TDSheet!$A:$AG,33,0)</f>
        <v>913.07479999999998</v>
      </c>
      <c r="AH22" s="14">
        <f>VLOOKUP(A:A,[3]TDSheet!$A:$D,4,0)</f>
        <v>883.99599999999998</v>
      </c>
      <c r="AI22" s="14" t="str">
        <f>VLOOKUP(A:A,[1]TDSheet!$A:$AI,35,0)</f>
        <v>нояаб</v>
      </c>
      <c r="AJ22" s="14">
        <f t="shared" si="15"/>
        <v>1300</v>
      </c>
      <c r="AK22" s="14">
        <f t="shared" si="16"/>
        <v>1300</v>
      </c>
      <c r="AL22" s="14">
        <f t="shared" si="17"/>
        <v>1500</v>
      </c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342.875</v>
      </c>
      <c r="D23" s="8">
        <v>249.863</v>
      </c>
      <c r="E23" s="8">
        <v>382.43200000000002</v>
      </c>
      <c r="F23" s="8">
        <v>195.74100000000001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378.10899999999998</v>
      </c>
      <c r="K23" s="14">
        <f t="shared" si="11"/>
        <v>4.3230000000000359</v>
      </c>
      <c r="L23" s="14">
        <f>VLOOKUP(A:A,[1]TDSheet!$A:$M,13,0)</f>
        <v>80</v>
      </c>
      <c r="M23" s="14">
        <f>VLOOKUP(A:A,[1]TDSheet!$A:$N,14,0)</f>
        <v>120</v>
      </c>
      <c r="N23" s="14">
        <f>VLOOKUP(A:A,[1]TDSheet!$A:$X,24,0)</f>
        <v>50</v>
      </c>
      <c r="O23" s="14"/>
      <c r="P23" s="14"/>
      <c r="Q23" s="14"/>
      <c r="R23" s="14"/>
      <c r="S23" s="14"/>
      <c r="T23" s="14"/>
      <c r="U23" s="14"/>
      <c r="V23" s="16">
        <v>90</v>
      </c>
      <c r="W23" s="14">
        <f t="shared" si="12"/>
        <v>76.486400000000003</v>
      </c>
      <c r="X23" s="16">
        <v>110</v>
      </c>
      <c r="Y23" s="17">
        <f t="shared" si="13"/>
        <v>8.4425597230357283</v>
      </c>
      <c r="Z23" s="14">
        <f t="shared" si="14"/>
        <v>2.5591608442808136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61.964999999999996</v>
      </c>
      <c r="AF23" s="14">
        <f>VLOOKUP(A:A,[1]TDSheet!$A:$AF,32,0)</f>
        <v>73.135799999999989</v>
      </c>
      <c r="AG23" s="14">
        <f>VLOOKUP(A:A,[1]TDSheet!$A:$AG,33,0)</f>
        <v>65.709199999999996</v>
      </c>
      <c r="AH23" s="14">
        <f>VLOOKUP(A:A,[3]TDSheet!$A:$D,4,0)</f>
        <v>45.488999999999997</v>
      </c>
      <c r="AI23" s="14">
        <f>VLOOKUP(A:A,[1]TDSheet!$A:$AI,35,0)</f>
        <v>0</v>
      </c>
      <c r="AJ23" s="14">
        <f t="shared" si="15"/>
        <v>90</v>
      </c>
      <c r="AK23" s="14">
        <f t="shared" si="16"/>
        <v>110</v>
      </c>
      <c r="AL23" s="14">
        <f t="shared" si="17"/>
        <v>0</v>
      </c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383.096</v>
      </c>
      <c r="D24" s="8">
        <v>547.28899999999999</v>
      </c>
      <c r="E24" s="8">
        <v>626.03</v>
      </c>
      <c r="F24" s="8">
        <v>276.839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627.95500000000004</v>
      </c>
      <c r="K24" s="14">
        <f t="shared" si="11"/>
        <v>-1.9250000000000682</v>
      </c>
      <c r="L24" s="14">
        <f>VLOOKUP(A:A,[1]TDSheet!$A:$M,13,0)</f>
        <v>160</v>
      </c>
      <c r="M24" s="14">
        <f>VLOOKUP(A:A,[1]TDSheet!$A:$N,14,0)</f>
        <v>220</v>
      </c>
      <c r="N24" s="14">
        <f>VLOOKUP(A:A,[1]TDSheet!$A:$X,24,0)</f>
        <v>40</v>
      </c>
      <c r="O24" s="14"/>
      <c r="P24" s="14"/>
      <c r="Q24" s="14"/>
      <c r="R24" s="14"/>
      <c r="S24" s="14"/>
      <c r="T24" s="14"/>
      <c r="U24" s="14"/>
      <c r="V24" s="16">
        <v>180</v>
      </c>
      <c r="W24" s="14">
        <f t="shared" si="12"/>
        <v>125.20599999999999</v>
      </c>
      <c r="X24" s="16">
        <v>160</v>
      </c>
      <c r="Y24" s="17">
        <f t="shared" si="13"/>
        <v>8.2810648052010283</v>
      </c>
      <c r="Z24" s="14">
        <f t="shared" si="14"/>
        <v>2.2110681596728594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109.64700000000001</v>
      </c>
      <c r="AF24" s="14">
        <f>VLOOKUP(A:A,[1]TDSheet!$A:$AF,32,0)</f>
        <v>98.326800000000006</v>
      </c>
      <c r="AG24" s="14">
        <f>VLOOKUP(A:A,[1]TDSheet!$A:$AG,33,0)</f>
        <v>104.2766</v>
      </c>
      <c r="AH24" s="14">
        <f>VLOOKUP(A:A,[3]TDSheet!$A:$D,4,0)</f>
        <v>97.858999999999995</v>
      </c>
      <c r="AI24" s="14">
        <f>VLOOKUP(A:A,[1]TDSheet!$A:$AI,35,0)</f>
        <v>0</v>
      </c>
      <c r="AJ24" s="14">
        <f t="shared" si="15"/>
        <v>180</v>
      </c>
      <c r="AK24" s="14">
        <f t="shared" si="16"/>
        <v>160</v>
      </c>
      <c r="AL24" s="14">
        <f t="shared" si="17"/>
        <v>0</v>
      </c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183.19800000000001</v>
      </c>
      <c r="D25" s="8">
        <v>268.69799999999998</v>
      </c>
      <c r="E25" s="8">
        <v>258.38</v>
      </c>
      <c r="F25" s="8">
        <v>168.99700000000001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4">
        <f>VLOOKUP(A:A,[2]TDSheet!$A:$F,6,0)</f>
        <v>289.17599999999999</v>
      </c>
      <c r="K25" s="14">
        <f t="shared" si="11"/>
        <v>-30.795999999999992</v>
      </c>
      <c r="L25" s="14">
        <f>VLOOKUP(A:A,[1]TDSheet!$A:$M,13,0)</f>
        <v>50</v>
      </c>
      <c r="M25" s="14">
        <f>VLOOKUP(A:A,[1]TDSheet!$A:$N,14,0)</f>
        <v>90</v>
      </c>
      <c r="N25" s="14">
        <f>VLOOKUP(A:A,[1]TDSheet!$A:$X,24,0)</f>
        <v>20</v>
      </c>
      <c r="O25" s="14"/>
      <c r="P25" s="14"/>
      <c r="Q25" s="14"/>
      <c r="R25" s="14"/>
      <c r="S25" s="14"/>
      <c r="T25" s="14"/>
      <c r="U25" s="14"/>
      <c r="V25" s="16">
        <v>40</v>
      </c>
      <c r="W25" s="14">
        <f t="shared" si="12"/>
        <v>51.676000000000002</v>
      </c>
      <c r="X25" s="16">
        <v>60</v>
      </c>
      <c r="Y25" s="17">
        <f t="shared" si="13"/>
        <v>8.3016680857651526</v>
      </c>
      <c r="Z25" s="14">
        <f t="shared" si="14"/>
        <v>3.2703189101323633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49.260800000000003</v>
      </c>
      <c r="AF25" s="14">
        <f>VLOOKUP(A:A,[1]TDSheet!$A:$AF,32,0)</f>
        <v>44.192</v>
      </c>
      <c r="AG25" s="14">
        <f>VLOOKUP(A:A,[1]TDSheet!$A:$AG,33,0)</f>
        <v>48.932000000000002</v>
      </c>
      <c r="AH25" s="14">
        <f>VLOOKUP(A:A,[3]TDSheet!$A:$D,4,0)</f>
        <v>32.658999999999999</v>
      </c>
      <c r="AI25" s="14">
        <f>VLOOKUP(A:A,[1]TDSheet!$A:$AI,35,0)</f>
        <v>0</v>
      </c>
      <c r="AJ25" s="14">
        <f t="shared" si="15"/>
        <v>40</v>
      </c>
      <c r="AK25" s="14">
        <f t="shared" si="16"/>
        <v>60</v>
      </c>
      <c r="AL25" s="14">
        <f t="shared" si="17"/>
        <v>0</v>
      </c>
      <c r="AM25" s="14"/>
    </row>
    <row r="26" spans="1:39" s="1" customFormat="1" ht="21.95" customHeight="1" outlineLevel="1" x14ac:dyDescent="0.2">
      <c r="A26" s="7" t="s">
        <v>29</v>
      </c>
      <c r="B26" s="7" t="s">
        <v>8</v>
      </c>
      <c r="C26" s="8">
        <v>178.357</v>
      </c>
      <c r="D26" s="8">
        <v>252.56100000000001</v>
      </c>
      <c r="E26" s="8">
        <v>259.78199999999998</v>
      </c>
      <c r="F26" s="8">
        <v>159.66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265.24400000000003</v>
      </c>
      <c r="K26" s="14">
        <f t="shared" si="11"/>
        <v>-5.4620000000000459</v>
      </c>
      <c r="L26" s="14">
        <f>VLOOKUP(A:A,[1]TDSheet!$A:$M,13,0)</f>
        <v>30</v>
      </c>
      <c r="M26" s="14">
        <f>VLOOKUP(A:A,[1]TDSheet!$A:$N,14,0)</f>
        <v>70</v>
      </c>
      <c r="N26" s="14">
        <f>VLOOKUP(A:A,[1]TDSheet!$A:$X,24,0)</f>
        <v>30</v>
      </c>
      <c r="O26" s="14"/>
      <c r="P26" s="14"/>
      <c r="Q26" s="14"/>
      <c r="R26" s="14"/>
      <c r="S26" s="14"/>
      <c r="T26" s="14"/>
      <c r="U26" s="14"/>
      <c r="V26" s="16">
        <v>70</v>
      </c>
      <c r="W26" s="14">
        <f t="shared" si="12"/>
        <v>51.956399999999995</v>
      </c>
      <c r="X26" s="16">
        <v>70</v>
      </c>
      <c r="Y26" s="17">
        <f t="shared" si="13"/>
        <v>8.2696260710903768</v>
      </c>
      <c r="Z26" s="14">
        <f t="shared" si="14"/>
        <v>3.0729611751391555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42.7928</v>
      </c>
      <c r="AF26" s="14">
        <f>VLOOKUP(A:A,[1]TDSheet!$A:$AF,32,0)</f>
        <v>43.857600000000005</v>
      </c>
      <c r="AG26" s="14">
        <f>VLOOKUP(A:A,[1]TDSheet!$A:$AG,33,0)</f>
        <v>48.811999999999998</v>
      </c>
      <c r="AH26" s="14">
        <f>VLOOKUP(A:A,[3]TDSheet!$A:$D,4,0)</f>
        <v>45.8</v>
      </c>
      <c r="AI26" s="14">
        <f>VLOOKUP(A:A,[1]TDSheet!$A:$AI,35,0)</f>
        <v>0</v>
      </c>
      <c r="AJ26" s="14">
        <f t="shared" si="15"/>
        <v>70</v>
      </c>
      <c r="AK26" s="14">
        <f t="shared" si="16"/>
        <v>70</v>
      </c>
      <c r="AL26" s="14">
        <f t="shared" si="17"/>
        <v>0</v>
      </c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45.055</v>
      </c>
      <c r="D27" s="8">
        <v>2.8439999999999999</v>
      </c>
      <c r="E27" s="8">
        <v>12.037000000000001</v>
      </c>
      <c r="F27" s="8">
        <v>32.658000000000001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4">
        <f>VLOOKUP(A:A,[2]TDSheet!$A:$F,6,0)</f>
        <v>39.220999999999997</v>
      </c>
      <c r="K27" s="14">
        <f t="shared" si="11"/>
        <v>-27.183999999999997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VLOOKUP(A:A,[1]TDSheet!$A:$X,24,0)</f>
        <v>0</v>
      </c>
      <c r="O27" s="14"/>
      <c r="P27" s="14"/>
      <c r="Q27" s="14"/>
      <c r="R27" s="14"/>
      <c r="S27" s="14"/>
      <c r="T27" s="14"/>
      <c r="U27" s="14"/>
      <c r="V27" s="16"/>
      <c r="W27" s="14">
        <f t="shared" si="12"/>
        <v>2.4074</v>
      </c>
      <c r="X27" s="16"/>
      <c r="Y27" s="17">
        <f t="shared" si="13"/>
        <v>13.565672509761569</v>
      </c>
      <c r="Z27" s="14">
        <f t="shared" si="14"/>
        <v>13.565672509761569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2.5271999999999997</v>
      </c>
      <c r="AF27" s="14">
        <f>VLOOKUP(A:A,[1]TDSheet!$A:$AF,32,0)</f>
        <v>3.9694000000000003</v>
      </c>
      <c r="AG27" s="14">
        <f>VLOOKUP(A:A,[1]TDSheet!$A:$AG,33,0)</f>
        <v>3.2058</v>
      </c>
      <c r="AH27" s="14">
        <v>0</v>
      </c>
      <c r="AI27" s="14" t="str">
        <f>VLOOKUP(A:A,[1]TDSheet!$A:$AI,35,0)</f>
        <v>склад</v>
      </c>
      <c r="AJ27" s="14">
        <f t="shared" si="15"/>
        <v>0</v>
      </c>
      <c r="AK27" s="14">
        <f t="shared" si="16"/>
        <v>0</v>
      </c>
      <c r="AL27" s="14">
        <f t="shared" si="17"/>
        <v>0</v>
      </c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316.012</v>
      </c>
      <c r="D28" s="8">
        <v>544.827</v>
      </c>
      <c r="E28" s="8">
        <v>504.23500000000001</v>
      </c>
      <c r="F28" s="8">
        <v>329.428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657.10500000000002</v>
      </c>
      <c r="K28" s="14">
        <f t="shared" si="11"/>
        <v>-152.87</v>
      </c>
      <c r="L28" s="14">
        <f>VLOOKUP(A:A,[1]TDSheet!$A:$M,13,0)</f>
        <v>90</v>
      </c>
      <c r="M28" s="14">
        <f>VLOOKUP(A:A,[1]TDSheet!$A:$N,14,0)</f>
        <v>170</v>
      </c>
      <c r="N28" s="14">
        <f>VLOOKUP(A:A,[1]TDSheet!$A:$X,24,0)</f>
        <v>0</v>
      </c>
      <c r="O28" s="14"/>
      <c r="P28" s="14"/>
      <c r="Q28" s="14"/>
      <c r="R28" s="14"/>
      <c r="S28" s="14"/>
      <c r="T28" s="14"/>
      <c r="U28" s="14"/>
      <c r="V28" s="16">
        <v>120</v>
      </c>
      <c r="W28" s="14">
        <f t="shared" si="12"/>
        <v>100.84700000000001</v>
      </c>
      <c r="X28" s="16">
        <v>130</v>
      </c>
      <c r="Y28" s="17">
        <f t="shared" si="13"/>
        <v>8.3237776036966888</v>
      </c>
      <c r="Z28" s="14">
        <f t="shared" si="14"/>
        <v>3.2666117980703437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82.777200000000008</v>
      </c>
      <c r="AF28" s="14">
        <f>VLOOKUP(A:A,[1]TDSheet!$A:$AF,32,0)</f>
        <v>85.953999999999994</v>
      </c>
      <c r="AG28" s="14">
        <f>VLOOKUP(A:A,[1]TDSheet!$A:$AG,33,0)</f>
        <v>95.657399999999996</v>
      </c>
      <c r="AH28" s="14">
        <f>VLOOKUP(A:A,[3]TDSheet!$A:$D,4,0)</f>
        <v>114.227</v>
      </c>
      <c r="AI28" s="14">
        <f>VLOOKUP(A:A,[1]TDSheet!$A:$AI,35,0)</f>
        <v>0</v>
      </c>
      <c r="AJ28" s="14">
        <f t="shared" si="15"/>
        <v>120</v>
      </c>
      <c r="AK28" s="14">
        <f t="shared" si="16"/>
        <v>130</v>
      </c>
      <c r="AL28" s="14">
        <f t="shared" si="17"/>
        <v>0</v>
      </c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100.39</v>
      </c>
      <c r="D29" s="8">
        <v>188.98400000000001</v>
      </c>
      <c r="E29" s="8">
        <v>198.57900000000001</v>
      </c>
      <c r="F29" s="8">
        <v>84.451999999999998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202.78100000000001</v>
      </c>
      <c r="K29" s="14">
        <f t="shared" si="11"/>
        <v>-4.2019999999999982</v>
      </c>
      <c r="L29" s="14">
        <f>VLOOKUP(A:A,[1]TDSheet!$A:$M,13,0)</f>
        <v>20</v>
      </c>
      <c r="M29" s="14">
        <f>VLOOKUP(A:A,[1]TDSheet!$A:$N,14,0)</f>
        <v>40</v>
      </c>
      <c r="N29" s="14">
        <f>VLOOKUP(A:A,[1]TDSheet!$A:$X,24,0)</f>
        <v>50</v>
      </c>
      <c r="O29" s="14"/>
      <c r="P29" s="14"/>
      <c r="Q29" s="14"/>
      <c r="R29" s="14"/>
      <c r="S29" s="14"/>
      <c r="T29" s="14"/>
      <c r="U29" s="14"/>
      <c r="V29" s="16">
        <v>50</v>
      </c>
      <c r="W29" s="14">
        <f t="shared" si="12"/>
        <v>39.715800000000002</v>
      </c>
      <c r="X29" s="16">
        <v>50</v>
      </c>
      <c r="Y29" s="17">
        <f t="shared" si="13"/>
        <v>7.4139763016230313</v>
      </c>
      <c r="Z29" s="14">
        <f t="shared" si="14"/>
        <v>2.1264081297619586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30.536000000000001</v>
      </c>
      <c r="AF29" s="14">
        <f>VLOOKUP(A:A,[1]TDSheet!$A:$AF,32,0)</f>
        <v>26.005599999999998</v>
      </c>
      <c r="AG29" s="14">
        <f>VLOOKUP(A:A,[1]TDSheet!$A:$AG,33,0)</f>
        <v>29.714999999999996</v>
      </c>
      <c r="AH29" s="14">
        <f>VLOOKUP(A:A,[3]TDSheet!$A:$D,4,0)</f>
        <v>37.031999999999996</v>
      </c>
      <c r="AI29" s="14">
        <f>VLOOKUP(A:A,[1]TDSheet!$A:$AI,35,0)</f>
        <v>0</v>
      </c>
      <c r="AJ29" s="14">
        <f t="shared" si="15"/>
        <v>50</v>
      </c>
      <c r="AK29" s="14">
        <f t="shared" si="16"/>
        <v>50</v>
      </c>
      <c r="AL29" s="14">
        <f t="shared" si="17"/>
        <v>0</v>
      </c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128.9</v>
      </c>
      <c r="D30" s="8">
        <v>251.90700000000001</v>
      </c>
      <c r="E30" s="8">
        <v>267.238</v>
      </c>
      <c r="F30" s="8">
        <v>99.822999999999993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276.71699999999998</v>
      </c>
      <c r="K30" s="14">
        <f t="shared" si="11"/>
        <v>-9.478999999999985</v>
      </c>
      <c r="L30" s="14">
        <f>VLOOKUP(A:A,[1]TDSheet!$A:$M,13,0)</f>
        <v>70</v>
      </c>
      <c r="M30" s="14">
        <f>VLOOKUP(A:A,[1]TDSheet!$A:$N,14,0)</f>
        <v>80</v>
      </c>
      <c r="N30" s="14">
        <f>VLOOKUP(A:A,[1]TDSheet!$A:$X,24,0)</f>
        <v>60</v>
      </c>
      <c r="O30" s="14"/>
      <c r="P30" s="14"/>
      <c r="Q30" s="14"/>
      <c r="R30" s="14"/>
      <c r="S30" s="14"/>
      <c r="T30" s="14"/>
      <c r="U30" s="14"/>
      <c r="V30" s="16">
        <v>50</v>
      </c>
      <c r="W30" s="14">
        <f t="shared" si="12"/>
        <v>53.447600000000001</v>
      </c>
      <c r="X30" s="16">
        <v>50</v>
      </c>
      <c r="Y30" s="17">
        <f t="shared" si="13"/>
        <v>7.6677530890068022</v>
      </c>
      <c r="Z30" s="14">
        <f t="shared" si="14"/>
        <v>1.8676797461438865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43.661000000000001</v>
      </c>
      <c r="AF30" s="14">
        <f>VLOOKUP(A:A,[1]TDSheet!$A:$AF,32,0)</f>
        <v>37.297800000000002</v>
      </c>
      <c r="AG30" s="14">
        <f>VLOOKUP(A:A,[1]TDSheet!$A:$AG,33,0)</f>
        <v>41.651400000000002</v>
      </c>
      <c r="AH30" s="14">
        <f>VLOOKUP(A:A,[3]TDSheet!$A:$D,4,0)</f>
        <v>34.706000000000003</v>
      </c>
      <c r="AI30" s="14">
        <f>VLOOKUP(A:A,[1]TDSheet!$A:$AI,35,0)</f>
        <v>0</v>
      </c>
      <c r="AJ30" s="14">
        <f t="shared" si="15"/>
        <v>50</v>
      </c>
      <c r="AK30" s="14">
        <f t="shared" si="16"/>
        <v>50</v>
      </c>
      <c r="AL30" s="14">
        <f t="shared" si="17"/>
        <v>0</v>
      </c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959.86300000000006</v>
      </c>
      <c r="D31" s="8">
        <v>1237.635</v>
      </c>
      <c r="E31" s="8">
        <v>1387.5989999999999</v>
      </c>
      <c r="F31" s="8">
        <v>742.70500000000004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1454.8209999999999</v>
      </c>
      <c r="K31" s="14">
        <f t="shared" si="11"/>
        <v>-67.22199999999998</v>
      </c>
      <c r="L31" s="14">
        <f>VLOOKUP(A:A,[1]TDSheet!$A:$M,13,0)</f>
        <v>270</v>
      </c>
      <c r="M31" s="14">
        <f>VLOOKUP(A:A,[1]TDSheet!$A:$N,14,0)</f>
        <v>350</v>
      </c>
      <c r="N31" s="14">
        <f>VLOOKUP(A:A,[1]TDSheet!$A:$X,24,0)</f>
        <v>150</v>
      </c>
      <c r="O31" s="14"/>
      <c r="P31" s="14"/>
      <c r="Q31" s="14"/>
      <c r="R31" s="14"/>
      <c r="S31" s="14"/>
      <c r="T31" s="14"/>
      <c r="U31" s="14"/>
      <c r="V31" s="16">
        <v>350</v>
      </c>
      <c r="W31" s="14">
        <f t="shared" si="12"/>
        <v>277.51979999999998</v>
      </c>
      <c r="X31" s="16">
        <v>350</v>
      </c>
      <c r="Y31" s="17">
        <f t="shared" si="13"/>
        <v>7.9731428171971874</v>
      </c>
      <c r="Z31" s="14">
        <f t="shared" si="14"/>
        <v>2.6762234622538648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297.96780000000001</v>
      </c>
      <c r="AF31" s="14">
        <f>VLOOKUP(A:A,[1]TDSheet!$A:$AF,32,0)</f>
        <v>276.0924</v>
      </c>
      <c r="AG31" s="14">
        <f>VLOOKUP(A:A,[1]TDSheet!$A:$AG,33,0)</f>
        <v>262.64760000000001</v>
      </c>
      <c r="AH31" s="14">
        <f>VLOOKUP(A:A,[3]TDSheet!$A:$D,4,0)</f>
        <v>253.858</v>
      </c>
      <c r="AI31" s="14" t="str">
        <f>VLOOKUP(A:A,[1]TDSheet!$A:$AI,35,0)</f>
        <v>оконч</v>
      </c>
      <c r="AJ31" s="14">
        <f t="shared" si="15"/>
        <v>350</v>
      </c>
      <c r="AK31" s="14">
        <f t="shared" si="16"/>
        <v>350</v>
      </c>
      <c r="AL31" s="14">
        <f t="shared" si="17"/>
        <v>0</v>
      </c>
      <c r="AM31" s="14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204.42500000000001</v>
      </c>
      <c r="D32" s="8">
        <v>5.2720000000000002</v>
      </c>
      <c r="E32" s="8">
        <v>114.872</v>
      </c>
      <c r="F32" s="8">
        <v>90.783000000000001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123.416</v>
      </c>
      <c r="K32" s="14">
        <f t="shared" si="11"/>
        <v>-8.5439999999999969</v>
      </c>
      <c r="L32" s="14">
        <f>VLOOKUP(A:A,[1]TDSheet!$A:$M,13,0)</f>
        <v>0</v>
      </c>
      <c r="M32" s="14">
        <f>VLOOKUP(A:A,[1]TDSheet!$A:$N,14,0)</f>
        <v>40</v>
      </c>
      <c r="N32" s="14">
        <f>VLOOKUP(A:A,[1]TDSheet!$A:$X,24,0)</f>
        <v>10</v>
      </c>
      <c r="O32" s="14"/>
      <c r="P32" s="14"/>
      <c r="Q32" s="14"/>
      <c r="R32" s="14"/>
      <c r="S32" s="14"/>
      <c r="T32" s="14"/>
      <c r="U32" s="14"/>
      <c r="V32" s="16">
        <v>20</v>
      </c>
      <c r="W32" s="14">
        <f t="shared" si="12"/>
        <v>22.974399999999999</v>
      </c>
      <c r="X32" s="16">
        <v>30</v>
      </c>
      <c r="Y32" s="17">
        <f t="shared" si="13"/>
        <v>8.3041559300786965</v>
      </c>
      <c r="Z32" s="14">
        <f t="shared" si="14"/>
        <v>3.9514851312765513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33.951000000000001</v>
      </c>
      <c r="AF32" s="14">
        <f>VLOOKUP(A:A,[1]TDSheet!$A:$AF,32,0)</f>
        <v>17.9556</v>
      </c>
      <c r="AG32" s="14">
        <f>VLOOKUP(A:A,[1]TDSheet!$A:$AG,33,0)</f>
        <v>21.633199999999999</v>
      </c>
      <c r="AH32" s="14">
        <f>VLOOKUP(A:A,[3]TDSheet!$A:$D,4,0)</f>
        <v>20.399999999999999</v>
      </c>
      <c r="AI32" s="14" t="str">
        <f>VLOOKUP(A:A,[1]TDSheet!$A:$AI,35,0)</f>
        <v>увел</v>
      </c>
      <c r="AJ32" s="14">
        <f t="shared" si="15"/>
        <v>20</v>
      </c>
      <c r="AK32" s="14">
        <f t="shared" si="16"/>
        <v>30</v>
      </c>
      <c r="AL32" s="14">
        <f t="shared" si="17"/>
        <v>0</v>
      </c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103.259</v>
      </c>
      <c r="D33" s="8">
        <v>316.55599999999998</v>
      </c>
      <c r="E33" s="8">
        <v>140.833</v>
      </c>
      <c r="F33" s="8">
        <v>276.31700000000001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146.68700000000001</v>
      </c>
      <c r="K33" s="14">
        <f t="shared" si="11"/>
        <v>-5.8540000000000134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VLOOKUP(A:A,[1]TDSheet!$A:$X,24,0)</f>
        <v>0</v>
      </c>
      <c r="O33" s="14"/>
      <c r="P33" s="14"/>
      <c r="Q33" s="14"/>
      <c r="R33" s="14"/>
      <c r="S33" s="14"/>
      <c r="T33" s="14"/>
      <c r="U33" s="14"/>
      <c r="V33" s="16"/>
      <c r="W33" s="14">
        <f t="shared" si="12"/>
        <v>28.166599999999999</v>
      </c>
      <c r="X33" s="16"/>
      <c r="Y33" s="17">
        <f t="shared" si="13"/>
        <v>9.8100942250750904</v>
      </c>
      <c r="Z33" s="14">
        <f t="shared" si="14"/>
        <v>9.8100942250750904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32.584800000000001</v>
      </c>
      <c r="AF33" s="14">
        <f>VLOOKUP(A:A,[1]TDSheet!$A:$AF,32,0)</f>
        <v>37.146000000000001</v>
      </c>
      <c r="AG33" s="14">
        <f>VLOOKUP(A:A,[1]TDSheet!$A:$AG,33,0)</f>
        <v>42.003</v>
      </c>
      <c r="AH33" s="14">
        <f>VLOOKUP(A:A,[3]TDSheet!$A:$D,4,0)</f>
        <v>44.393999999999998</v>
      </c>
      <c r="AI33" s="14" t="str">
        <f>VLOOKUP(A:A,[1]TDSheet!$A:$AI,35,0)</f>
        <v>увел</v>
      </c>
      <c r="AJ33" s="14">
        <f t="shared" si="15"/>
        <v>0</v>
      </c>
      <c r="AK33" s="14">
        <f t="shared" si="16"/>
        <v>0</v>
      </c>
      <c r="AL33" s="14">
        <f t="shared" si="17"/>
        <v>0</v>
      </c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51.936999999999998</v>
      </c>
      <c r="D34" s="8">
        <v>168.96899999999999</v>
      </c>
      <c r="E34" s="8">
        <v>99.513999999999996</v>
      </c>
      <c r="F34" s="8">
        <v>120.116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146.505</v>
      </c>
      <c r="K34" s="14">
        <f t="shared" si="11"/>
        <v>-46.991</v>
      </c>
      <c r="L34" s="14">
        <f>VLOOKUP(A:A,[1]TDSheet!$A:$M,13,0)</f>
        <v>0</v>
      </c>
      <c r="M34" s="14">
        <f>VLOOKUP(A:A,[1]TDSheet!$A:$N,14,0)</f>
        <v>20</v>
      </c>
      <c r="N34" s="14">
        <f>VLOOKUP(A:A,[1]TDSheet!$A:$X,24,0)</f>
        <v>0</v>
      </c>
      <c r="O34" s="14"/>
      <c r="P34" s="14"/>
      <c r="Q34" s="14"/>
      <c r="R34" s="14"/>
      <c r="S34" s="14"/>
      <c r="T34" s="14"/>
      <c r="U34" s="14"/>
      <c r="V34" s="16"/>
      <c r="W34" s="14">
        <f t="shared" si="12"/>
        <v>19.902799999999999</v>
      </c>
      <c r="X34" s="16">
        <v>20</v>
      </c>
      <c r="Y34" s="17">
        <f t="shared" si="13"/>
        <v>8.044898205277649</v>
      </c>
      <c r="Z34" s="14">
        <f t="shared" si="14"/>
        <v>6.0351307353739179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22.054200000000002</v>
      </c>
      <c r="AF34" s="14">
        <f>VLOOKUP(A:A,[1]TDSheet!$A:$AF,32,0)</f>
        <v>18.023</v>
      </c>
      <c r="AG34" s="14">
        <f>VLOOKUP(A:A,[1]TDSheet!$A:$AG,33,0)</f>
        <v>24.436799999999998</v>
      </c>
      <c r="AH34" s="14">
        <f>VLOOKUP(A:A,[3]TDSheet!$A:$D,4,0)</f>
        <v>20.440000000000001</v>
      </c>
      <c r="AI34" s="14">
        <f>VLOOKUP(A:A,[1]TDSheet!$A:$AI,35,0)</f>
        <v>0</v>
      </c>
      <c r="AJ34" s="14">
        <f t="shared" si="15"/>
        <v>0</v>
      </c>
      <c r="AK34" s="14">
        <f t="shared" si="16"/>
        <v>20</v>
      </c>
      <c r="AL34" s="14">
        <f t="shared" si="17"/>
        <v>0</v>
      </c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69.462999999999994</v>
      </c>
      <c r="D35" s="8">
        <v>58.558999999999997</v>
      </c>
      <c r="E35" s="8">
        <v>58.662999999999997</v>
      </c>
      <c r="F35" s="8">
        <v>62.284999999999997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124.429</v>
      </c>
      <c r="K35" s="14">
        <f t="shared" si="11"/>
        <v>-65.766000000000005</v>
      </c>
      <c r="L35" s="14">
        <f>VLOOKUP(A:A,[1]TDSheet!$A:$M,13,0)</f>
        <v>10</v>
      </c>
      <c r="M35" s="14">
        <f>VLOOKUP(A:A,[1]TDSheet!$A:$N,14,0)</f>
        <v>30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4"/>
      <c r="V35" s="16"/>
      <c r="W35" s="14">
        <f t="shared" si="12"/>
        <v>11.7326</v>
      </c>
      <c r="X35" s="16"/>
      <c r="Y35" s="17">
        <f t="shared" si="13"/>
        <v>8.7180164669382751</v>
      </c>
      <c r="Z35" s="14">
        <f t="shared" si="14"/>
        <v>5.3087124763479538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23.466999999999999</v>
      </c>
      <c r="AF35" s="14">
        <f>VLOOKUP(A:A,[1]TDSheet!$A:$AF,32,0)</f>
        <v>17.878399999999999</v>
      </c>
      <c r="AG35" s="14">
        <f>VLOOKUP(A:A,[1]TDSheet!$A:$AG,33,0)</f>
        <v>20.773199999999999</v>
      </c>
      <c r="AH35" s="14">
        <f>VLOOKUP(A:A,[3]TDSheet!$A:$D,4,0)</f>
        <v>16.509</v>
      </c>
      <c r="AI35" s="14">
        <f>VLOOKUP(A:A,[1]TDSheet!$A:$AI,35,0)</f>
        <v>0</v>
      </c>
      <c r="AJ35" s="14">
        <f t="shared" si="15"/>
        <v>0</v>
      </c>
      <c r="AK35" s="14">
        <f t="shared" si="16"/>
        <v>0</v>
      </c>
      <c r="AL35" s="14">
        <f t="shared" si="17"/>
        <v>0</v>
      </c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71.739999999999995</v>
      </c>
      <c r="D36" s="8">
        <v>92.787999999999997</v>
      </c>
      <c r="E36" s="8">
        <v>102.175</v>
      </c>
      <c r="F36" s="8">
        <v>57.966999999999999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161.20699999999999</v>
      </c>
      <c r="K36" s="14">
        <f t="shared" si="11"/>
        <v>-59.031999999999996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VLOOKUP(A:A,[1]TDSheet!$A:$X,24,0)</f>
        <v>30</v>
      </c>
      <c r="O36" s="14"/>
      <c r="P36" s="14"/>
      <c r="Q36" s="14"/>
      <c r="R36" s="14"/>
      <c r="S36" s="14"/>
      <c r="T36" s="14"/>
      <c r="U36" s="14"/>
      <c r="V36" s="16">
        <v>50</v>
      </c>
      <c r="W36" s="14">
        <f t="shared" si="12"/>
        <v>20.434999999999999</v>
      </c>
      <c r="X36" s="16">
        <v>30</v>
      </c>
      <c r="Y36" s="17">
        <f t="shared" si="13"/>
        <v>8.219574259848299</v>
      </c>
      <c r="Z36" s="14">
        <f t="shared" si="14"/>
        <v>2.8366528015659407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20.964599999999997</v>
      </c>
      <c r="AF36" s="14">
        <f>VLOOKUP(A:A,[1]TDSheet!$A:$AF,32,0)</f>
        <v>15.223599999999999</v>
      </c>
      <c r="AG36" s="14">
        <f>VLOOKUP(A:A,[1]TDSheet!$A:$AG,33,0)</f>
        <v>14.7918</v>
      </c>
      <c r="AH36" s="14">
        <f>VLOOKUP(A:A,[3]TDSheet!$A:$D,4,0)</f>
        <v>21.68</v>
      </c>
      <c r="AI36" s="14">
        <f>VLOOKUP(A:A,[1]TDSheet!$A:$AI,35,0)</f>
        <v>0</v>
      </c>
      <c r="AJ36" s="14">
        <f t="shared" si="15"/>
        <v>50</v>
      </c>
      <c r="AK36" s="14">
        <f t="shared" si="16"/>
        <v>30</v>
      </c>
      <c r="AL36" s="14">
        <f t="shared" si="17"/>
        <v>0</v>
      </c>
      <c r="AM36" s="14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85.001999999999995</v>
      </c>
      <c r="D37" s="8">
        <v>69.132000000000005</v>
      </c>
      <c r="E37" s="8">
        <v>95.412000000000006</v>
      </c>
      <c r="F37" s="8">
        <v>55.844000000000001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132.709</v>
      </c>
      <c r="K37" s="14">
        <f t="shared" si="11"/>
        <v>-37.296999999999997</v>
      </c>
      <c r="L37" s="14">
        <f>VLOOKUP(A:A,[1]TDSheet!$A:$M,13,0)</f>
        <v>0</v>
      </c>
      <c r="M37" s="14">
        <f>VLOOKUP(A:A,[1]TDSheet!$A:$N,14,0)</f>
        <v>30</v>
      </c>
      <c r="N37" s="14">
        <f>VLOOKUP(A:A,[1]TDSheet!$A:$X,24,0)</f>
        <v>0</v>
      </c>
      <c r="O37" s="14"/>
      <c r="P37" s="14"/>
      <c r="Q37" s="14"/>
      <c r="R37" s="14"/>
      <c r="S37" s="14"/>
      <c r="T37" s="14"/>
      <c r="U37" s="14"/>
      <c r="V37" s="16">
        <v>40</v>
      </c>
      <c r="W37" s="14">
        <f t="shared" si="12"/>
        <v>19.0824</v>
      </c>
      <c r="X37" s="16">
        <v>30</v>
      </c>
      <c r="Y37" s="17">
        <f t="shared" si="13"/>
        <v>8.1668972456294799</v>
      </c>
      <c r="Z37" s="14">
        <f t="shared" si="14"/>
        <v>2.9264662725862576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21.427199999999999</v>
      </c>
      <c r="AF37" s="14">
        <f>VLOOKUP(A:A,[1]TDSheet!$A:$AF,32,0)</f>
        <v>17.95</v>
      </c>
      <c r="AG37" s="14">
        <f>VLOOKUP(A:A,[1]TDSheet!$A:$AG,33,0)</f>
        <v>16.311399999999999</v>
      </c>
      <c r="AH37" s="14">
        <f>VLOOKUP(A:A,[3]TDSheet!$A:$D,4,0)</f>
        <v>28.82</v>
      </c>
      <c r="AI37" s="14">
        <f>VLOOKUP(A:A,[1]TDSheet!$A:$AI,35,0)</f>
        <v>0</v>
      </c>
      <c r="AJ37" s="14">
        <f t="shared" si="15"/>
        <v>40</v>
      </c>
      <c r="AK37" s="14">
        <f t="shared" si="16"/>
        <v>30</v>
      </c>
      <c r="AL37" s="14">
        <f t="shared" si="17"/>
        <v>0</v>
      </c>
      <c r="AM37" s="14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1294</v>
      </c>
      <c r="D38" s="8">
        <v>1429</v>
      </c>
      <c r="E38" s="18">
        <v>1923</v>
      </c>
      <c r="F38" s="18">
        <v>912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1579</v>
      </c>
      <c r="K38" s="14">
        <f t="shared" si="11"/>
        <v>344</v>
      </c>
      <c r="L38" s="14">
        <f>VLOOKUP(A:A,[1]TDSheet!$A:$M,13,0)</f>
        <v>460</v>
      </c>
      <c r="M38" s="14">
        <f>VLOOKUP(A:A,[1]TDSheet!$A:$N,14,0)</f>
        <v>550</v>
      </c>
      <c r="N38" s="14">
        <f>VLOOKUP(A:A,[1]TDSheet!$A:$X,24,0)</f>
        <v>100</v>
      </c>
      <c r="O38" s="14"/>
      <c r="P38" s="14"/>
      <c r="Q38" s="14"/>
      <c r="R38" s="14"/>
      <c r="S38" s="14"/>
      <c r="T38" s="14"/>
      <c r="U38" s="14"/>
      <c r="V38" s="16">
        <v>600</v>
      </c>
      <c r="W38" s="14">
        <f t="shared" si="12"/>
        <v>384.6</v>
      </c>
      <c r="X38" s="16">
        <v>500</v>
      </c>
      <c r="Y38" s="17">
        <f t="shared" si="13"/>
        <v>8.1175247009880387</v>
      </c>
      <c r="Z38" s="14">
        <f t="shared" si="14"/>
        <v>2.3712948517940715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426</v>
      </c>
      <c r="AF38" s="14">
        <f>VLOOKUP(A:A,[1]TDSheet!$A:$AF,32,0)</f>
        <v>398.4</v>
      </c>
      <c r="AG38" s="14">
        <f>VLOOKUP(A:A,[1]TDSheet!$A:$AG,33,0)</f>
        <v>335.4</v>
      </c>
      <c r="AH38" s="14">
        <f>VLOOKUP(A:A,[3]TDSheet!$A:$D,4,0)</f>
        <v>352</v>
      </c>
      <c r="AI38" s="14">
        <f>VLOOKUP(A:A,[1]TDSheet!$A:$AI,35,0)</f>
        <v>0</v>
      </c>
      <c r="AJ38" s="14">
        <f t="shared" si="15"/>
        <v>210</v>
      </c>
      <c r="AK38" s="14">
        <f t="shared" si="16"/>
        <v>175</v>
      </c>
      <c r="AL38" s="14">
        <f t="shared" si="17"/>
        <v>0</v>
      </c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1753</v>
      </c>
      <c r="D39" s="8">
        <v>2648</v>
      </c>
      <c r="E39" s="18">
        <v>3591</v>
      </c>
      <c r="F39" s="18">
        <v>1673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3416</v>
      </c>
      <c r="K39" s="14">
        <f t="shared" si="11"/>
        <v>175</v>
      </c>
      <c r="L39" s="14">
        <f>VLOOKUP(A:A,[1]TDSheet!$A:$M,13,0)</f>
        <v>600</v>
      </c>
      <c r="M39" s="14">
        <f>VLOOKUP(A:A,[1]TDSheet!$A:$N,14,0)</f>
        <v>900</v>
      </c>
      <c r="N39" s="14">
        <f>VLOOKUP(A:A,[1]TDSheet!$A:$X,24,0)</f>
        <v>300</v>
      </c>
      <c r="O39" s="14"/>
      <c r="P39" s="14"/>
      <c r="Q39" s="14"/>
      <c r="R39" s="14"/>
      <c r="S39" s="14"/>
      <c r="T39" s="14"/>
      <c r="U39" s="14"/>
      <c r="V39" s="16">
        <v>700</v>
      </c>
      <c r="W39" s="14">
        <f t="shared" si="12"/>
        <v>606.6</v>
      </c>
      <c r="X39" s="16">
        <v>700</v>
      </c>
      <c r="Y39" s="17">
        <f t="shared" si="13"/>
        <v>8.0333003626772168</v>
      </c>
      <c r="Z39" s="14">
        <f t="shared" si="14"/>
        <v>2.7579953841081437</v>
      </c>
      <c r="AA39" s="14"/>
      <c r="AB39" s="14"/>
      <c r="AC39" s="14"/>
      <c r="AD39" s="14">
        <f>VLOOKUP(A:A,[1]TDSheet!$A:$AD,30,0)</f>
        <v>558</v>
      </c>
      <c r="AE39" s="14">
        <f>VLOOKUP(A:A,[1]TDSheet!$A:$AE,31,0)</f>
        <v>687.8</v>
      </c>
      <c r="AF39" s="14">
        <f>VLOOKUP(A:A,[1]TDSheet!$A:$AF,32,0)</f>
        <v>658</v>
      </c>
      <c r="AG39" s="14">
        <f>VLOOKUP(A:A,[1]TDSheet!$A:$AG,33,0)</f>
        <v>479.2</v>
      </c>
      <c r="AH39" s="14">
        <f>VLOOKUP(A:A,[3]TDSheet!$A:$D,4,0)</f>
        <v>438</v>
      </c>
      <c r="AI39" s="14">
        <f>VLOOKUP(A:A,[1]TDSheet!$A:$AI,35,0)</f>
        <v>0</v>
      </c>
      <c r="AJ39" s="14">
        <f t="shared" si="15"/>
        <v>280</v>
      </c>
      <c r="AK39" s="14">
        <f t="shared" si="16"/>
        <v>280</v>
      </c>
      <c r="AL39" s="14">
        <f t="shared" si="17"/>
        <v>0</v>
      </c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3462</v>
      </c>
      <c r="D40" s="8">
        <v>4897</v>
      </c>
      <c r="E40" s="8">
        <v>6245</v>
      </c>
      <c r="F40" s="8">
        <v>2034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6329</v>
      </c>
      <c r="K40" s="14">
        <f t="shared" si="11"/>
        <v>-84</v>
      </c>
      <c r="L40" s="14">
        <f>VLOOKUP(A:A,[1]TDSheet!$A:$M,13,0)</f>
        <v>1400</v>
      </c>
      <c r="M40" s="14">
        <f>VLOOKUP(A:A,[1]TDSheet!$A:$N,14,0)</f>
        <v>1800</v>
      </c>
      <c r="N40" s="14">
        <f>VLOOKUP(A:A,[1]TDSheet!$A:$X,24,0)</f>
        <v>200</v>
      </c>
      <c r="O40" s="14"/>
      <c r="P40" s="14"/>
      <c r="Q40" s="14"/>
      <c r="R40" s="14"/>
      <c r="S40" s="14"/>
      <c r="T40" s="14"/>
      <c r="U40" s="14"/>
      <c r="V40" s="16">
        <v>1800</v>
      </c>
      <c r="W40" s="14">
        <f t="shared" si="12"/>
        <v>1049</v>
      </c>
      <c r="X40" s="16">
        <v>1300</v>
      </c>
      <c r="Y40" s="17">
        <f t="shared" si="13"/>
        <v>8.13536701620591</v>
      </c>
      <c r="Z40" s="14">
        <f t="shared" si="14"/>
        <v>1.9389895138226882</v>
      </c>
      <c r="AA40" s="14"/>
      <c r="AB40" s="14"/>
      <c r="AC40" s="14"/>
      <c r="AD40" s="14">
        <f>VLOOKUP(A:A,[1]TDSheet!$A:$AD,30,0)</f>
        <v>1000</v>
      </c>
      <c r="AE40" s="14">
        <f>VLOOKUP(A:A,[1]TDSheet!$A:$AE,31,0)</f>
        <v>835.2</v>
      </c>
      <c r="AF40" s="14">
        <f>VLOOKUP(A:A,[1]TDSheet!$A:$AF,32,0)</f>
        <v>861.4</v>
      </c>
      <c r="AG40" s="14">
        <f>VLOOKUP(A:A,[1]TDSheet!$A:$AG,33,0)</f>
        <v>848.2</v>
      </c>
      <c r="AH40" s="14">
        <f>VLOOKUP(A:A,[3]TDSheet!$A:$D,4,0)</f>
        <v>1206</v>
      </c>
      <c r="AI40" s="14" t="str">
        <f>VLOOKUP(A:A,[1]TDSheet!$A:$AI,35,0)</f>
        <v>продноя</v>
      </c>
      <c r="AJ40" s="14">
        <f t="shared" si="15"/>
        <v>810</v>
      </c>
      <c r="AK40" s="14">
        <f t="shared" si="16"/>
        <v>585</v>
      </c>
      <c r="AL40" s="14">
        <f t="shared" si="17"/>
        <v>0</v>
      </c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479.66300000000001</v>
      </c>
      <c r="D41" s="8">
        <v>673.05100000000004</v>
      </c>
      <c r="E41" s="8">
        <v>847.13</v>
      </c>
      <c r="F41" s="8">
        <v>269.65300000000002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845.99699999999996</v>
      </c>
      <c r="K41" s="14">
        <f t="shared" si="11"/>
        <v>1.1330000000000382</v>
      </c>
      <c r="L41" s="14">
        <f>VLOOKUP(A:A,[1]TDSheet!$A:$M,13,0)</f>
        <v>300</v>
      </c>
      <c r="M41" s="14">
        <f>VLOOKUP(A:A,[1]TDSheet!$A:$N,14,0)</f>
        <v>300</v>
      </c>
      <c r="N41" s="14">
        <f>VLOOKUP(A:A,[1]TDSheet!$A:$X,24,0)</f>
        <v>100</v>
      </c>
      <c r="O41" s="14"/>
      <c r="P41" s="14"/>
      <c r="Q41" s="14"/>
      <c r="R41" s="14"/>
      <c r="S41" s="14"/>
      <c r="T41" s="14"/>
      <c r="U41" s="14"/>
      <c r="V41" s="16">
        <v>200</v>
      </c>
      <c r="W41" s="14">
        <f t="shared" si="12"/>
        <v>169.42599999999999</v>
      </c>
      <c r="X41" s="16">
        <v>200</v>
      </c>
      <c r="Y41" s="17">
        <f t="shared" si="13"/>
        <v>8.084078004556563</v>
      </c>
      <c r="Z41" s="14">
        <f t="shared" si="14"/>
        <v>1.5915680001888732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124.8472</v>
      </c>
      <c r="AF41" s="14">
        <f>VLOOKUP(A:A,[1]TDSheet!$A:$AF,32,0)</f>
        <v>121.65820000000001</v>
      </c>
      <c r="AG41" s="14">
        <f>VLOOKUP(A:A,[1]TDSheet!$A:$AG,33,0)</f>
        <v>121.53800000000001</v>
      </c>
      <c r="AH41" s="14">
        <f>VLOOKUP(A:A,[3]TDSheet!$A:$D,4,0)</f>
        <v>114.85599999999999</v>
      </c>
      <c r="AI41" s="14">
        <f>VLOOKUP(A:A,[1]TDSheet!$A:$AI,35,0)</f>
        <v>0</v>
      </c>
      <c r="AJ41" s="14">
        <f t="shared" si="15"/>
        <v>200</v>
      </c>
      <c r="AK41" s="14">
        <f t="shared" si="16"/>
        <v>200</v>
      </c>
      <c r="AL41" s="14">
        <f t="shared" si="17"/>
        <v>0</v>
      </c>
      <c r="AM41" s="14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1759</v>
      </c>
      <c r="D42" s="8">
        <v>37</v>
      </c>
      <c r="E42" s="8">
        <v>691</v>
      </c>
      <c r="F42" s="8">
        <v>1072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727</v>
      </c>
      <c r="K42" s="14">
        <f t="shared" si="11"/>
        <v>-36</v>
      </c>
      <c r="L42" s="14">
        <f>VLOOKUP(A:A,[1]TDSheet!$A:$M,13,0)</f>
        <v>0</v>
      </c>
      <c r="M42" s="14">
        <f>VLOOKUP(A:A,[1]TDSheet!$A:$N,14,0)</f>
        <v>0</v>
      </c>
      <c r="N42" s="14">
        <f>VLOOKUP(A:A,[1]TDSheet!$A:$X,24,0)</f>
        <v>0</v>
      </c>
      <c r="O42" s="14"/>
      <c r="P42" s="14"/>
      <c r="Q42" s="14"/>
      <c r="R42" s="14"/>
      <c r="S42" s="14"/>
      <c r="T42" s="14"/>
      <c r="U42" s="14"/>
      <c r="V42" s="16"/>
      <c r="W42" s="14">
        <f t="shared" si="12"/>
        <v>138.19999999999999</v>
      </c>
      <c r="X42" s="16">
        <v>500</v>
      </c>
      <c r="Y42" s="17">
        <f t="shared" si="13"/>
        <v>11.374819102749639</v>
      </c>
      <c r="Z42" s="14">
        <f t="shared" si="14"/>
        <v>7.7568740955137487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93.2</v>
      </c>
      <c r="AF42" s="14">
        <f>VLOOKUP(A:A,[1]TDSheet!$A:$AF,32,0)</f>
        <v>123</v>
      </c>
      <c r="AG42" s="14">
        <f>VLOOKUP(A:A,[1]TDSheet!$A:$AG,33,0)</f>
        <v>121.6</v>
      </c>
      <c r="AH42" s="14">
        <f>VLOOKUP(A:A,[3]TDSheet!$A:$D,4,0)</f>
        <v>70</v>
      </c>
      <c r="AI42" s="14">
        <f>VLOOKUP(A:A,[1]TDSheet!$A:$AI,35,0)</f>
        <v>0</v>
      </c>
      <c r="AJ42" s="14">
        <f t="shared" si="15"/>
        <v>0</v>
      </c>
      <c r="AK42" s="14">
        <f t="shared" si="16"/>
        <v>50</v>
      </c>
      <c r="AL42" s="14">
        <f t="shared" si="17"/>
        <v>0</v>
      </c>
      <c r="AM42" s="14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970</v>
      </c>
      <c r="D43" s="8">
        <v>808</v>
      </c>
      <c r="E43" s="8">
        <v>1144</v>
      </c>
      <c r="F43" s="8">
        <v>587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1587</v>
      </c>
      <c r="K43" s="14">
        <f t="shared" si="11"/>
        <v>-443</v>
      </c>
      <c r="L43" s="14">
        <f>VLOOKUP(A:A,[1]TDSheet!$A:$M,13,0)</f>
        <v>500</v>
      </c>
      <c r="M43" s="14">
        <f>VLOOKUP(A:A,[1]TDSheet!$A:$N,14,0)</f>
        <v>600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4"/>
      <c r="V43" s="16"/>
      <c r="W43" s="14">
        <f t="shared" si="12"/>
        <v>228.8</v>
      </c>
      <c r="X43" s="16">
        <v>200</v>
      </c>
      <c r="Y43" s="17">
        <f t="shared" si="13"/>
        <v>8.2473776223776216</v>
      </c>
      <c r="Z43" s="14">
        <f t="shared" si="14"/>
        <v>2.5655594405594404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232.4</v>
      </c>
      <c r="AF43" s="14">
        <f>VLOOKUP(A:A,[1]TDSheet!$A:$AF,32,0)</f>
        <v>218</v>
      </c>
      <c r="AG43" s="14">
        <f>VLOOKUP(A:A,[1]TDSheet!$A:$AG,33,0)</f>
        <v>196.6</v>
      </c>
      <c r="AH43" s="14">
        <f>VLOOKUP(A:A,[3]TDSheet!$A:$D,4,0)</f>
        <v>132</v>
      </c>
      <c r="AI43" s="14">
        <f>VLOOKUP(A:A,[1]TDSheet!$A:$AI,35,0)</f>
        <v>0</v>
      </c>
      <c r="AJ43" s="14">
        <f t="shared" si="15"/>
        <v>0</v>
      </c>
      <c r="AK43" s="14">
        <f t="shared" si="16"/>
        <v>70</v>
      </c>
      <c r="AL43" s="14">
        <f t="shared" si="17"/>
        <v>0</v>
      </c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175.78800000000001</v>
      </c>
      <c r="D44" s="8">
        <v>212.31700000000001</v>
      </c>
      <c r="E44" s="8">
        <v>269.45100000000002</v>
      </c>
      <c r="F44" s="8">
        <v>111.404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292.89499999999998</v>
      </c>
      <c r="K44" s="14">
        <f t="shared" si="11"/>
        <v>-23.44399999999996</v>
      </c>
      <c r="L44" s="14">
        <f>VLOOKUP(A:A,[1]TDSheet!$A:$M,13,0)</f>
        <v>70</v>
      </c>
      <c r="M44" s="14">
        <f>VLOOKUP(A:A,[1]TDSheet!$A:$N,14,0)</f>
        <v>80</v>
      </c>
      <c r="N44" s="14">
        <f>VLOOKUP(A:A,[1]TDSheet!$A:$X,24,0)</f>
        <v>20</v>
      </c>
      <c r="O44" s="14"/>
      <c r="P44" s="14"/>
      <c r="Q44" s="14"/>
      <c r="R44" s="14"/>
      <c r="S44" s="14"/>
      <c r="T44" s="14"/>
      <c r="U44" s="14"/>
      <c r="V44" s="16">
        <v>100</v>
      </c>
      <c r="W44" s="14">
        <f t="shared" si="12"/>
        <v>53.890200000000007</v>
      </c>
      <c r="X44" s="16">
        <v>70</v>
      </c>
      <c r="Y44" s="17">
        <f t="shared" si="13"/>
        <v>8.376365276061323</v>
      </c>
      <c r="Z44" s="14">
        <f t="shared" si="14"/>
        <v>2.0672404259030395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42.389400000000002</v>
      </c>
      <c r="AF44" s="14">
        <f>VLOOKUP(A:A,[1]TDSheet!$A:$AF,32,0)</f>
        <v>41.464999999999996</v>
      </c>
      <c r="AG44" s="14">
        <f>VLOOKUP(A:A,[1]TDSheet!$A:$AG,33,0)</f>
        <v>42.573</v>
      </c>
      <c r="AH44" s="14">
        <f>VLOOKUP(A:A,[3]TDSheet!$A:$D,4,0)</f>
        <v>54.606000000000002</v>
      </c>
      <c r="AI44" s="14">
        <f>VLOOKUP(A:A,[1]TDSheet!$A:$AI,35,0)</f>
        <v>0</v>
      </c>
      <c r="AJ44" s="14">
        <f t="shared" si="15"/>
        <v>100</v>
      </c>
      <c r="AK44" s="14">
        <f t="shared" si="16"/>
        <v>70</v>
      </c>
      <c r="AL44" s="14">
        <f t="shared" si="17"/>
        <v>0</v>
      </c>
      <c r="AM44" s="14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1351</v>
      </c>
      <c r="D45" s="8">
        <v>1481</v>
      </c>
      <c r="E45" s="8">
        <v>1668</v>
      </c>
      <c r="F45" s="8">
        <v>1053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1812</v>
      </c>
      <c r="K45" s="14">
        <f t="shared" si="11"/>
        <v>-144</v>
      </c>
      <c r="L45" s="14">
        <f>VLOOKUP(A:A,[1]TDSheet!$A:$M,13,0)</f>
        <v>400</v>
      </c>
      <c r="M45" s="14">
        <f>VLOOKUP(A:A,[1]TDSheet!$A:$N,14,0)</f>
        <v>500</v>
      </c>
      <c r="N45" s="14">
        <f>VLOOKUP(A:A,[1]TDSheet!$A:$X,24,0)</f>
        <v>100</v>
      </c>
      <c r="O45" s="14"/>
      <c r="P45" s="14"/>
      <c r="Q45" s="14"/>
      <c r="R45" s="14"/>
      <c r="S45" s="14"/>
      <c r="T45" s="14"/>
      <c r="U45" s="14"/>
      <c r="V45" s="16">
        <v>300</v>
      </c>
      <c r="W45" s="14">
        <f t="shared" si="12"/>
        <v>333.6</v>
      </c>
      <c r="X45" s="16">
        <v>350</v>
      </c>
      <c r="Y45" s="17">
        <f t="shared" si="13"/>
        <v>8.1025179856115095</v>
      </c>
      <c r="Z45" s="14">
        <f t="shared" si="14"/>
        <v>3.1564748201438846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340.4</v>
      </c>
      <c r="AF45" s="14">
        <f>VLOOKUP(A:A,[1]TDSheet!$A:$AF,32,0)</f>
        <v>332.6</v>
      </c>
      <c r="AG45" s="14">
        <f>VLOOKUP(A:A,[1]TDSheet!$A:$AG,33,0)</f>
        <v>315.8</v>
      </c>
      <c r="AH45" s="14">
        <f>VLOOKUP(A:A,[3]TDSheet!$A:$D,4,0)</f>
        <v>186</v>
      </c>
      <c r="AI45" s="14" t="e">
        <f>VLOOKUP(A:A,[1]TDSheet!$A:$AI,35,0)</f>
        <v>#N/A</v>
      </c>
      <c r="AJ45" s="14">
        <f t="shared" si="15"/>
        <v>120</v>
      </c>
      <c r="AK45" s="14">
        <f t="shared" si="16"/>
        <v>140</v>
      </c>
      <c r="AL45" s="14">
        <f t="shared" si="17"/>
        <v>0</v>
      </c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2420</v>
      </c>
      <c r="D46" s="8">
        <v>1889</v>
      </c>
      <c r="E46" s="8">
        <v>2910</v>
      </c>
      <c r="F46" s="8">
        <v>1324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2982</v>
      </c>
      <c r="K46" s="14">
        <f t="shared" si="11"/>
        <v>-72</v>
      </c>
      <c r="L46" s="14">
        <f>VLOOKUP(A:A,[1]TDSheet!$A:$M,13,0)</f>
        <v>700</v>
      </c>
      <c r="M46" s="14">
        <f>VLOOKUP(A:A,[1]TDSheet!$A:$N,14,0)</f>
        <v>900</v>
      </c>
      <c r="N46" s="14">
        <f>VLOOKUP(A:A,[1]TDSheet!$A:$X,24,0)</f>
        <v>200</v>
      </c>
      <c r="O46" s="14"/>
      <c r="P46" s="14"/>
      <c r="Q46" s="14"/>
      <c r="R46" s="14"/>
      <c r="S46" s="14"/>
      <c r="T46" s="14"/>
      <c r="U46" s="14"/>
      <c r="V46" s="16">
        <v>800</v>
      </c>
      <c r="W46" s="14">
        <f t="shared" si="12"/>
        <v>582</v>
      </c>
      <c r="X46" s="16">
        <v>800</v>
      </c>
      <c r="Y46" s="17">
        <f t="shared" si="13"/>
        <v>8.1168384879725082</v>
      </c>
      <c r="Z46" s="14">
        <f t="shared" si="14"/>
        <v>2.2749140893470789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548.79999999999995</v>
      </c>
      <c r="AF46" s="14">
        <f>VLOOKUP(A:A,[1]TDSheet!$A:$AF,32,0)</f>
        <v>548</v>
      </c>
      <c r="AG46" s="14">
        <f>VLOOKUP(A:A,[1]TDSheet!$A:$AG,33,0)</f>
        <v>493</v>
      </c>
      <c r="AH46" s="14">
        <f>VLOOKUP(A:A,[3]TDSheet!$A:$D,4,0)</f>
        <v>533</v>
      </c>
      <c r="AI46" s="14" t="e">
        <f>VLOOKUP(A:A,[1]TDSheet!$A:$AI,35,0)</f>
        <v>#N/A</v>
      </c>
      <c r="AJ46" s="14">
        <f t="shared" si="15"/>
        <v>320</v>
      </c>
      <c r="AK46" s="14">
        <f t="shared" si="16"/>
        <v>320</v>
      </c>
      <c r="AL46" s="14">
        <f t="shared" si="17"/>
        <v>0</v>
      </c>
      <c r="AM46" s="14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58.847000000000001</v>
      </c>
      <c r="D47" s="8">
        <v>68.218000000000004</v>
      </c>
      <c r="E47" s="8">
        <v>96.06</v>
      </c>
      <c r="F47" s="8">
        <v>28.111000000000001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111.619</v>
      </c>
      <c r="K47" s="14">
        <f t="shared" si="11"/>
        <v>-15.558999999999997</v>
      </c>
      <c r="L47" s="14">
        <f>VLOOKUP(A:A,[1]TDSheet!$A:$M,13,0)</f>
        <v>30</v>
      </c>
      <c r="M47" s="14">
        <f>VLOOKUP(A:A,[1]TDSheet!$A:$N,14,0)</f>
        <v>20</v>
      </c>
      <c r="N47" s="14">
        <f>VLOOKUP(A:A,[1]TDSheet!$A:$X,24,0)</f>
        <v>20</v>
      </c>
      <c r="O47" s="14"/>
      <c r="P47" s="14"/>
      <c r="Q47" s="14"/>
      <c r="R47" s="14"/>
      <c r="S47" s="14"/>
      <c r="T47" s="14"/>
      <c r="U47" s="14"/>
      <c r="V47" s="16">
        <v>40</v>
      </c>
      <c r="W47" s="14">
        <f t="shared" si="12"/>
        <v>19.212</v>
      </c>
      <c r="X47" s="16">
        <v>20</v>
      </c>
      <c r="Y47" s="17">
        <f t="shared" si="13"/>
        <v>8.2298042889860508</v>
      </c>
      <c r="Z47" s="14">
        <f t="shared" si="14"/>
        <v>1.4632000832812826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21.2654</v>
      </c>
      <c r="AF47" s="14">
        <f>VLOOKUP(A:A,[1]TDSheet!$A:$AF,32,0)</f>
        <v>16.356200000000001</v>
      </c>
      <c r="AG47" s="14">
        <f>VLOOKUP(A:A,[1]TDSheet!$A:$AG,33,0)</f>
        <v>12.4292</v>
      </c>
      <c r="AH47" s="14">
        <f>VLOOKUP(A:A,[3]TDSheet!$A:$D,4,0)</f>
        <v>19.422000000000001</v>
      </c>
      <c r="AI47" s="14">
        <f>VLOOKUP(A:A,[1]TDSheet!$A:$AI,35,0)</f>
        <v>0</v>
      </c>
      <c r="AJ47" s="14">
        <f t="shared" si="15"/>
        <v>40</v>
      </c>
      <c r="AK47" s="14">
        <f t="shared" si="16"/>
        <v>20</v>
      </c>
      <c r="AL47" s="14">
        <f t="shared" si="17"/>
        <v>0</v>
      </c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90.033000000000001</v>
      </c>
      <c r="D48" s="8">
        <v>249.35599999999999</v>
      </c>
      <c r="E48" s="8">
        <v>197.471</v>
      </c>
      <c r="F48" s="8">
        <v>134.18899999999999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244.06200000000001</v>
      </c>
      <c r="K48" s="14">
        <f t="shared" si="11"/>
        <v>-46.591000000000008</v>
      </c>
      <c r="L48" s="14">
        <f>VLOOKUP(A:A,[1]TDSheet!$A:$M,13,0)</f>
        <v>40</v>
      </c>
      <c r="M48" s="14">
        <f>VLOOKUP(A:A,[1]TDSheet!$A:$N,14,0)</f>
        <v>80</v>
      </c>
      <c r="N48" s="14">
        <f>VLOOKUP(A:A,[1]TDSheet!$A:$X,24,0)</f>
        <v>0</v>
      </c>
      <c r="O48" s="14"/>
      <c r="P48" s="14"/>
      <c r="Q48" s="14"/>
      <c r="R48" s="14"/>
      <c r="S48" s="14"/>
      <c r="T48" s="14"/>
      <c r="U48" s="14"/>
      <c r="V48" s="16">
        <v>30</v>
      </c>
      <c r="W48" s="14">
        <f t="shared" si="12"/>
        <v>39.494199999999999</v>
      </c>
      <c r="X48" s="16">
        <v>40</v>
      </c>
      <c r="Y48" s="17">
        <f t="shared" si="13"/>
        <v>8.208521757625169</v>
      </c>
      <c r="Z48" s="14">
        <f t="shared" si="14"/>
        <v>3.3976887745542381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43.992599999999996</v>
      </c>
      <c r="AF48" s="14">
        <f>VLOOKUP(A:A,[1]TDSheet!$A:$AF,32,0)</f>
        <v>30.5562</v>
      </c>
      <c r="AG48" s="14">
        <f>VLOOKUP(A:A,[1]TDSheet!$A:$AG,33,0)</f>
        <v>35.712599999999995</v>
      </c>
      <c r="AH48" s="14">
        <f>VLOOKUP(A:A,[3]TDSheet!$A:$D,4,0)</f>
        <v>34.456000000000003</v>
      </c>
      <c r="AI48" s="14">
        <f>VLOOKUP(A:A,[1]TDSheet!$A:$AI,35,0)</f>
        <v>0</v>
      </c>
      <c r="AJ48" s="14">
        <f t="shared" si="15"/>
        <v>30</v>
      </c>
      <c r="AK48" s="14">
        <f t="shared" si="16"/>
        <v>40</v>
      </c>
      <c r="AL48" s="14">
        <f t="shared" si="17"/>
        <v>0</v>
      </c>
      <c r="AM48" s="14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937</v>
      </c>
      <c r="D49" s="8">
        <v>1017</v>
      </c>
      <c r="E49" s="8">
        <v>1350</v>
      </c>
      <c r="F49" s="8">
        <v>538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1420</v>
      </c>
      <c r="K49" s="14">
        <f t="shared" si="11"/>
        <v>-70</v>
      </c>
      <c r="L49" s="14">
        <f>VLOOKUP(A:A,[1]TDSheet!$A:$M,13,0)</f>
        <v>350</v>
      </c>
      <c r="M49" s="14">
        <f>VLOOKUP(A:A,[1]TDSheet!$A:$N,14,0)</f>
        <v>500</v>
      </c>
      <c r="N49" s="14">
        <f>VLOOKUP(A:A,[1]TDSheet!$A:$X,24,0)</f>
        <v>200</v>
      </c>
      <c r="O49" s="14"/>
      <c r="P49" s="14"/>
      <c r="Q49" s="14"/>
      <c r="R49" s="14"/>
      <c r="S49" s="14"/>
      <c r="T49" s="14"/>
      <c r="U49" s="14"/>
      <c r="V49" s="16">
        <v>300</v>
      </c>
      <c r="W49" s="14">
        <f t="shared" si="12"/>
        <v>270</v>
      </c>
      <c r="X49" s="16">
        <v>300</v>
      </c>
      <c r="Y49" s="17">
        <f t="shared" si="13"/>
        <v>8.1037037037037045</v>
      </c>
      <c r="Z49" s="14">
        <f t="shared" si="14"/>
        <v>1.9925925925925927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261.2</v>
      </c>
      <c r="AF49" s="14">
        <f>VLOOKUP(A:A,[1]TDSheet!$A:$AF,32,0)</f>
        <v>226.6</v>
      </c>
      <c r="AG49" s="14">
        <f>VLOOKUP(A:A,[1]TDSheet!$A:$AG,33,0)</f>
        <v>217.6</v>
      </c>
      <c r="AH49" s="14">
        <f>VLOOKUP(A:A,[3]TDSheet!$A:$D,4,0)</f>
        <v>162</v>
      </c>
      <c r="AI49" s="14">
        <f>VLOOKUP(A:A,[1]TDSheet!$A:$AI,35,0)</f>
        <v>0</v>
      </c>
      <c r="AJ49" s="14">
        <f t="shared" si="15"/>
        <v>105</v>
      </c>
      <c r="AK49" s="14">
        <f t="shared" si="16"/>
        <v>105</v>
      </c>
      <c r="AL49" s="14">
        <f t="shared" si="17"/>
        <v>0</v>
      </c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1494</v>
      </c>
      <c r="D50" s="8">
        <v>1334</v>
      </c>
      <c r="E50" s="8">
        <v>2179</v>
      </c>
      <c r="F50" s="8">
        <v>582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2294</v>
      </c>
      <c r="K50" s="14">
        <f t="shared" si="11"/>
        <v>-115</v>
      </c>
      <c r="L50" s="14">
        <f>VLOOKUP(A:A,[1]TDSheet!$A:$M,13,0)</f>
        <v>550</v>
      </c>
      <c r="M50" s="14">
        <f>VLOOKUP(A:A,[1]TDSheet!$A:$N,14,0)</f>
        <v>900</v>
      </c>
      <c r="N50" s="14">
        <f>VLOOKUP(A:A,[1]TDSheet!$A:$X,24,0)</f>
        <v>500</v>
      </c>
      <c r="O50" s="14"/>
      <c r="P50" s="14"/>
      <c r="Q50" s="14"/>
      <c r="R50" s="14"/>
      <c r="S50" s="14"/>
      <c r="T50" s="14"/>
      <c r="U50" s="14"/>
      <c r="V50" s="16">
        <v>500</v>
      </c>
      <c r="W50" s="14">
        <f t="shared" si="12"/>
        <v>435.8</v>
      </c>
      <c r="X50" s="16">
        <v>500</v>
      </c>
      <c r="Y50" s="17">
        <f t="shared" si="13"/>
        <v>8.1046351537402472</v>
      </c>
      <c r="Z50" s="14">
        <f t="shared" si="14"/>
        <v>1.3354749885268471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367.2</v>
      </c>
      <c r="AF50" s="14">
        <f>VLOOKUP(A:A,[1]TDSheet!$A:$AF,32,0)</f>
        <v>368.4</v>
      </c>
      <c r="AG50" s="14">
        <f>VLOOKUP(A:A,[1]TDSheet!$A:$AG,33,0)</f>
        <v>320.60000000000002</v>
      </c>
      <c r="AH50" s="14">
        <f>VLOOKUP(A:A,[3]TDSheet!$A:$D,4,0)</f>
        <v>291</v>
      </c>
      <c r="AI50" s="14">
        <f>VLOOKUP(A:A,[1]TDSheet!$A:$AI,35,0)</f>
        <v>0</v>
      </c>
      <c r="AJ50" s="14">
        <f t="shared" si="15"/>
        <v>175</v>
      </c>
      <c r="AK50" s="14">
        <f t="shared" si="16"/>
        <v>175</v>
      </c>
      <c r="AL50" s="14">
        <f t="shared" si="17"/>
        <v>0</v>
      </c>
      <c r="AM50" s="14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903</v>
      </c>
      <c r="D51" s="8">
        <v>937</v>
      </c>
      <c r="E51" s="8">
        <v>1240</v>
      </c>
      <c r="F51" s="8">
        <v>561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1373</v>
      </c>
      <c r="K51" s="14">
        <f t="shared" si="11"/>
        <v>-133</v>
      </c>
      <c r="L51" s="14">
        <f>VLOOKUP(A:A,[1]TDSheet!$A:$M,13,0)</f>
        <v>350</v>
      </c>
      <c r="M51" s="14">
        <f>VLOOKUP(A:A,[1]TDSheet!$A:$N,14,0)</f>
        <v>400</v>
      </c>
      <c r="N51" s="14">
        <f>VLOOKUP(A:A,[1]TDSheet!$A:$X,24,0)</f>
        <v>200</v>
      </c>
      <c r="O51" s="14"/>
      <c r="P51" s="14"/>
      <c r="Q51" s="14"/>
      <c r="R51" s="14"/>
      <c r="S51" s="14"/>
      <c r="T51" s="14"/>
      <c r="U51" s="14"/>
      <c r="V51" s="16">
        <v>200</v>
      </c>
      <c r="W51" s="14">
        <f t="shared" si="12"/>
        <v>248</v>
      </c>
      <c r="X51" s="16">
        <v>300</v>
      </c>
      <c r="Y51" s="17">
        <f t="shared" si="13"/>
        <v>8.1088709677419359</v>
      </c>
      <c r="Z51" s="14">
        <f t="shared" si="14"/>
        <v>2.2620967741935485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249</v>
      </c>
      <c r="AF51" s="14">
        <f>VLOOKUP(A:A,[1]TDSheet!$A:$AF,32,0)</f>
        <v>215.8</v>
      </c>
      <c r="AG51" s="14">
        <f>VLOOKUP(A:A,[1]TDSheet!$A:$AG,33,0)</f>
        <v>206.8</v>
      </c>
      <c r="AH51" s="14">
        <f>VLOOKUP(A:A,[3]TDSheet!$A:$D,4,0)</f>
        <v>143</v>
      </c>
      <c r="AI51" s="14">
        <f>VLOOKUP(A:A,[1]TDSheet!$A:$AI,35,0)</f>
        <v>0</v>
      </c>
      <c r="AJ51" s="14">
        <f t="shared" si="15"/>
        <v>80</v>
      </c>
      <c r="AK51" s="14">
        <f t="shared" si="16"/>
        <v>120</v>
      </c>
      <c r="AL51" s="14">
        <f t="shared" si="17"/>
        <v>0</v>
      </c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365.88499999999999</v>
      </c>
      <c r="D52" s="8">
        <v>1936.306</v>
      </c>
      <c r="E52" s="8">
        <v>388.77100000000002</v>
      </c>
      <c r="F52" s="8">
        <v>91.403000000000006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414.40699999999998</v>
      </c>
      <c r="K52" s="14">
        <f t="shared" si="11"/>
        <v>-25.635999999999967</v>
      </c>
      <c r="L52" s="14">
        <f>VLOOKUP(A:A,[1]TDSheet!$A:$M,13,0)</f>
        <v>110</v>
      </c>
      <c r="M52" s="14">
        <f>VLOOKUP(A:A,[1]TDSheet!$A:$N,14,0)</f>
        <v>100</v>
      </c>
      <c r="N52" s="14">
        <f>VLOOKUP(A:A,[1]TDSheet!$A:$X,24,0)</f>
        <v>100</v>
      </c>
      <c r="O52" s="14"/>
      <c r="P52" s="14"/>
      <c r="Q52" s="14"/>
      <c r="R52" s="14"/>
      <c r="S52" s="14"/>
      <c r="T52" s="14"/>
      <c r="U52" s="14"/>
      <c r="V52" s="16">
        <v>140</v>
      </c>
      <c r="W52" s="14">
        <f t="shared" si="12"/>
        <v>77.754199999999997</v>
      </c>
      <c r="X52" s="16">
        <v>120</v>
      </c>
      <c r="Y52" s="17">
        <f t="shared" si="13"/>
        <v>8.5063314907747749</v>
      </c>
      <c r="Z52" s="14">
        <f t="shared" si="14"/>
        <v>1.1755377844540875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51.664000000000001</v>
      </c>
      <c r="AF52" s="14">
        <f>VLOOKUP(A:A,[1]TDSheet!$A:$AF,32,0)</f>
        <v>67.874200000000002</v>
      </c>
      <c r="AG52" s="14">
        <f>VLOOKUP(A:A,[1]TDSheet!$A:$AG,33,0)</f>
        <v>57.603599999999993</v>
      </c>
      <c r="AH52" s="14">
        <f>VLOOKUP(A:A,[3]TDSheet!$A:$D,4,0)</f>
        <v>67.311999999999998</v>
      </c>
      <c r="AI52" s="14">
        <f>VLOOKUP(A:A,[1]TDSheet!$A:$AI,35,0)</f>
        <v>0</v>
      </c>
      <c r="AJ52" s="14">
        <f t="shared" si="15"/>
        <v>140</v>
      </c>
      <c r="AK52" s="14">
        <f t="shared" si="16"/>
        <v>120</v>
      </c>
      <c r="AL52" s="14">
        <f t="shared" si="17"/>
        <v>0</v>
      </c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884.375</v>
      </c>
      <c r="D53" s="8">
        <v>509.04399999999998</v>
      </c>
      <c r="E53" s="8">
        <v>872.27599999999995</v>
      </c>
      <c r="F53" s="8">
        <v>506.94400000000002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872.49</v>
      </c>
      <c r="K53" s="14">
        <f t="shared" si="11"/>
        <v>-0.21400000000005548</v>
      </c>
      <c r="L53" s="14">
        <f>VLOOKUP(A:A,[1]TDSheet!$A:$M,13,0)</f>
        <v>200</v>
      </c>
      <c r="M53" s="14">
        <f>VLOOKUP(A:A,[1]TDSheet!$A:$N,14,0)</f>
        <v>200</v>
      </c>
      <c r="N53" s="14">
        <f>VLOOKUP(A:A,[1]TDSheet!$A:$X,24,0)</f>
        <v>0</v>
      </c>
      <c r="O53" s="14"/>
      <c r="P53" s="14"/>
      <c r="Q53" s="14"/>
      <c r="R53" s="14"/>
      <c r="S53" s="14"/>
      <c r="T53" s="14"/>
      <c r="U53" s="14"/>
      <c r="V53" s="16">
        <v>320</v>
      </c>
      <c r="W53" s="14">
        <f t="shared" si="12"/>
        <v>174.45519999999999</v>
      </c>
      <c r="X53" s="16">
        <v>250</v>
      </c>
      <c r="Y53" s="17">
        <f t="shared" si="13"/>
        <v>8.4660359794377005</v>
      </c>
      <c r="Z53" s="14">
        <f t="shared" si="14"/>
        <v>2.9058692432211823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191.2362</v>
      </c>
      <c r="AF53" s="14">
        <f>VLOOKUP(A:A,[1]TDSheet!$A:$AF,32,0)</f>
        <v>162.31059999999999</v>
      </c>
      <c r="AG53" s="14">
        <f>VLOOKUP(A:A,[1]TDSheet!$A:$AG,33,0)</f>
        <v>150.2226</v>
      </c>
      <c r="AH53" s="14">
        <f>VLOOKUP(A:A,[3]TDSheet!$A:$D,4,0)</f>
        <v>197.209</v>
      </c>
      <c r="AI53" s="14" t="str">
        <f>VLOOKUP(A:A,[1]TDSheet!$A:$AI,35,0)</f>
        <v>продноя</v>
      </c>
      <c r="AJ53" s="14">
        <f t="shared" si="15"/>
        <v>320</v>
      </c>
      <c r="AK53" s="14">
        <f t="shared" si="16"/>
        <v>250</v>
      </c>
      <c r="AL53" s="14">
        <f t="shared" si="17"/>
        <v>0</v>
      </c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93.019000000000005</v>
      </c>
      <c r="D54" s="8">
        <v>98.475999999999999</v>
      </c>
      <c r="E54" s="8">
        <v>87.691999999999993</v>
      </c>
      <c r="F54" s="8">
        <v>101.208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85.4</v>
      </c>
      <c r="K54" s="14">
        <f t="shared" si="11"/>
        <v>2.2919999999999874</v>
      </c>
      <c r="L54" s="14">
        <f>VLOOKUP(A:A,[1]TDSheet!$A:$M,13,0)</f>
        <v>0</v>
      </c>
      <c r="M54" s="14">
        <f>VLOOKUP(A:A,[1]TDSheet!$A:$N,14,0)</f>
        <v>0</v>
      </c>
      <c r="N54" s="14">
        <f>VLOOKUP(A:A,[1]TDSheet!$A:$X,24,0)</f>
        <v>0</v>
      </c>
      <c r="O54" s="14"/>
      <c r="P54" s="14"/>
      <c r="Q54" s="14"/>
      <c r="R54" s="14"/>
      <c r="S54" s="14"/>
      <c r="T54" s="14"/>
      <c r="U54" s="14"/>
      <c r="V54" s="16">
        <v>20</v>
      </c>
      <c r="W54" s="14">
        <f t="shared" si="12"/>
        <v>17.538399999999999</v>
      </c>
      <c r="X54" s="16">
        <v>20</v>
      </c>
      <c r="Y54" s="17">
        <f t="shared" si="13"/>
        <v>8.0513615837248551</v>
      </c>
      <c r="Z54" s="14">
        <f t="shared" si="14"/>
        <v>5.770651826848515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11.4152</v>
      </c>
      <c r="AF54" s="14">
        <f>VLOOKUP(A:A,[1]TDSheet!$A:$AF,32,0)</f>
        <v>12.948400000000001</v>
      </c>
      <c r="AG54" s="14">
        <f>VLOOKUP(A:A,[1]TDSheet!$A:$AG,33,0)</f>
        <v>15.123799999999999</v>
      </c>
      <c r="AH54" s="14">
        <f>VLOOKUP(A:A,[3]TDSheet!$A:$D,4,0)</f>
        <v>9</v>
      </c>
      <c r="AI54" s="14" t="str">
        <f>VLOOKUP(A:A,[1]TDSheet!$A:$AI,35,0)</f>
        <v>увел</v>
      </c>
      <c r="AJ54" s="14">
        <f t="shared" si="15"/>
        <v>20</v>
      </c>
      <c r="AK54" s="14">
        <f t="shared" si="16"/>
        <v>20</v>
      </c>
      <c r="AL54" s="14">
        <f t="shared" si="17"/>
        <v>0</v>
      </c>
      <c r="AM54" s="14"/>
    </row>
    <row r="55" spans="1:39" s="1" customFormat="1" ht="11.1" customHeight="1" outlineLevel="1" x14ac:dyDescent="0.2">
      <c r="A55" s="22" t="s">
        <v>58</v>
      </c>
      <c r="B55" s="7" t="s">
        <v>8</v>
      </c>
      <c r="C55" s="8">
        <v>43.603000000000002</v>
      </c>
      <c r="D55" s="8"/>
      <c r="E55" s="8">
        <v>4.6230000000000002</v>
      </c>
      <c r="F55" s="8">
        <v>38.979999999999997</v>
      </c>
      <c r="G55" s="1" t="str">
        <f>VLOOKUP(A:A,[1]TDSheet!$A:$G,7,0)</f>
        <v>нов</v>
      </c>
      <c r="H55" s="1">
        <f>VLOOKUP(A:A,[1]TDSheet!$A:$H,8,0)</f>
        <v>1</v>
      </c>
      <c r="I55" s="1" t="e">
        <f>VLOOKUP(A:A,[1]TDSheet!$A:$I,9,0)</f>
        <v>#N/A</v>
      </c>
      <c r="J55" s="14">
        <f>VLOOKUP(A:A,[2]TDSheet!$A:$F,6,0)</f>
        <v>5.0620000000000003</v>
      </c>
      <c r="K55" s="14">
        <f t="shared" si="11"/>
        <v>-0.43900000000000006</v>
      </c>
      <c r="L55" s="14">
        <f>VLOOKUP(A:A,[1]TDSheet!$A:$M,13,0)</f>
        <v>0</v>
      </c>
      <c r="M55" s="14">
        <f>VLOOKUP(A:A,[1]TDSheet!$A:$N,14,0)</f>
        <v>0</v>
      </c>
      <c r="N55" s="14">
        <f>VLOOKUP(A:A,[1]TDSheet!$A:$X,24,0)</f>
        <v>0</v>
      </c>
      <c r="O55" s="14"/>
      <c r="P55" s="14"/>
      <c r="Q55" s="14"/>
      <c r="R55" s="14"/>
      <c r="S55" s="14"/>
      <c r="T55" s="14"/>
      <c r="U55" s="14"/>
      <c r="V55" s="16"/>
      <c r="W55" s="14">
        <f t="shared" si="12"/>
        <v>0.92460000000000009</v>
      </c>
      <c r="X55" s="16"/>
      <c r="Y55" s="17">
        <f t="shared" si="13"/>
        <v>42.158771360588354</v>
      </c>
      <c r="Z55" s="14">
        <f t="shared" si="14"/>
        <v>42.158771360588354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5.1951999999999998</v>
      </c>
      <c r="AF55" s="14">
        <f>VLOOKUP(A:A,[1]TDSheet!$A:$AF,32,0)</f>
        <v>4.1104000000000003</v>
      </c>
      <c r="AG55" s="14">
        <f>VLOOKUP(A:A,[1]TDSheet!$A:$AG,33,0)</f>
        <v>4.2783999999999995</v>
      </c>
      <c r="AH55" s="14">
        <f>VLOOKUP(A:A,[3]TDSheet!$A:$D,4,0)</f>
        <v>0.73099999999999998</v>
      </c>
      <c r="AI55" s="20" t="str">
        <f>VLOOKUP(A:A,[1]TDSheet!$A:$AI,35,0)</f>
        <v>увел</v>
      </c>
      <c r="AJ55" s="14">
        <f t="shared" si="15"/>
        <v>0</v>
      </c>
      <c r="AK55" s="14">
        <f t="shared" si="16"/>
        <v>0</v>
      </c>
      <c r="AL55" s="14">
        <f t="shared" si="17"/>
        <v>0</v>
      </c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1982.0309999999999</v>
      </c>
      <c r="D56" s="8">
        <v>3348.027</v>
      </c>
      <c r="E56" s="8">
        <v>3607.3850000000002</v>
      </c>
      <c r="F56" s="8">
        <v>1567.4680000000001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3688.15</v>
      </c>
      <c r="K56" s="14">
        <f t="shared" si="11"/>
        <v>-80.764999999999873</v>
      </c>
      <c r="L56" s="14">
        <f>VLOOKUP(A:A,[1]TDSheet!$A:$M,13,0)</f>
        <v>1000</v>
      </c>
      <c r="M56" s="14">
        <f>VLOOKUP(A:A,[1]TDSheet!$A:$N,14,0)</f>
        <v>1200</v>
      </c>
      <c r="N56" s="14">
        <f>VLOOKUP(A:A,[1]TDSheet!$A:$X,24,0)</f>
        <v>150</v>
      </c>
      <c r="O56" s="14"/>
      <c r="P56" s="14"/>
      <c r="Q56" s="14"/>
      <c r="R56" s="14"/>
      <c r="S56" s="14"/>
      <c r="T56" s="14"/>
      <c r="U56" s="14"/>
      <c r="V56" s="16">
        <v>900</v>
      </c>
      <c r="W56" s="14">
        <f t="shared" si="12"/>
        <v>721.47700000000009</v>
      </c>
      <c r="X56" s="16">
        <v>900</v>
      </c>
      <c r="Y56" s="17">
        <f t="shared" si="13"/>
        <v>7.9246711953395588</v>
      </c>
      <c r="Z56" s="14">
        <f t="shared" si="14"/>
        <v>2.1725820781535652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562.00879999999995</v>
      </c>
      <c r="AF56" s="14">
        <f>VLOOKUP(A:A,[1]TDSheet!$A:$AF,32,0)</f>
        <v>594.20039999999995</v>
      </c>
      <c r="AG56" s="14">
        <f>VLOOKUP(A:A,[1]TDSheet!$A:$AG,33,0)</f>
        <v>684.30719999999997</v>
      </c>
      <c r="AH56" s="14">
        <f>VLOOKUP(A:A,[3]TDSheet!$A:$D,4,0)</f>
        <v>666.99800000000005</v>
      </c>
      <c r="AI56" s="14" t="str">
        <f>VLOOKUP(A:A,[1]TDSheet!$A:$AI,35,0)</f>
        <v>нояаб</v>
      </c>
      <c r="AJ56" s="14">
        <f t="shared" si="15"/>
        <v>900</v>
      </c>
      <c r="AK56" s="14">
        <f t="shared" si="16"/>
        <v>900</v>
      </c>
      <c r="AL56" s="14">
        <f t="shared" si="17"/>
        <v>0</v>
      </c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2127</v>
      </c>
      <c r="D57" s="8">
        <v>5026</v>
      </c>
      <c r="E57" s="8">
        <v>4758</v>
      </c>
      <c r="F57" s="8">
        <v>2285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4899</v>
      </c>
      <c r="K57" s="14">
        <f t="shared" si="11"/>
        <v>-141</v>
      </c>
      <c r="L57" s="14">
        <f>VLOOKUP(A:A,[1]TDSheet!$A:$M,13,0)</f>
        <v>300</v>
      </c>
      <c r="M57" s="14">
        <f>VLOOKUP(A:A,[1]TDSheet!$A:$N,14,0)</f>
        <v>500</v>
      </c>
      <c r="N57" s="14">
        <f>VLOOKUP(A:A,[1]TDSheet!$A:$X,24,0)</f>
        <v>200</v>
      </c>
      <c r="O57" s="14"/>
      <c r="P57" s="14"/>
      <c r="Q57" s="14"/>
      <c r="R57" s="14"/>
      <c r="S57" s="14"/>
      <c r="T57" s="14"/>
      <c r="U57" s="14"/>
      <c r="V57" s="16">
        <v>600</v>
      </c>
      <c r="W57" s="14">
        <f t="shared" si="12"/>
        <v>551.6</v>
      </c>
      <c r="X57" s="16">
        <v>800</v>
      </c>
      <c r="Y57" s="17">
        <f t="shared" si="13"/>
        <v>8.4934735315445966</v>
      </c>
      <c r="Z57" s="14">
        <f t="shared" si="14"/>
        <v>4.1424945612762869</v>
      </c>
      <c r="AA57" s="14"/>
      <c r="AB57" s="14"/>
      <c r="AC57" s="14"/>
      <c r="AD57" s="14">
        <f>VLOOKUP(A:A,[1]TDSheet!$A:$AD,30,0)</f>
        <v>2000</v>
      </c>
      <c r="AE57" s="14">
        <f>VLOOKUP(A:A,[1]TDSheet!$A:$AE,31,0)</f>
        <v>638.20000000000005</v>
      </c>
      <c r="AF57" s="14">
        <f>VLOOKUP(A:A,[1]TDSheet!$A:$AF,32,0)</f>
        <v>571.6</v>
      </c>
      <c r="AG57" s="14">
        <f>VLOOKUP(A:A,[1]TDSheet!$A:$AG,33,0)</f>
        <v>596.6</v>
      </c>
      <c r="AH57" s="14">
        <f>VLOOKUP(A:A,[3]TDSheet!$A:$D,4,0)</f>
        <v>553</v>
      </c>
      <c r="AI57" s="14">
        <f>VLOOKUP(A:A,[1]TDSheet!$A:$AI,35,0)</f>
        <v>0</v>
      </c>
      <c r="AJ57" s="14">
        <f t="shared" si="15"/>
        <v>270</v>
      </c>
      <c r="AK57" s="14">
        <f t="shared" si="16"/>
        <v>360</v>
      </c>
      <c r="AL57" s="14">
        <f t="shared" si="17"/>
        <v>0</v>
      </c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2500</v>
      </c>
      <c r="D58" s="8">
        <v>2911</v>
      </c>
      <c r="E58" s="8">
        <v>3752</v>
      </c>
      <c r="F58" s="8">
        <v>1561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3846</v>
      </c>
      <c r="K58" s="14">
        <f t="shared" si="11"/>
        <v>-94</v>
      </c>
      <c r="L58" s="14">
        <f>VLOOKUP(A:A,[1]TDSheet!$A:$M,13,0)</f>
        <v>600</v>
      </c>
      <c r="M58" s="14">
        <f>VLOOKUP(A:A,[1]TDSheet!$A:$N,14,0)</f>
        <v>800</v>
      </c>
      <c r="N58" s="14">
        <f>VLOOKUP(A:A,[1]TDSheet!$A:$X,24,0)</f>
        <v>600</v>
      </c>
      <c r="O58" s="14"/>
      <c r="P58" s="14"/>
      <c r="Q58" s="14"/>
      <c r="R58" s="14"/>
      <c r="S58" s="14"/>
      <c r="T58" s="14"/>
      <c r="U58" s="14"/>
      <c r="V58" s="16">
        <v>800</v>
      </c>
      <c r="W58" s="14">
        <f t="shared" si="12"/>
        <v>610.4</v>
      </c>
      <c r="X58" s="16">
        <v>800</v>
      </c>
      <c r="Y58" s="17">
        <f t="shared" si="13"/>
        <v>8.4551114023591083</v>
      </c>
      <c r="Z58" s="14">
        <f t="shared" si="14"/>
        <v>2.5573394495412844</v>
      </c>
      <c r="AA58" s="14"/>
      <c r="AB58" s="14"/>
      <c r="AC58" s="14"/>
      <c r="AD58" s="14">
        <f>VLOOKUP(A:A,[1]TDSheet!$A:$AD,30,0)</f>
        <v>700</v>
      </c>
      <c r="AE58" s="14">
        <f>VLOOKUP(A:A,[1]TDSheet!$A:$AE,31,0)</f>
        <v>426.8</v>
      </c>
      <c r="AF58" s="14">
        <f>VLOOKUP(A:A,[1]TDSheet!$A:$AF,32,0)</f>
        <v>446.8</v>
      </c>
      <c r="AG58" s="14">
        <f>VLOOKUP(A:A,[1]TDSheet!$A:$AG,33,0)</f>
        <v>453.6</v>
      </c>
      <c r="AH58" s="14">
        <f>VLOOKUP(A:A,[3]TDSheet!$A:$D,4,0)</f>
        <v>445</v>
      </c>
      <c r="AI58" s="14" t="str">
        <f>VLOOKUP(A:A,[1]TDSheet!$A:$AI,35,0)</f>
        <v>нояаб</v>
      </c>
      <c r="AJ58" s="14">
        <f t="shared" si="15"/>
        <v>360</v>
      </c>
      <c r="AK58" s="14">
        <f t="shared" si="16"/>
        <v>360</v>
      </c>
      <c r="AL58" s="14">
        <f t="shared" si="17"/>
        <v>0</v>
      </c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677</v>
      </c>
      <c r="D59" s="8">
        <v>1607</v>
      </c>
      <c r="E59" s="8">
        <v>1585</v>
      </c>
      <c r="F59" s="8">
        <v>629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1767</v>
      </c>
      <c r="K59" s="14">
        <f t="shared" si="11"/>
        <v>-182</v>
      </c>
      <c r="L59" s="14">
        <f>VLOOKUP(A:A,[1]TDSheet!$A:$M,13,0)</f>
        <v>400</v>
      </c>
      <c r="M59" s="14">
        <f>VLOOKUP(A:A,[1]TDSheet!$A:$N,14,0)</f>
        <v>700</v>
      </c>
      <c r="N59" s="14">
        <f>VLOOKUP(A:A,[1]TDSheet!$A:$X,24,0)</f>
        <v>150</v>
      </c>
      <c r="O59" s="14"/>
      <c r="P59" s="14"/>
      <c r="Q59" s="14"/>
      <c r="R59" s="14"/>
      <c r="S59" s="14"/>
      <c r="T59" s="14"/>
      <c r="U59" s="14"/>
      <c r="V59" s="16">
        <v>300</v>
      </c>
      <c r="W59" s="14">
        <f t="shared" si="12"/>
        <v>317</v>
      </c>
      <c r="X59" s="16">
        <v>400</v>
      </c>
      <c r="Y59" s="17">
        <f t="shared" si="13"/>
        <v>8.1356466876971609</v>
      </c>
      <c r="Z59" s="14">
        <f t="shared" si="14"/>
        <v>1.9842271293375395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235.6</v>
      </c>
      <c r="AF59" s="14">
        <f>VLOOKUP(A:A,[1]TDSheet!$A:$AF,32,0)</f>
        <v>255.8</v>
      </c>
      <c r="AG59" s="14">
        <f>VLOOKUP(A:A,[1]TDSheet!$A:$AG,33,0)</f>
        <v>283.60000000000002</v>
      </c>
      <c r="AH59" s="14">
        <f>VLOOKUP(A:A,[3]TDSheet!$A:$D,4,0)</f>
        <v>259</v>
      </c>
      <c r="AI59" s="14" t="str">
        <f>VLOOKUP(A:A,[1]TDSheet!$A:$AI,35,0)</f>
        <v>оконч</v>
      </c>
      <c r="AJ59" s="14">
        <f t="shared" si="15"/>
        <v>135</v>
      </c>
      <c r="AK59" s="14">
        <f t="shared" si="16"/>
        <v>180</v>
      </c>
      <c r="AL59" s="14">
        <f t="shared" si="17"/>
        <v>0</v>
      </c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428</v>
      </c>
      <c r="D60" s="8">
        <v>464</v>
      </c>
      <c r="E60" s="8">
        <v>531</v>
      </c>
      <c r="F60" s="8">
        <v>335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689</v>
      </c>
      <c r="K60" s="14">
        <f t="shared" si="11"/>
        <v>-158</v>
      </c>
      <c r="L60" s="14">
        <f>VLOOKUP(A:A,[1]TDSheet!$A:$M,13,0)</f>
        <v>150</v>
      </c>
      <c r="M60" s="14">
        <f>VLOOKUP(A:A,[1]TDSheet!$A:$N,14,0)</f>
        <v>170</v>
      </c>
      <c r="N60" s="14">
        <f>VLOOKUP(A:A,[1]TDSheet!$A:$X,24,0)</f>
        <v>0</v>
      </c>
      <c r="O60" s="14"/>
      <c r="P60" s="14"/>
      <c r="Q60" s="14"/>
      <c r="R60" s="14"/>
      <c r="S60" s="14"/>
      <c r="T60" s="14"/>
      <c r="U60" s="14"/>
      <c r="V60" s="16">
        <v>80</v>
      </c>
      <c r="W60" s="14">
        <f t="shared" si="12"/>
        <v>106.2</v>
      </c>
      <c r="X60" s="16">
        <v>150</v>
      </c>
      <c r="Y60" s="17">
        <f t="shared" si="13"/>
        <v>8.3333333333333339</v>
      </c>
      <c r="Z60" s="14">
        <f t="shared" si="14"/>
        <v>3.1544256120527305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112.8</v>
      </c>
      <c r="AF60" s="14">
        <f>VLOOKUP(A:A,[1]TDSheet!$A:$AF,32,0)</f>
        <v>102.6</v>
      </c>
      <c r="AG60" s="14">
        <f>VLOOKUP(A:A,[1]TDSheet!$A:$AG,33,0)</f>
        <v>98.2</v>
      </c>
      <c r="AH60" s="14">
        <f>VLOOKUP(A:A,[3]TDSheet!$A:$D,4,0)</f>
        <v>86</v>
      </c>
      <c r="AI60" s="14" t="e">
        <f>VLOOKUP(A:A,[1]TDSheet!$A:$AI,35,0)</f>
        <v>#N/A</v>
      </c>
      <c r="AJ60" s="14">
        <f t="shared" si="15"/>
        <v>32</v>
      </c>
      <c r="AK60" s="14">
        <f t="shared" si="16"/>
        <v>60</v>
      </c>
      <c r="AL60" s="14">
        <f t="shared" si="17"/>
        <v>0</v>
      </c>
      <c r="AM60" s="14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327</v>
      </c>
      <c r="D61" s="8">
        <v>520</v>
      </c>
      <c r="E61" s="8">
        <v>511</v>
      </c>
      <c r="F61" s="8">
        <v>307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544</v>
      </c>
      <c r="K61" s="14">
        <f t="shared" si="11"/>
        <v>-33</v>
      </c>
      <c r="L61" s="14">
        <f>VLOOKUP(A:A,[1]TDSheet!$A:$M,13,0)</f>
        <v>90</v>
      </c>
      <c r="M61" s="14">
        <f>VLOOKUP(A:A,[1]TDSheet!$A:$N,14,0)</f>
        <v>140</v>
      </c>
      <c r="N61" s="14">
        <f>VLOOKUP(A:A,[1]TDSheet!$A:$X,24,0)</f>
        <v>80</v>
      </c>
      <c r="O61" s="14"/>
      <c r="P61" s="14"/>
      <c r="Q61" s="14"/>
      <c r="R61" s="14"/>
      <c r="S61" s="14"/>
      <c r="T61" s="14"/>
      <c r="U61" s="14"/>
      <c r="V61" s="16">
        <v>90</v>
      </c>
      <c r="W61" s="14">
        <f t="shared" si="12"/>
        <v>102.2</v>
      </c>
      <c r="X61" s="16">
        <v>150</v>
      </c>
      <c r="Y61" s="17">
        <f t="shared" si="13"/>
        <v>8.3855185909980428</v>
      </c>
      <c r="Z61" s="14">
        <f t="shared" si="14"/>
        <v>3.0039138943248531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98</v>
      </c>
      <c r="AF61" s="14">
        <f>VLOOKUP(A:A,[1]TDSheet!$A:$AF,32,0)</f>
        <v>88.4</v>
      </c>
      <c r="AG61" s="14">
        <f>VLOOKUP(A:A,[1]TDSheet!$A:$AG,33,0)</f>
        <v>96.4</v>
      </c>
      <c r="AH61" s="14">
        <f>VLOOKUP(A:A,[3]TDSheet!$A:$D,4,0)</f>
        <v>62</v>
      </c>
      <c r="AI61" s="14" t="e">
        <f>VLOOKUP(A:A,[1]TDSheet!$A:$AI,35,0)</f>
        <v>#N/A</v>
      </c>
      <c r="AJ61" s="14">
        <f t="shared" si="15"/>
        <v>36</v>
      </c>
      <c r="AK61" s="14">
        <f t="shared" si="16"/>
        <v>60</v>
      </c>
      <c r="AL61" s="14">
        <f t="shared" si="17"/>
        <v>0</v>
      </c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848.029</v>
      </c>
      <c r="D62" s="8">
        <v>948.17</v>
      </c>
      <c r="E62" s="18">
        <v>1157</v>
      </c>
      <c r="F62" s="18">
        <v>1057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807.65</v>
      </c>
      <c r="K62" s="14">
        <f t="shared" si="11"/>
        <v>349.35</v>
      </c>
      <c r="L62" s="14">
        <f>VLOOKUP(A:A,[1]TDSheet!$A:$M,13,0)</f>
        <v>200</v>
      </c>
      <c r="M62" s="14">
        <f>VLOOKUP(A:A,[1]TDSheet!$A:$N,14,0)</f>
        <v>200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4"/>
      <c r="V62" s="16">
        <v>300</v>
      </c>
      <c r="W62" s="14">
        <f t="shared" si="12"/>
        <v>231.4</v>
      </c>
      <c r="X62" s="16">
        <v>200</v>
      </c>
      <c r="Y62" s="17">
        <f t="shared" si="13"/>
        <v>8.4572169403630078</v>
      </c>
      <c r="Z62" s="14">
        <f t="shared" si="14"/>
        <v>4.5678478824546236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187.6</v>
      </c>
      <c r="AF62" s="14">
        <f>VLOOKUP(A:A,[1]TDSheet!$A:$AF,32,0)</f>
        <v>203.6</v>
      </c>
      <c r="AG62" s="14">
        <f>VLOOKUP(A:A,[1]TDSheet!$A:$AG,33,0)</f>
        <v>204</v>
      </c>
      <c r="AH62" s="14">
        <f>VLOOKUP(A:A,[3]TDSheet!$A:$D,4,0)</f>
        <v>152.20400000000001</v>
      </c>
      <c r="AI62" s="14" t="str">
        <f>VLOOKUP(A:A,[1]TDSheet!$A:$AI,35,0)</f>
        <v>нояаб</v>
      </c>
      <c r="AJ62" s="14">
        <f t="shared" si="15"/>
        <v>300</v>
      </c>
      <c r="AK62" s="14">
        <f t="shared" si="16"/>
        <v>200</v>
      </c>
      <c r="AL62" s="14">
        <f t="shared" si="17"/>
        <v>0</v>
      </c>
      <c r="AM62" s="14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777</v>
      </c>
      <c r="D63" s="8">
        <v>26</v>
      </c>
      <c r="E63" s="8">
        <v>381</v>
      </c>
      <c r="F63" s="8">
        <v>399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409</v>
      </c>
      <c r="K63" s="14">
        <f t="shared" si="11"/>
        <v>-28</v>
      </c>
      <c r="L63" s="14">
        <f>VLOOKUP(A:A,[1]TDSheet!$A:$M,13,0)</f>
        <v>0</v>
      </c>
      <c r="M63" s="14">
        <f>VLOOKUP(A:A,[1]TDSheet!$A:$N,14,0)</f>
        <v>500</v>
      </c>
      <c r="N63" s="14">
        <f>VLOOKUP(A:A,[1]TDSheet!$A:$X,24,0)</f>
        <v>0</v>
      </c>
      <c r="O63" s="14"/>
      <c r="P63" s="14"/>
      <c r="Q63" s="14"/>
      <c r="R63" s="14"/>
      <c r="S63" s="14"/>
      <c r="T63" s="14"/>
      <c r="U63" s="14"/>
      <c r="V63" s="16"/>
      <c r="W63" s="14">
        <f t="shared" si="12"/>
        <v>76.2</v>
      </c>
      <c r="X63" s="16"/>
      <c r="Y63" s="17">
        <f t="shared" si="13"/>
        <v>11.797900262467191</v>
      </c>
      <c r="Z63" s="14">
        <f t="shared" si="14"/>
        <v>5.2362204724409445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52.8</v>
      </c>
      <c r="AF63" s="14">
        <f>VLOOKUP(A:A,[1]TDSheet!$A:$AF,32,0)</f>
        <v>60.8</v>
      </c>
      <c r="AG63" s="14">
        <f>VLOOKUP(A:A,[1]TDSheet!$A:$AG,33,0)</f>
        <v>57.8</v>
      </c>
      <c r="AH63" s="14">
        <f>VLOOKUP(A:A,[3]TDSheet!$A:$D,4,0)</f>
        <v>48</v>
      </c>
      <c r="AI63" s="14" t="e">
        <f>VLOOKUP(A:A,[1]TDSheet!$A:$AI,35,0)</f>
        <v>#N/A</v>
      </c>
      <c r="AJ63" s="14">
        <f t="shared" si="15"/>
        <v>0</v>
      </c>
      <c r="AK63" s="14">
        <f t="shared" si="16"/>
        <v>0</v>
      </c>
      <c r="AL63" s="14">
        <f t="shared" si="17"/>
        <v>0</v>
      </c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253.57</v>
      </c>
      <c r="D64" s="8">
        <v>207.67</v>
      </c>
      <c r="E64" s="8">
        <v>227.94399999999999</v>
      </c>
      <c r="F64" s="8">
        <v>223.399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225.80699999999999</v>
      </c>
      <c r="K64" s="14">
        <f t="shared" si="11"/>
        <v>2.1370000000000005</v>
      </c>
      <c r="L64" s="14">
        <f>VLOOKUP(A:A,[1]TDSheet!$A:$M,13,0)</f>
        <v>0</v>
      </c>
      <c r="M64" s="14">
        <f>VLOOKUP(A:A,[1]TDSheet!$A:$N,14,0)</f>
        <v>0</v>
      </c>
      <c r="N64" s="14">
        <f>VLOOKUP(A:A,[1]TDSheet!$A:$X,24,0)</f>
        <v>20</v>
      </c>
      <c r="O64" s="14"/>
      <c r="P64" s="14"/>
      <c r="Q64" s="14"/>
      <c r="R64" s="14"/>
      <c r="S64" s="14"/>
      <c r="T64" s="14"/>
      <c r="U64" s="14"/>
      <c r="V64" s="16">
        <v>70</v>
      </c>
      <c r="W64" s="14">
        <f t="shared" si="12"/>
        <v>45.588799999999999</v>
      </c>
      <c r="X64" s="16">
        <v>70</v>
      </c>
      <c r="Y64" s="17">
        <f t="shared" si="13"/>
        <v>8.4099384059242617</v>
      </c>
      <c r="Z64" s="14">
        <f t="shared" si="14"/>
        <v>4.9003044607447448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45.192599999999999</v>
      </c>
      <c r="AF64" s="14">
        <f>VLOOKUP(A:A,[1]TDSheet!$A:$AF,32,0)</f>
        <v>48.6158</v>
      </c>
      <c r="AG64" s="14">
        <f>VLOOKUP(A:A,[1]TDSheet!$A:$AG,33,0)</f>
        <v>47.524000000000001</v>
      </c>
      <c r="AH64" s="14">
        <f>VLOOKUP(A:A,[3]TDSheet!$A:$D,4,0)</f>
        <v>58.411999999999999</v>
      </c>
      <c r="AI64" s="14" t="e">
        <f>VLOOKUP(A:A,[1]TDSheet!$A:$AI,35,0)</f>
        <v>#N/A</v>
      </c>
      <c r="AJ64" s="14">
        <f t="shared" si="15"/>
        <v>70</v>
      </c>
      <c r="AK64" s="14">
        <f t="shared" si="16"/>
        <v>70</v>
      </c>
      <c r="AL64" s="14">
        <f t="shared" si="17"/>
        <v>0</v>
      </c>
      <c r="AM64" s="14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1978</v>
      </c>
      <c r="D65" s="8">
        <v>2913</v>
      </c>
      <c r="E65" s="8">
        <v>3811</v>
      </c>
      <c r="F65" s="8">
        <v>1001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3869</v>
      </c>
      <c r="K65" s="14">
        <f t="shared" si="11"/>
        <v>-58</v>
      </c>
      <c r="L65" s="14">
        <f>VLOOKUP(A:A,[1]TDSheet!$A:$M,13,0)</f>
        <v>800</v>
      </c>
      <c r="M65" s="14">
        <f>VLOOKUP(A:A,[1]TDSheet!$A:$N,14,0)</f>
        <v>1100</v>
      </c>
      <c r="N65" s="14">
        <f>VLOOKUP(A:A,[1]TDSheet!$A:$X,24,0)</f>
        <v>400</v>
      </c>
      <c r="O65" s="14"/>
      <c r="P65" s="14"/>
      <c r="Q65" s="14"/>
      <c r="R65" s="14"/>
      <c r="S65" s="14"/>
      <c r="T65" s="14"/>
      <c r="U65" s="14"/>
      <c r="V65" s="16">
        <v>700</v>
      </c>
      <c r="W65" s="14">
        <f t="shared" si="12"/>
        <v>583.4</v>
      </c>
      <c r="X65" s="16">
        <v>700</v>
      </c>
      <c r="Y65" s="17">
        <f t="shared" si="13"/>
        <v>8.0579362358587598</v>
      </c>
      <c r="Z65" s="14">
        <f t="shared" si="14"/>
        <v>1.7158039081247858</v>
      </c>
      <c r="AA65" s="14"/>
      <c r="AB65" s="14"/>
      <c r="AC65" s="14"/>
      <c r="AD65" s="14">
        <f>VLOOKUP(A:A,[1]TDSheet!$A:$AD,30,0)</f>
        <v>894</v>
      </c>
      <c r="AE65" s="14">
        <f>VLOOKUP(A:A,[1]TDSheet!$A:$AE,31,0)</f>
        <v>538.4</v>
      </c>
      <c r="AF65" s="14">
        <f>VLOOKUP(A:A,[1]TDSheet!$A:$AF,32,0)</f>
        <v>491.2</v>
      </c>
      <c r="AG65" s="14">
        <f>VLOOKUP(A:A,[1]TDSheet!$A:$AG,33,0)</f>
        <v>482.2</v>
      </c>
      <c r="AH65" s="14">
        <f>VLOOKUP(A:A,[3]TDSheet!$A:$D,4,0)</f>
        <v>486</v>
      </c>
      <c r="AI65" s="14">
        <f>VLOOKUP(A:A,[1]TDSheet!$A:$AI,35,0)</f>
        <v>0</v>
      </c>
      <c r="AJ65" s="14">
        <f t="shared" si="15"/>
        <v>280</v>
      </c>
      <c r="AK65" s="14">
        <f t="shared" si="16"/>
        <v>280</v>
      </c>
      <c r="AL65" s="14">
        <f t="shared" si="17"/>
        <v>0</v>
      </c>
      <c r="AM65" s="14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1910</v>
      </c>
      <c r="D66" s="8">
        <v>1703</v>
      </c>
      <c r="E66" s="8">
        <v>2476</v>
      </c>
      <c r="F66" s="8">
        <v>1087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2499</v>
      </c>
      <c r="K66" s="14">
        <f t="shared" si="11"/>
        <v>-23</v>
      </c>
      <c r="L66" s="14">
        <f>VLOOKUP(A:A,[1]TDSheet!$A:$M,13,0)</f>
        <v>600</v>
      </c>
      <c r="M66" s="14">
        <f>VLOOKUP(A:A,[1]TDSheet!$A:$N,14,0)</f>
        <v>1000</v>
      </c>
      <c r="N66" s="14">
        <f>VLOOKUP(A:A,[1]TDSheet!$A:$X,24,0)</f>
        <v>100</v>
      </c>
      <c r="O66" s="14"/>
      <c r="P66" s="14"/>
      <c r="Q66" s="14"/>
      <c r="R66" s="14"/>
      <c r="S66" s="14"/>
      <c r="T66" s="14"/>
      <c r="U66" s="14"/>
      <c r="V66" s="16">
        <v>600</v>
      </c>
      <c r="W66" s="14">
        <f t="shared" si="12"/>
        <v>495.2</v>
      </c>
      <c r="X66" s="16">
        <v>600</v>
      </c>
      <c r="Y66" s="17">
        <f t="shared" si="13"/>
        <v>8.0512924071082388</v>
      </c>
      <c r="Z66" s="14">
        <f t="shared" si="14"/>
        <v>2.1950726978998385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476</v>
      </c>
      <c r="AF66" s="14">
        <f>VLOOKUP(A:A,[1]TDSheet!$A:$AF,32,0)</f>
        <v>451.4</v>
      </c>
      <c r="AG66" s="14">
        <f>VLOOKUP(A:A,[1]TDSheet!$A:$AG,33,0)</f>
        <v>422.2</v>
      </c>
      <c r="AH66" s="14">
        <f>VLOOKUP(A:A,[3]TDSheet!$A:$D,4,0)</f>
        <v>428</v>
      </c>
      <c r="AI66" s="14">
        <f>VLOOKUP(A:A,[1]TDSheet!$A:$AI,35,0)</f>
        <v>0</v>
      </c>
      <c r="AJ66" s="14">
        <f t="shared" si="15"/>
        <v>240</v>
      </c>
      <c r="AK66" s="14">
        <f t="shared" si="16"/>
        <v>240</v>
      </c>
      <c r="AL66" s="14">
        <f t="shared" si="17"/>
        <v>0</v>
      </c>
      <c r="AM66" s="14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310.34899999999999</v>
      </c>
      <c r="D67" s="8">
        <v>1456.268</v>
      </c>
      <c r="E67" s="8">
        <v>538.98500000000001</v>
      </c>
      <c r="F67" s="8">
        <v>206.18700000000001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549.17700000000002</v>
      </c>
      <c r="K67" s="14">
        <f t="shared" si="11"/>
        <v>-10.192000000000007</v>
      </c>
      <c r="L67" s="14">
        <f>VLOOKUP(A:A,[1]TDSheet!$A:$M,13,0)</f>
        <v>110</v>
      </c>
      <c r="M67" s="14">
        <f>VLOOKUP(A:A,[1]TDSheet!$A:$N,14,0)</f>
        <v>150</v>
      </c>
      <c r="N67" s="14">
        <f>VLOOKUP(A:A,[1]TDSheet!$A:$X,24,0)</f>
        <v>100</v>
      </c>
      <c r="O67" s="14"/>
      <c r="P67" s="14"/>
      <c r="Q67" s="14"/>
      <c r="R67" s="14"/>
      <c r="S67" s="14"/>
      <c r="T67" s="14"/>
      <c r="U67" s="14"/>
      <c r="V67" s="16">
        <v>100</v>
      </c>
      <c r="W67" s="14">
        <f t="shared" si="12"/>
        <v>107.797</v>
      </c>
      <c r="X67" s="16">
        <v>220</v>
      </c>
      <c r="Y67" s="17">
        <f t="shared" si="13"/>
        <v>8.2208874087405039</v>
      </c>
      <c r="Z67" s="14">
        <f t="shared" si="14"/>
        <v>1.9127341206156017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88.674800000000005</v>
      </c>
      <c r="AF67" s="14">
        <f>VLOOKUP(A:A,[1]TDSheet!$A:$AF,32,0)</f>
        <v>83.389800000000008</v>
      </c>
      <c r="AG67" s="14">
        <f>VLOOKUP(A:A,[1]TDSheet!$A:$AG,33,0)</f>
        <v>87.295199999999994</v>
      </c>
      <c r="AH67" s="14">
        <f>VLOOKUP(A:A,[3]TDSheet!$A:$D,4,0)</f>
        <v>88.995999999999995</v>
      </c>
      <c r="AI67" s="14" t="e">
        <f>VLOOKUP(A:A,[1]TDSheet!$A:$AI,35,0)</f>
        <v>#N/A</v>
      </c>
      <c r="AJ67" s="14">
        <f t="shared" si="15"/>
        <v>100</v>
      </c>
      <c r="AK67" s="14">
        <f t="shared" si="16"/>
        <v>220</v>
      </c>
      <c r="AL67" s="14">
        <f t="shared" si="17"/>
        <v>0</v>
      </c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216.012</v>
      </c>
      <c r="D68" s="8">
        <v>759.33199999999999</v>
      </c>
      <c r="E68" s="8">
        <v>392.12099999999998</v>
      </c>
      <c r="F68" s="8">
        <v>183.56899999999999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400.46600000000001</v>
      </c>
      <c r="K68" s="14">
        <f t="shared" si="11"/>
        <v>-8.3450000000000273</v>
      </c>
      <c r="L68" s="14">
        <f>VLOOKUP(A:A,[1]TDSheet!$A:$M,13,0)</f>
        <v>120</v>
      </c>
      <c r="M68" s="14">
        <f>VLOOKUP(A:A,[1]TDSheet!$A:$N,14,0)</f>
        <v>120</v>
      </c>
      <c r="N68" s="14">
        <f>VLOOKUP(A:A,[1]TDSheet!$A:$X,24,0)</f>
        <v>40</v>
      </c>
      <c r="O68" s="14"/>
      <c r="P68" s="14"/>
      <c r="Q68" s="14"/>
      <c r="R68" s="14"/>
      <c r="S68" s="14"/>
      <c r="T68" s="14"/>
      <c r="U68" s="14"/>
      <c r="V68" s="16">
        <v>80</v>
      </c>
      <c r="W68" s="14">
        <f t="shared" si="12"/>
        <v>78.424199999999999</v>
      </c>
      <c r="X68" s="16">
        <v>110</v>
      </c>
      <c r="Y68" s="17">
        <f t="shared" si="13"/>
        <v>8.333766872980533</v>
      </c>
      <c r="Z68" s="14">
        <f t="shared" si="14"/>
        <v>2.3407188087350588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67.374800000000008</v>
      </c>
      <c r="AF68" s="14">
        <f>VLOOKUP(A:A,[1]TDSheet!$A:$AF,32,0)</f>
        <v>59.295399999999994</v>
      </c>
      <c r="AG68" s="14">
        <f>VLOOKUP(A:A,[1]TDSheet!$A:$AG,33,0)</f>
        <v>64.341999999999999</v>
      </c>
      <c r="AH68" s="14">
        <f>VLOOKUP(A:A,[3]TDSheet!$A:$D,4,0)</f>
        <v>50.654000000000003</v>
      </c>
      <c r="AI68" s="14" t="e">
        <f>VLOOKUP(A:A,[1]TDSheet!$A:$AI,35,0)</f>
        <v>#N/A</v>
      </c>
      <c r="AJ68" s="14">
        <f t="shared" si="15"/>
        <v>80</v>
      </c>
      <c r="AK68" s="14">
        <f t="shared" si="16"/>
        <v>110</v>
      </c>
      <c r="AL68" s="14">
        <f t="shared" si="17"/>
        <v>0</v>
      </c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306.76799999999997</v>
      </c>
      <c r="D69" s="8">
        <v>1550.598</v>
      </c>
      <c r="E69" s="8">
        <v>777.76</v>
      </c>
      <c r="F69" s="8">
        <v>506.30900000000003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822.71799999999996</v>
      </c>
      <c r="K69" s="14">
        <f t="shared" si="11"/>
        <v>-44.95799999999997</v>
      </c>
      <c r="L69" s="14">
        <f>VLOOKUP(A:A,[1]TDSheet!$A:$M,13,0)</f>
        <v>170</v>
      </c>
      <c r="M69" s="14">
        <f>VLOOKUP(A:A,[1]TDSheet!$A:$N,14,0)</f>
        <v>360</v>
      </c>
      <c r="N69" s="14">
        <f>VLOOKUP(A:A,[1]TDSheet!$A:$X,24,0)</f>
        <v>70</v>
      </c>
      <c r="O69" s="14"/>
      <c r="P69" s="14"/>
      <c r="Q69" s="14"/>
      <c r="R69" s="14"/>
      <c r="S69" s="14"/>
      <c r="T69" s="14"/>
      <c r="U69" s="14"/>
      <c r="V69" s="16"/>
      <c r="W69" s="14">
        <f t="shared" si="12"/>
        <v>155.55199999999999</v>
      </c>
      <c r="X69" s="16">
        <v>200</v>
      </c>
      <c r="Y69" s="17">
        <f t="shared" si="13"/>
        <v>8.3978926661180822</v>
      </c>
      <c r="Z69" s="14">
        <f t="shared" si="14"/>
        <v>3.2549179695535901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114.01679999999999</v>
      </c>
      <c r="AF69" s="14">
        <f>VLOOKUP(A:A,[1]TDSheet!$A:$AF,32,0)</f>
        <v>106.44539999999999</v>
      </c>
      <c r="AG69" s="14">
        <f>VLOOKUP(A:A,[1]TDSheet!$A:$AG,33,0)</f>
        <v>132.92699999999999</v>
      </c>
      <c r="AH69" s="14">
        <f>VLOOKUP(A:A,[3]TDSheet!$A:$D,4,0)</f>
        <v>100.23699999999999</v>
      </c>
      <c r="AI69" s="14" t="e">
        <f>VLOOKUP(A:A,[1]TDSheet!$A:$AI,35,0)</f>
        <v>#N/A</v>
      </c>
      <c r="AJ69" s="14">
        <f t="shared" si="15"/>
        <v>0</v>
      </c>
      <c r="AK69" s="14">
        <f t="shared" si="16"/>
        <v>200</v>
      </c>
      <c r="AL69" s="14">
        <f t="shared" si="17"/>
        <v>0</v>
      </c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344.56400000000002</v>
      </c>
      <c r="D70" s="8">
        <v>843.01199999999994</v>
      </c>
      <c r="E70" s="8">
        <v>530.28800000000001</v>
      </c>
      <c r="F70" s="8">
        <v>269.08100000000002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550.78700000000003</v>
      </c>
      <c r="K70" s="14">
        <f t="shared" si="11"/>
        <v>-20.499000000000024</v>
      </c>
      <c r="L70" s="14">
        <f>VLOOKUP(A:A,[1]TDSheet!$A:$M,13,0)</f>
        <v>110</v>
      </c>
      <c r="M70" s="14">
        <f>VLOOKUP(A:A,[1]TDSheet!$A:$N,14,0)</f>
        <v>150</v>
      </c>
      <c r="N70" s="14">
        <f>VLOOKUP(A:A,[1]TDSheet!$A:$X,24,0)</f>
        <v>80</v>
      </c>
      <c r="O70" s="14"/>
      <c r="P70" s="14"/>
      <c r="Q70" s="14"/>
      <c r="R70" s="14"/>
      <c r="S70" s="14"/>
      <c r="T70" s="14"/>
      <c r="U70" s="14"/>
      <c r="V70" s="16">
        <v>130</v>
      </c>
      <c r="W70" s="14">
        <f t="shared" si="12"/>
        <v>106.05760000000001</v>
      </c>
      <c r="X70" s="16">
        <v>150</v>
      </c>
      <c r="Y70" s="17">
        <f t="shared" si="13"/>
        <v>8.3830013124943417</v>
      </c>
      <c r="Z70" s="14">
        <f t="shared" si="14"/>
        <v>2.5371213378390611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96.180800000000005</v>
      </c>
      <c r="AF70" s="14">
        <f>VLOOKUP(A:A,[1]TDSheet!$A:$AF,32,0)</f>
        <v>87.226799999999997</v>
      </c>
      <c r="AG70" s="14">
        <f>VLOOKUP(A:A,[1]TDSheet!$A:$AG,33,0)</f>
        <v>88.897000000000006</v>
      </c>
      <c r="AH70" s="14">
        <f>VLOOKUP(A:A,[3]TDSheet!$A:$D,4,0)</f>
        <v>89.363</v>
      </c>
      <c r="AI70" s="14" t="e">
        <f>VLOOKUP(A:A,[1]TDSheet!$A:$AI,35,0)</f>
        <v>#N/A</v>
      </c>
      <c r="AJ70" s="14">
        <f t="shared" si="15"/>
        <v>130</v>
      </c>
      <c r="AK70" s="14">
        <f t="shared" si="16"/>
        <v>150</v>
      </c>
      <c r="AL70" s="14">
        <f t="shared" si="17"/>
        <v>0</v>
      </c>
      <c r="AM70" s="14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116</v>
      </c>
      <c r="D71" s="8">
        <v>60</v>
      </c>
      <c r="E71" s="8">
        <v>54</v>
      </c>
      <c r="F71" s="8">
        <v>118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129</v>
      </c>
      <c r="K71" s="14">
        <f t="shared" si="11"/>
        <v>-75</v>
      </c>
      <c r="L71" s="14">
        <f>VLOOKUP(A:A,[1]TDSheet!$A:$M,13,0)</f>
        <v>0</v>
      </c>
      <c r="M71" s="14">
        <f>VLOOKUP(A:A,[1]TDSheet!$A:$N,14,0)</f>
        <v>0</v>
      </c>
      <c r="N71" s="14">
        <f>VLOOKUP(A:A,[1]TDSheet!$A:$X,24,0)</f>
        <v>0</v>
      </c>
      <c r="O71" s="14"/>
      <c r="P71" s="14"/>
      <c r="Q71" s="14"/>
      <c r="R71" s="14"/>
      <c r="S71" s="14"/>
      <c r="T71" s="14"/>
      <c r="U71" s="14"/>
      <c r="V71" s="16"/>
      <c r="W71" s="14">
        <f t="shared" si="12"/>
        <v>10.8</v>
      </c>
      <c r="X71" s="16">
        <v>20</v>
      </c>
      <c r="Y71" s="17">
        <f t="shared" si="13"/>
        <v>12.777777777777777</v>
      </c>
      <c r="Z71" s="14">
        <f t="shared" si="14"/>
        <v>10.925925925925926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18.8</v>
      </c>
      <c r="AF71" s="14">
        <f>VLOOKUP(A:A,[1]TDSheet!$A:$AF,32,0)</f>
        <v>22.2</v>
      </c>
      <c r="AG71" s="14">
        <f>VLOOKUP(A:A,[1]TDSheet!$A:$AG,33,0)</f>
        <v>19.8</v>
      </c>
      <c r="AH71" s="14">
        <f>VLOOKUP(A:A,[3]TDSheet!$A:$D,4,0)</f>
        <v>13</v>
      </c>
      <c r="AI71" s="19" t="str">
        <f>VLOOKUP(A:A,[1]TDSheet!$A:$AI,35,0)</f>
        <v>склад</v>
      </c>
      <c r="AJ71" s="14">
        <f t="shared" si="15"/>
        <v>0</v>
      </c>
      <c r="AK71" s="14">
        <f t="shared" si="16"/>
        <v>12</v>
      </c>
      <c r="AL71" s="14">
        <f t="shared" si="17"/>
        <v>0</v>
      </c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247</v>
      </c>
      <c r="D72" s="8">
        <v>215</v>
      </c>
      <c r="E72" s="8">
        <v>321</v>
      </c>
      <c r="F72" s="8">
        <v>134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336</v>
      </c>
      <c r="K72" s="14">
        <f t="shared" ref="K72:K125" si="18">E72-J72</f>
        <v>-15</v>
      </c>
      <c r="L72" s="14">
        <f>VLOOKUP(A:A,[1]TDSheet!$A:$M,13,0)</f>
        <v>70</v>
      </c>
      <c r="M72" s="14">
        <f>VLOOKUP(A:A,[1]TDSheet!$A:$N,14,0)</f>
        <v>90</v>
      </c>
      <c r="N72" s="14">
        <f>VLOOKUP(A:A,[1]TDSheet!$A:$X,24,0)</f>
        <v>0</v>
      </c>
      <c r="O72" s="14"/>
      <c r="P72" s="14"/>
      <c r="Q72" s="14"/>
      <c r="R72" s="14"/>
      <c r="S72" s="14"/>
      <c r="T72" s="14"/>
      <c r="U72" s="14"/>
      <c r="V72" s="16">
        <v>150</v>
      </c>
      <c r="W72" s="14">
        <f t="shared" ref="W72:W125" si="19">(E72-AD72)/5</f>
        <v>64.2</v>
      </c>
      <c r="X72" s="16">
        <v>100</v>
      </c>
      <c r="Y72" s="17">
        <f t="shared" ref="Y72:Y125" si="20">(F72+L72+M72+N72+O72+V72+X72)/W72</f>
        <v>8.473520249221183</v>
      </c>
      <c r="Z72" s="14">
        <f t="shared" ref="Z72:Z125" si="21">F72/W72</f>
        <v>2.0872274143302181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49.2</v>
      </c>
      <c r="AF72" s="14">
        <f>VLOOKUP(A:A,[1]TDSheet!$A:$AF,32,0)</f>
        <v>49.8</v>
      </c>
      <c r="AG72" s="14">
        <f>VLOOKUP(A:A,[1]TDSheet!$A:$AG,33,0)</f>
        <v>53.4</v>
      </c>
      <c r="AH72" s="14">
        <f>VLOOKUP(A:A,[3]TDSheet!$A:$D,4,0)</f>
        <v>107</v>
      </c>
      <c r="AI72" s="14" t="str">
        <f>VLOOKUP(A:A,[1]TDSheet!$A:$AI,35,0)</f>
        <v>нояаб</v>
      </c>
      <c r="AJ72" s="14">
        <f t="shared" ref="AJ72:AJ125" si="22">V72*H72</f>
        <v>90</v>
      </c>
      <c r="AK72" s="14">
        <f t="shared" ref="AK72:AK125" si="23">X72*H72</f>
        <v>60</v>
      </c>
      <c r="AL72" s="14">
        <f t="shared" ref="AL72:AL125" si="24">O72*H72</f>
        <v>0</v>
      </c>
      <c r="AM72" s="14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381</v>
      </c>
      <c r="D73" s="8">
        <v>323</v>
      </c>
      <c r="E73" s="8">
        <v>603</v>
      </c>
      <c r="F73" s="8">
        <v>75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749</v>
      </c>
      <c r="K73" s="14">
        <f t="shared" si="18"/>
        <v>-146</v>
      </c>
      <c r="L73" s="14">
        <f>VLOOKUP(A:A,[1]TDSheet!$A:$M,13,0)</f>
        <v>150</v>
      </c>
      <c r="M73" s="14">
        <f>VLOOKUP(A:A,[1]TDSheet!$A:$N,14,0)</f>
        <v>220</v>
      </c>
      <c r="N73" s="14">
        <f>VLOOKUP(A:A,[1]TDSheet!$A:$X,24,0)</f>
        <v>110</v>
      </c>
      <c r="O73" s="14"/>
      <c r="P73" s="14"/>
      <c r="Q73" s="14"/>
      <c r="R73" s="14"/>
      <c r="S73" s="14"/>
      <c r="T73" s="14"/>
      <c r="U73" s="14"/>
      <c r="V73" s="16">
        <v>250</v>
      </c>
      <c r="W73" s="14">
        <f t="shared" si="19"/>
        <v>120.6</v>
      </c>
      <c r="X73" s="16">
        <v>200</v>
      </c>
      <c r="Y73" s="17">
        <f t="shared" si="20"/>
        <v>8.3333333333333339</v>
      </c>
      <c r="Z73" s="14">
        <f t="shared" si="21"/>
        <v>0.62189054726368165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82.2</v>
      </c>
      <c r="AF73" s="14">
        <f>VLOOKUP(A:A,[1]TDSheet!$A:$AF,32,0)</f>
        <v>85.2</v>
      </c>
      <c r="AG73" s="14">
        <f>VLOOKUP(A:A,[1]TDSheet!$A:$AG,33,0)</f>
        <v>78</v>
      </c>
      <c r="AH73" s="14">
        <f>VLOOKUP(A:A,[3]TDSheet!$A:$D,4,0)</f>
        <v>148</v>
      </c>
      <c r="AI73" s="14" t="str">
        <f>VLOOKUP(A:A,[1]TDSheet!$A:$AI,35,0)</f>
        <v>продноя</v>
      </c>
      <c r="AJ73" s="14">
        <f t="shared" si="22"/>
        <v>150</v>
      </c>
      <c r="AK73" s="14">
        <f t="shared" si="23"/>
        <v>120</v>
      </c>
      <c r="AL73" s="14">
        <f t="shared" si="24"/>
        <v>0</v>
      </c>
      <c r="AM73" s="14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68.870999999999995</v>
      </c>
      <c r="D74" s="8">
        <v>1517.789</v>
      </c>
      <c r="E74" s="8">
        <v>148.09800000000001</v>
      </c>
      <c r="F74" s="8">
        <v>120.648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4">
        <f>VLOOKUP(A:A,[2]TDSheet!$A:$F,6,0)</f>
        <v>157.78</v>
      </c>
      <c r="K74" s="14">
        <f t="shared" si="18"/>
        <v>-9.6819999999999879</v>
      </c>
      <c r="L74" s="14">
        <f>VLOOKUP(A:A,[1]TDSheet!$A:$M,13,0)</f>
        <v>20</v>
      </c>
      <c r="M74" s="14">
        <f>VLOOKUP(A:A,[1]TDSheet!$A:$N,14,0)</f>
        <v>30</v>
      </c>
      <c r="N74" s="14">
        <f>VLOOKUP(A:A,[1]TDSheet!$A:$X,24,0)</f>
        <v>10</v>
      </c>
      <c r="O74" s="14"/>
      <c r="P74" s="14"/>
      <c r="Q74" s="14"/>
      <c r="R74" s="14"/>
      <c r="S74" s="14"/>
      <c r="T74" s="14"/>
      <c r="U74" s="14"/>
      <c r="V74" s="16">
        <v>20</v>
      </c>
      <c r="W74" s="14">
        <f t="shared" si="19"/>
        <v>29.619600000000002</v>
      </c>
      <c r="X74" s="16">
        <v>30</v>
      </c>
      <c r="Y74" s="17">
        <f t="shared" si="20"/>
        <v>7.7870059014976567</v>
      </c>
      <c r="Z74" s="14">
        <f t="shared" si="21"/>
        <v>4.0732487947170117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33.123399999999997</v>
      </c>
      <c r="AF74" s="14">
        <f>VLOOKUP(A:A,[1]TDSheet!$A:$AF,32,0)</f>
        <v>30.169</v>
      </c>
      <c r="AG74" s="14">
        <f>VLOOKUP(A:A,[1]TDSheet!$A:$AG,33,0)</f>
        <v>28.949599999999997</v>
      </c>
      <c r="AH74" s="14">
        <f>VLOOKUP(A:A,[3]TDSheet!$A:$D,4,0)</f>
        <v>22.202999999999999</v>
      </c>
      <c r="AI74" s="14">
        <f>VLOOKUP(A:A,[1]TDSheet!$A:$AI,35,0)</f>
        <v>0</v>
      </c>
      <c r="AJ74" s="14">
        <f t="shared" si="22"/>
        <v>20</v>
      </c>
      <c r="AK74" s="14">
        <f t="shared" si="23"/>
        <v>30</v>
      </c>
      <c r="AL74" s="14">
        <f t="shared" si="24"/>
        <v>0</v>
      </c>
      <c r="AM74" s="14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455</v>
      </c>
      <c r="D75" s="8">
        <v>467</v>
      </c>
      <c r="E75" s="8">
        <v>604</v>
      </c>
      <c r="F75" s="8">
        <v>289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655</v>
      </c>
      <c r="K75" s="14">
        <f t="shared" si="18"/>
        <v>-51</v>
      </c>
      <c r="L75" s="14">
        <f>VLOOKUP(A:A,[1]TDSheet!$A:$M,13,0)</f>
        <v>150</v>
      </c>
      <c r="M75" s="14">
        <f>VLOOKUP(A:A,[1]TDSheet!$A:$N,14,0)</f>
        <v>160</v>
      </c>
      <c r="N75" s="14">
        <f>VLOOKUP(A:A,[1]TDSheet!$A:$X,24,0)</f>
        <v>60</v>
      </c>
      <c r="O75" s="14"/>
      <c r="P75" s="14"/>
      <c r="Q75" s="14"/>
      <c r="R75" s="14"/>
      <c r="S75" s="14"/>
      <c r="T75" s="14"/>
      <c r="U75" s="14"/>
      <c r="V75" s="16">
        <v>180</v>
      </c>
      <c r="W75" s="14">
        <f t="shared" si="19"/>
        <v>120.8</v>
      </c>
      <c r="X75" s="16">
        <v>170</v>
      </c>
      <c r="Y75" s="17">
        <f t="shared" si="20"/>
        <v>8.3526490066225172</v>
      </c>
      <c r="Z75" s="14">
        <f t="shared" si="21"/>
        <v>2.3923841059602649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111</v>
      </c>
      <c r="AF75" s="14">
        <f>VLOOKUP(A:A,[1]TDSheet!$A:$AF,32,0)</f>
        <v>107</v>
      </c>
      <c r="AG75" s="14">
        <f>VLOOKUP(A:A,[1]TDSheet!$A:$AG,33,0)</f>
        <v>102</v>
      </c>
      <c r="AH75" s="14">
        <f>VLOOKUP(A:A,[3]TDSheet!$A:$D,4,0)</f>
        <v>130</v>
      </c>
      <c r="AI75" s="14">
        <f>VLOOKUP(A:A,[1]TDSheet!$A:$AI,35,0)</f>
        <v>0</v>
      </c>
      <c r="AJ75" s="14">
        <f t="shared" si="22"/>
        <v>108</v>
      </c>
      <c r="AK75" s="14">
        <f t="shared" si="23"/>
        <v>102</v>
      </c>
      <c r="AL75" s="14">
        <f t="shared" si="24"/>
        <v>0</v>
      </c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450</v>
      </c>
      <c r="D76" s="8">
        <v>821</v>
      </c>
      <c r="E76" s="8">
        <v>769</v>
      </c>
      <c r="F76" s="8">
        <v>443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850</v>
      </c>
      <c r="K76" s="14">
        <f t="shared" si="18"/>
        <v>-81</v>
      </c>
      <c r="L76" s="14">
        <f>VLOOKUP(A:A,[1]TDSheet!$A:$M,13,0)</f>
        <v>190</v>
      </c>
      <c r="M76" s="14">
        <f>VLOOKUP(A:A,[1]TDSheet!$A:$N,14,0)</f>
        <v>260</v>
      </c>
      <c r="N76" s="14">
        <f>VLOOKUP(A:A,[1]TDSheet!$A:$X,24,0)</f>
        <v>50</v>
      </c>
      <c r="O76" s="14"/>
      <c r="P76" s="14"/>
      <c r="Q76" s="14"/>
      <c r="R76" s="14"/>
      <c r="S76" s="14"/>
      <c r="T76" s="14"/>
      <c r="U76" s="14"/>
      <c r="V76" s="16">
        <v>120</v>
      </c>
      <c r="W76" s="14">
        <f t="shared" si="19"/>
        <v>153.80000000000001</v>
      </c>
      <c r="X76" s="16">
        <v>220</v>
      </c>
      <c r="Y76" s="17">
        <f t="shared" si="20"/>
        <v>8.3420026007802335</v>
      </c>
      <c r="Z76" s="14">
        <f t="shared" si="21"/>
        <v>2.8803641092327696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131</v>
      </c>
      <c r="AF76" s="14">
        <f>VLOOKUP(A:A,[1]TDSheet!$A:$AF,32,0)</f>
        <v>129.4</v>
      </c>
      <c r="AG76" s="14">
        <f>VLOOKUP(A:A,[1]TDSheet!$A:$AG,33,0)</f>
        <v>141</v>
      </c>
      <c r="AH76" s="14">
        <f>VLOOKUP(A:A,[3]TDSheet!$A:$D,4,0)</f>
        <v>138</v>
      </c>
      <c r="AI76" s="14">
        <f>VLOOKUP(A:A,[1]TDSheet!$A:$AI,35,0)</f>
        <v>0</v>
      </c>
      <c r="AJ76" s="14">
        <f t="shared" si="22"/>
        <v>72</v>
      </c>
      <c r="AK76" s="14">
        <f t="shared" si="23"/>
        <v>132</v>
      </c>
      <c r="AL76" s="14">
        <f t="shared" si="24"/>
        <v>0</v>
      </c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25</v>
      </c>
      <c r="D77" s="8">
        <v>860</v>
      </c>
      <c r="E77" s="8">
        <v>589</v>
      </c>
      <c r="F77" s="8">
        <v>256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4">
        <f>VLOOKUP(A:A,[2]TDSheet!$A:$F,6,0)</f>
        <v>753</v>
      </c>
      <c r="K77" s="14">
        <f t="shared" si="18"/>
        <v>-164</v>
      </c>
      <c r="L77" s="14">
        <f>VLOOKUP(A:A,[1]TDSheet!$A:$M,13,0)</f>
        <v>200</v>
      </c>
      <c r="M77" s="14">
        <f>VLOOKUP(A:A,[1]TDSheet!$A:$N,14,0)</f>
        <v>200</v>
      </c>
      <c r="N77" s="14">
        <f>VLOOKUP(A:A,[1]TDSheet!$A:$X,24,0)</f>
        <v>0</v>
      </c>
      <c r="O77" s="14"/>
      <c r="P77" s="14"/>
      <c r="Q77" s="14"/>
      <c r="R77" s="14"/>
      <c r="S77" s="14"/>
      <c r="T77" s="14"/>
      <c r="U77" s="14"/>
      <c r="V77" s="16">
        <v>160</v>
      </c>
      <c r="W77" s="14">
        <f t="shared" si="19"/>
        <v>117.8</v>
      </c>
      <c r="X77" s="16">
        <v>160</v>
      </c>
      <c r="Y77" s="17">
        <f t="shared" si="20"/>
        <v>8.2852292020373515</v>
      </c>
      <c r="Z77" s="14">
        <f t="shared" si="21"/>
        <v>2.1731748726655349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122</v>
      </c>
      <c r="AF77" s="14">
        <f>VLOOKUP(A:A,[1]TDSheet!$A:$AF,32,0)</f>
        <v>91.2</v>
      </c>
      <c r="AG77" s="14">
        <f>VLOOKUP(A:A,[1]TDSheet!$A:$AG,33,0)</f>
        <v>74</v>
      </c>
      <c r="AH77" s="14">
        <f>VLOOKUP(A:A,[3]TDSheet!$A:$D,4,0)</f>
        <v>150</v>
      </c>
      <c r="AI77" s="14">
        <f>VLOOKUP(A:A,[1]TDSheet!$A:$AI,35,0)</f>
        <v>0</v>
      </c>
      <c r="AJ77" s="14">
        <f t="shared" si="22"/>
        <v>64</v>
      </c>
      <c r="AK77" s="14">
        <f t="shared" si="23"/>
        <v>64</v>
      </c>
      <c r="AL77" s="14">
        <f t="shared" si="24"/>
        <v>0</v>
      </c>
      <c r="AM77" s="14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120</v>
      </c>
      <c r="D78" s="8">
        <v>957</v>
      </c>
      <c r="E78" s="8">
        <v>725</v>
      </c>
      <c r="F78" s="8">
        <v>326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4">
        <f>VLOOKUP(A:A,[2]TDSheet!$A:$F,6,0)</f>
        <v>843</v>
      </c>
      <c r="K78" s="14">
        <f t="shared" si="18"/>
        <v>-118</v>
      </c>
      <c r="L78" s="14">
        <f>VLOOKUP(A:A,[1]TDSheet!$A:$M,13,0)</f>
        <v>150</v>
      </c>
      <c r="M78" s="14">
        <f>VLOOKUP(A:A,[1]TDSheet!$A:$N,14,0)</f>
        <v>160</v>
      </c>
      <c r="N78" s="14">
        <f>VLOOKUP(A:A,[1]TDSheet!$A:$X,24,0)</f>
        <v>100</v>
      </c>
      <c r="O78" s="14"/>
      <c r="P78" s="14"/>
      <c r="Q78" s="14"/>
      <c r="R78" s="14"/>
      <c r="S78" s="14"/>
      <c r="T78" s="14"/>
      <c r="U78" s="14"/>
      <c r="V78" s="16">
        <v>200</v>
      </c>
      <c r="W78" s="14">
        <f t="shared" si="19"/>
        <v>145</v>
      </c>
      <c r="X78" s="16">
        <v>200</v>
      </c>
      <c r="Y78" s="17">
        <f t="shared" si="20"/>
        <v>7.8344827586206893</v>
      </c>
      <c r="Z78" s="14">
        <f t="shared" si="21"/>
        <v>2.2482758620689656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56</v>
      </c>
      <c r="AF78" s="14">
        <f>VLOOKUP(A:A,[1]TDSheet!$A:$AF,32,0)</f>
        <v>85.4</v>
      </c>
      <c r="AG78" s="14">
        <f>VLOOKUP(A:A,[1]TDSheet!$A:$AG,33,0)</f>
        <v>136.4</v>
      </c>
      <c r="AH78" s="14">
        <f>VLOOKUP(A:A,[3]TDSheet!$A:$D,4,0)</f>
        <v>148</v>
      </c>
      <c r="AI78" s="14">
        <f>VLOOKUP(A:A,[1]TDSheet!$A:$AI,35,0)</f>
        <v>0</v>
      </c>
      <c r="AJ78" s="14">
        <f t="shared" si="22"/>
        <v>66</v>
      </c>
      <c r="AK78" s="14">
        <f t="shared" si="23"/>
        <v>66</v>
      </c>
      <c r="AL78" s="14">
        <f t="shared" si="24"/>
        <v>0</v>
      </c>
      <c r="AM78" s="14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195</v>
      </c>
      <c r="D79" s="8">
        <v>756</v>
      </c>
      <c r="E79" s="8">
        <v>554</v>
      </c>
      <c r="F79" s="8">
        <v>362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4">
        <f>VLOOKUP(A:A,[2]TDSheet!$A:$F,6,0)</f>
        <v>608</v>
      </c>
      <c r="K79" s="14">
        <f t="shared" si="18"/>
        <v>-54</v>
      </c>
      <c r="L79" s="14">
        <f>VLOOKUP(A:A,[1]TDSheet!$A:$M,13,0)</f>
        <v>50</v>
      </c>
      <c r="M79" s="14">
        <f>VLOOKUP(A:A,[1]TDSheet!$A:$N,14,0)</f>
        <v>150</v>
      </c>
      <c r="N79" s="14">
        <f>VLOOKUP(A:A,[1]TDSheet!$A:$X,24,0)</f>
        <v>80</v>
      </c>
      <c r="O79" s="14"/>
      <c r="P79" s="14"/>
      <c r="Q79" s="14"/>
      <c r="R79" s="14"/>
      <c r="S79" s="14"/>
      <c r="T79" s="14"/>
      <c r="U79" s="14"/>
      <c r="V79" s="16">
        <v>120</v>
      </c>
      <c r="W79" s="14">
        <f t="shared" si="19"/>
        <v>110.8</v>
      </c>
      <c r="X79" s="16">
        <v>150</v>
      </c>
      <c r="Y79" s="17">
        <f t="shared" si="20"/>
        <v>8.231046931407942</v>
      </c>
      <c r="Z79" s="14">
        <f t="shared" si="21"/>
        <v>3.2671480144404335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64.599999999999994</v>
      </c>
      <c r="AF79" s="14">
        <f>VLOOKUP(A:A,[1]TDSheet!$A:$AF,32,0)</f>
        <v>95.8</v>
      </c>
      <c r="AG79" s="14">
        <f>VLOOKUP(A:A,[1]TDSheet!$A:$AG,33,0)</f>
        <v>103</v>
      </c>
      <c r="AH79" s="14">
        <f>VLOOKUP(A:A,[3]TDSheet!$A:$D,4,0)</f>
        <v>92</v>
      </c>
      <c r="AI79" s="14">
        <f>VLOOKUP(A:A,[1]TDSheet!$A:$AI,35,0)</f>
        <v>0</v>
      </c>
      <c r="AJ79" s="14">
        <f t="shared" si="22"/>
        <v>42</v>
      </c>
      <c r="AK79" s="14">
        <f t="shared" si="23"/>
        <v>52.5</v>
      </c>
      <c r="AL79" s="14">
        <f t="shared" si="24"/>
        <v>0</v>
      </c>
      <c r="AM79" s="14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338</v>
      </c>
      <c r="D80" s="8">
        <v>213</v>
      </c>
      <c r="E80" s="8">
        <v>388</v>
      </c>
      <c r="F80" s="8">
        <v>145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4">
        <f>VLOOKUP(A:A,[2]TDSheet!$A:$F,6,0)</f>
        <v>411</v>
      </c>
      <c r="K80" s="14">
        <f t="shared" si="18"/>
        <v>-23</v>
      </c>
      <c r="L80" s="14">
        <f>VLOOKUP(A:A,[1]TDSheet!$A:$M,13,0)</f>
        <v>90</v>
      </c>
      <c r="M80" s="14">
        <f>VLOOKUP(A:A,[1]TDSheet!$A:$N,14,0)</f>
        <v>120</v>
      </c>
      <c r="N80" s="14">
        <f>VLOOKUP(A:A,[1]TDSheet!$A:$X,24,0)</f>
        <v>0</v>
      </c>
      <c r="O80" s="14"/>
      <c r="P80" s="14"/>
      <c r="Q80" s="14"/>
      <c r="R80" s="14"/>
      <c r="S80" s="14"/>
      <c r="T80" s="14"/>
      <c r="U80" s="14"/>
      <c r="V80" s="16">
        <v>180</v>
      </c>
      <c r="W80" s="14">
        <f t="shared" si="19"/>
        <v>77.599999999999994</v>
      </c>
      <c r="X80" s="16">
        <v>110</v>
      </c>
      <c r="Y80" s="17">
        <f t="shared" si="20"/>
        <v>8.3118556701030926</v>
      </c>
      <c r="Z80" s="14">
        <f t="shared" si="21"/>
        <v>1.8685567010309281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72.2</v>
      </c>
      <c r="AF80" s="14">
        <f>VLOOKUP(A:A,[1]TDSheet!$A:$AF,32,0)</f>
        <v>88.6</v>
      </c>
      <c r="AG80" s="14">
        <f>VLOOKUP(A:A,[1]TDSheet!$A:$AG,33,0)</f>
        <v>60</v>
      </c>
      <c r="AH80" s="14">
        <f>VLOOKUP(A:A,[3]TDSheet!$A:$D,4,0)</f>
        <v>125</v>
      </c>
      <c r="AI80" s="14" t="str">
        <f>VLOOKUP(A:A,[1]TDSheet!$A:$AI,35,0)</f>
        <v>оконч</v>
      </c>
      <c r="AJ80" s="14">
        <f t="shared" si="22"/>
        <v>59.400000000000006</v>
      </c>
      <c r="AK80" s="14">
        <f t="shared" si="23"/>
        <v>36.300000000000004</v>
      </c>
      <c r="AL80" s="14">
        <f t="shared" si="24"/>
        <v>0</v>
      </c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3315</v>
      </c>
      <c r="D81" s="8">
        <v>6553</v>
      </c>
      <c r="E81" s="8">
        <v>6419</v>
      </c>
      <c r="F81" s="8">
        <v>2343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4">
        <f>VLOOKUP(A:A,[2]TDSheet!$A:$F,6,0)</f>
        <v>6500</v>
      </c>
      <c r="K81" s="14">
        <f t="shared" si="18"/>
        <v>-81</v>
      </c>
      <c r="L81" s="14">
        <f>VLOOKUP(A:A,[1]TDSheet!$A:$M,13,0)</f>
        <v>600</v>
      </c>
      <c r="M81" s="14">
        <f>VLOOKUP(A:A,[1]TDSheet!$A:$N,14,0)</f>
        <v>1020</v>
      </c>
      <c r="N81" s="14">
        <f>VLOOKUP(A:A,[1]TDSheet!$A:$X,24,0)</f>
        <v>400</v>
      </c>
      <c r="O81" s="14"/>
      <c r="P81" s="14"/>
      <c r="Q81" s="14"/>
      <c r="R81" s="14"/>
      <c r="S81" s="14"/>
      <c r="T81" s="14"/>
      <c r="U81" s="14"/>
      <c r="V81" s="16">
        <v>1200</v>
      </c>
      <c r="W81" s="14">
        <f t="shared" si="19"/>
        <v>803.8</v>
      </c>
      <c r="X81" s="16">
        <v>1200</v>
      </c>
      <c r="Y81" s="17">
        <f t="shared" si="20"/>
        <v>8.4137845235133124</v>
      </c>
      <c r="Z81" s="14">
        <f t="shared" si="21"/>
        <v>2.9149042050261262</v>
      </c>
      <c r="AA81" s="14"/>
      <c r="AB81" s="14"/>
      <c r="AC81" s="14"/>
      <c r="AD81" s="14">
        <f>VLOOKUP(A:A,[1]TDSheet!$A:$AD,30,0)</f>
        <v>2400</v>
      </c>
      <c r="AE81" s="14">
        <f>VLOOKUP(A:A,[1]TDSheet!$A:$AE,31,0)</f>
        <v>639</v>
      </c>
      <c r="AF81" s="14">
        <f>VLOOKUP(A:A,[1]TDSheet!$A:$AF,32,0)</f>
        <v>630.6</v>
      </c>
      <c r="AG81" s="14">
        <f>VLOOKUP(A:A,[1]TDSheet!$A:$AG,33,0)</f>
        <v>620.4</v>
      </c>
      <c r="AH81" s="14">
        <f>VLOOKUP(A:A,[3]TDSheet!$A:$D,4,0)</f>
        <v>744</v>
      </c>
      <c r="AI81" s="14" t="str">
        <f>VLOOKUP(A:A,[1]TDSheet!$A:$AI,35,0)</f>
        <v>нояаб</v>
      </c>
      <c r="AJ81" s="14">
        <f t="shared" si="22"/>
        <v>420</v>
      </c>
      <c r="AK81" s="14">
        <f t="shared" si="23"/>
        <v>420</v>
      </c>
      <c r="AL81" s="14">
        <f t="shared" si="24"/>
        <v>0</v>
      </c>
      <c r="AM81" s="14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4979</v>
      </c>
      <c r="D82" s="8">
        <v>5775</v>
      </c>
      <c r="E82" s="8">
        <v>7716</v>
      </c>
      <c r="F82" s="8">
        <v>2831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4">
        <f>VLOOKUP(A:A,[2]TDSheet!$A:$F,6,0)</f>
        <v>7889</v>
      </c>
      <c r="K82" s="14">
        <f t="shared" si="18"/>
        <v>-173</v>
      </c>
      <c r="L82" s="14">
        <f>VLOOKUP(A:A,[1]TDSheet!$A:$M,13,0)</f>
        <v>1000</v>
      </c>
      <c r="M82" s="14">
        <f>VLOOKUP(A:A,[1]TDSheet!$A:$N,14,0)</f>
        <v>2200</v>
      </c>
      <c r="N82" s="14">
        <f>VLOOKUP(A:A,[1]TDSheet!$A:$X,24,0)</f>
        <v>1200</v>
      </c>
      <c r="O82" s="14"/>
      <c r="P82" s="14"/>
      <c r="Q82" s="14"/>
      <c r="R82" s="14"/>
      <c r="S82" s="14"/>
      <c r="T82" s="14"/>
      <c r="U82" s="14"/>
      <c r="V82" s="16">
        <v>1800</v>
      </c>
      <c r="W82" s="14">
        <f t="shared" si="19"/>
        <v>1303.2</v>
      </c>
      <c r="X82" s="16">
        <v>1900</v>
      </c>
      <c r="Y82" s="17">
        <f t="shared" si="20"/>
        <v>8.3878146101903006</v>
      </c>
      <c r="Z82" s="14">
        <f t="shared" si="21"/>
        <v>2.1723449969306321</v>
      </c>
      <c r="AA82" s="14"/>
      <c r="AB82" s="14"/>
      <c r="AC82" s="14"/>
      <c r="AD82" s="14">
        <f>VLOOKUP(A:A,[1]TDSheet!$A:$AD,30,0)</f>
        <v>1200</v>
      </c>
      <c r="AE82" s="14">
        <f>VLOOKUP(A:A,[1]TDSheet!$A:$AE,31,0)</f>
        <v>1331.2</v>
      </c>
      <c r="AF82" s="14">
        <f>VLOOKUP(A:A,[1]TDSheet!$A:$AF,32,0)</f>
        <v>1262.8</v>
      </c>
      <c r="AG82" s="14">
        <f>VLOOKUP(A:A,[1]TDSheet!$A:$AG,33,0)</f>
        <v>1156.8</v>
      </c>
      <c r="AH82" s="14">
        <f>VLOOKUP(A:A,[3]TDSheet!$A:$D,4,0)</f>
        <v>1054</v>
      </c>
      <c r="AI82" s="14" t="str">
        <f>VLOOKUP(A:A,[1]TDSheet!$A:$AI,35,0)</f>
        <v>оконч</v>
      </c>
      <c r="AJ82" s="14">
        <f t="shared" si="22"/>
        <v>630</v>
      </c>
      <c r="AK82" s="14">
        <f t="shared" si="23"/>
        <v>665</v>
      </c>
      <c r="AL82" s="14">
        <f t="shared" si="24"/>
        <v>0</v>
      </c>
      <c r="AM82" s="14"/>
    </row>
    <row r="83" spans="1:39" s="1" customFormat="1" ht="11.1" customHeight="1" outlineLevel="1" x14ac:dyDescent="0.2">
      <c r="A83" s="7" t="s">
        <v>86</v>
      </c>
      <c r="B83" s="7" t="s">
        <v>12</v>
      </c>
      <c r="C83" s="8"/>
      <c r="D83" s="8">
        <v>36</v>
      </c>
      <c r="E83" s="8">
        <v>0</v>
      </c>
      <c r="F83" s="8">
        <v>36</v>
      </c>
      <c r="G83" s="13">
        <v>0</v>
      </c>
      <c r="H83" s="1">
        <v>0.11</v>
      </c>
      <c r="I83" s="1" t="e">
        <f>VLOOKUP(A:A,[1]TDSheet!$A:$I,9,0)</f>
        <v>#N/A</v>
      </c>
      <c r="J83" s="14">
        <v>0</v>
      </c>
      <c r="K83" s="14">
        <f t="shared" si="18"/>
        <v>0</v>
      </c>
      <c r="L83" s="14">
        <v>0</v>
      </c>
      <c r="M83" s="14">
        <v>0</v>
      </c>
      <c r="N83" s="14">
        <v>0</v>
      </c>
      <c r="O83" s="14"/>
      <c r="P83" s="14"/>
      <c r="Q83" s="14"/>
      <c r="R83" s="14"/>
      <c r="S83" s="14"/>
      <c r="T83" s="14"/>
      <c r="U83" s="14"/>
      <c r="V83" s="16">
        <v>30</v>
      </c>
      <c r="W83" s="14">
        <f t="shared" si="19"/>
        <v>0</v>
      </c>
      <c r="X83" s="16">
        <v>30</v>
      </c>
      <c r="Y83" s="17" t="e">
        <f t="shared" si="20"/>
        <v>#DIV/0!</v>
      </c>
      <c r="Z83" s="14" t="e">
        <f t="shared" si="21"/>
        <v>#DIV/0!</v>
      </c>
      <c r="AA83" s="14"/>
      <c r="AB83" s="14"/>
      <c r="AC83" s="14"/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e">
        <f>VLOOKUP(A:A,[1]TDSheet!$A:$AI,35,0)</f>
        <v>#N/A</v>
      </c>
      <c r="AJ83" s="14">
        <f t="shared" si="22"/>
        <v>3.3</v>
      </c>
      <c r="AK83" s="14">
        <f t="shared" si="23"/>
        <v>3.3</v>
      </c>
      <c r="AL83" s="14">
        <f t="shared" si="24"/>
        <v>0</v>
      </c>
      <c r="AM83" s="14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47</v>
      </c>
      <c r="D84" s="8">
        <v>10</v>
      </c>
      <c r="E84" s="8">
        <v>8</v>
      </c>
      <c r="F84" s="8">
        <v>43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4">
        <f>VLOOKUP(A:A,[2]TDSheet!$A:$F,6,0)</f>
        <v>235</v>
      </c>
      <c r="K84" s="14">
        <f t="shared" si="18"/>
        <v>-227</v>
      </c>
      <c r="L84" s="14">
        <f>VLOOKUP(A:A,[1]TDSheet!$A:$M,13,0)</f>
        <v>30</v>
      </c>
      <c r="M84" s="14">
        <f>VLOOKUP(A:A,[1]TDSheet!$A:$N,14,0)</f>
        <v>30</v>
      </c>
      <c r="N84" s="14">
        <f>VLOOKUP(A:A,[1]TDSheet!$A:$X,24,0)</f>
        <v>0</v>
      </c>
      <c r="O84" s="14"/>
      <c r="P84" s="14"/>
      <c r="Q84" s="14"/>
      <c r="R84" s="14"/>
      <c r="S84" s="14"/>
      <c r="T84" s="14"/>
      <c r="U84" s="14"/>
      <c r="V84" s="16">
        <v>30</v>
      </c>
      <c r="W84" s="14">
        <f t="shared" si="19"/>
        <v>1.6</v>
      </c>
      <c r="X84" s="16">
        <v>30</v>
      </c>
      <c r="Y84" s="17">
        <f t="shared" si="20"/>
        <v>101.875</v>
      </c>
      <c r="Z84" s="14">
        <f t="shared" si="21"/>
        <v>26.875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0.8</v>
      </c>
      <c r="AF84" s="14">
        <f>VLOOKUP(A:A,[1]TDSheet!$A:$AF,32,0)</f>
        <v>7</v>
      </c>
      <c r="AG84" s="14">
        <f>VLOOKUP(A:A,[1]TDSheet!$A:$AG,33,0)</f>
        <v>22.2</v>
      </c>
      <c r="AH84" s="14">
        <v>0</v>
      </c>
      <c r="AI84" s="14" t="e">
        <f>VLOOKUP(A:A,[1]TDSheet!$A:$AI,35,0)</f>
        <v>#N/A</v>
      </c>
      <c r="AJ84" s="14">
        <f t="shared" si="22"/>
        <v>1.7999999999999998</v>
      </c>
      <c r="AK84" s="14">
        <f t="shared" si="23"/>
        <v>1.7999999999999998</v>
      </c>
      <c r="AL84" s="14">
        <f t="shared" si="24"/>
        <v>0</v>
      </c>
      <c r="AM84" s="14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52</v>
      </c>
      <c r="D85" s="8">
        <v>253</v>
      </c>
      <c r="E85" s="8">
        <v>147</v>
      </c>
      <c r="F85" s="8">
        <v>156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4">
        <f>VLOOKUP(A:A,[2]TDSheet!$A:$F,6,0)</f>
        <v>401</v>
      </c>
      <c r="K85" s="14">
        <f t="shared" si="18"/>
        <v>-254</v>
      </c>
      <c r="L85" s="14">
        <f>VLOOKUP(A:A,[1]TDSheet!$A:$M,13,0)</f>
        <v>30</v>
      </c>
      <c r="M85" s="14">
        <f>VLOOKUP(A:A,[1]TDSheet!$A:$N,14,0)</f>
        <v>30</v>
      </c>
      <c r="N85" s="14">
        <f>VLOOKUP(A:A,[1]TDSheet!$A:$X,24,0)</f>
        <v>30</v>
      </c>
      <c r="O85" s="14"/>
      <c r="P85" s="14"/>
      <c r="Q85" s="14"/>
      <c r="R85" s="14"/>
      <c r="S85" s="14"/>
      <c r="T85" s="14"/>
      <c r="U85" s="14"/>
      <c r="V85" s="16">
        <v>30</v>
      </c>
      <c r="W85" s="14">
        <f t="shared" si="19"/>
        <v>29.4</v>
      </c>
      <c r="X85" s="16">
        <v>30</v>
      </c>
      <c r="Y85" s="17">
        <f t="shared" si="20"/>
        <v>10.408163265306124</v>
      </c>
      <c r="Z85" s="14">
        <f t="shared" si="21"/>
        <v>5.3061224489795924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0</v>
      </c>
      <c r="AF85" s="14">
        <f>VLOOKUP(A:A,[1]TDSheet!$A:$AF,32,0)</f>
        <v>15.4</v>
      </c>
      <c r="AG85" s="14">
        <f>VLOOKUP(A:A,[1]TDSheet!$A:$AG,33,0)</f>
        <v>23.2</v>
      </c>
      <c r="AH85" s="14">
        <f>VLOOKUP(A:A,[3]TDSheet!$A:$D,4,0)</f>
        <v>17</v>
      </c>
      <c r="AI85" s="14" t="e">
        <f>VLOOKUP(A:A,[1]TDSheet!$A:$AI,35,0)</f>
        <v>#N/A</v>
      </c>
      <c r="AJ85" s="14">
        <f t="shared" si="22"/>
        <v>1.7999999999999998</v>
      </c>
      <c r="AK85" s="14">
        <f t="shared" si="23"/>
        <v>1.7999999999999998</v>
      </c>
      <c r="AL85" s="14">
        <f t="shared" si="24"/>
        <v>0</v>
      </c>
      <c r="AM85" s="14"/>
    </row>
    <row r="86" spans="1:39" s="1" customFormat="1" ht="11.1" customHeight="1" outlineLevel="1" x14ac:dyDescent="0.2">
      <c r="A86" s="7" t="s">
        <v>89</v>
      </c>
      <c r="B86" s="7" t="s">
        <v>12</v>
      </c>
      <c r="C86" s="8">
        <v>92</v>
      </c>
      <c r="D86" s="8">
        <v>83</v>
      </c>
      <c r="E86" s="8">
        <v>44</v>
      </c>
      <c r="F86" s="8">
        <v>127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4">
        <f>VLOOKUP(A:A,[2]TDSheet!$A:$F,6,0)</f>
        <v>192</v>
      </c>
      <c r="K86" s="14">
        <f t="shared" si="18"/>
        <v>-148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0</v>
      </c>
      <c r="O86" s="14"/>
      <c r="P86" s="14"/>
      <c r="Q86" s="14"/>
      <c r="R86" s="14"/>
      <c r="S86" s="14"/>
      <c r="T86" s="14"/>
      <c r="U86" s="14"/>
      <c r="V86" s="16">
        <v>30</v>
      </c>
      <c r="W86" s="14">
        <f t="shared" si="19"/>
        <v>8.8000000000000007</v>
      </c>
      <c r="X86" s="16">
        <v>30</v>
      </c>
      <c r="Y86" s="17">
        <f t="shared" si="20"/>
        <v>21.25</v>
      </c>
      <c r="Z86" s="14">
        <f t="shared" si="21"/>
        <v>14.43181818181818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0.2</v>
      </c>
      <c r="AF86" s="14">
        <f>VLOOKUP(A:A,[1]TDSheet!$A:$AF,32,0)</f>
        <v>0</v>
      </c>
      <c r="AG86" s="14">
        <f>VLOOKUP(A:A,[1]TDSheet!$A:$AG,33,0)</f>
        <v>0</v>
      </c>
      <c r="AH86" s="14">
        <f>VLOOKUP(A:A,[3]TDSheet!$A:$D,4,0)</f>
        <v>20</v>
      </c>
      <c r="AI86" s="19" t="str">
        <f>VLOOKUP(A:A,[1]TDSheet!$A:$AI,35,0)</f>
        <v>склад</v>
      </c>
      <c r="AJ86" s="14">
        <f t="shared" si="22"/>
        <v>4.5</v>
      </c>
      <c r="AK86" s="14">
        <f t="shared" si="23"/>
        <v>4.5</v>
      </c>
      <c r="AL86" s="14">
        <f t="shared" si="24"/>
        <v>0</v>
      </c>
      <c r="AM86" s="14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14</v>
      </c>
      <c r="D87" s="8"/>
      <c r="E87" s="8">
        <v>0</v>
      </c>
      <c r="F87" s="8">
        <v>14</v>
      </c>
      <c r="G87" s="1" t="str">
        <f>VLOOKUP(A:A,[1]TDSheet!$A:$G,7,0)</f>
        <v>выв</v>
      </c>
      <c r="H87" s="1">
        <f>VLOOKUP(A:A,[1]TDSheet!$A:$H,8,0)</f>
        <v>0</v>
      </c>
      <c r="I87" s="1" t="e">
        <f>VLOOKUP(A:A,[1]TDSheet!$A:$I,9,0)</f>
        <v>#N/A</v>
      </c>
      <c r="J87" s="14">
        <v>0</v>
      </c>
      <c r="K87" s="14">
        <f t="shared" si="18"/>
        <v>0</v>
      </c>
      <c r="L87" s="14">
        <f>VLOOKUP(A:A,[1]TDSheet!$A:$M,13,0)</f>
        <v>0</v>
      </c>
      <c r="M87" s="14">
        <f>VLOOKUP(A:A,[1]TDSheet!$A:$N,14,0)</f>
        <v>0</v>
      </c>
      <c r="N87" s="14">
        <f>VLOOKUP(A:A,[1]TDSheet!$A:$X,24,0)</f>
        <v>0</v>
      </c>
      <c r="O87" s="14"/>
      <c r="P87" s="14"/>
      <c r="Q87" s="14"/>
      <c r="R87" s="14"/>
      <c r="S87" s="14"/>
      <c r="T87" s="14"/>
      <c r="U87" s="14"/>
      <c r="V87" s="16"/>
      <c r="W87" s="14">
        <f t="shared" si="19"/>
        <v>0</v>
      </c>
      <c r="X87" s="16"/>
      <c r="Y87" s="17" t="e">
        <f t="shared" si="20"/>
        <v>#DIV/0!</v>
      </c>
      <c r="Z87" s="14" t="e">
        <f t="shared" si="21"/>
        <v>#DIV/0!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0.4</v>
      </c>
      <c r="AF87" s="14">
        <f>VLOOKUP(A:A,[1]TDSheet!$A:$AF,32,0)</f>
        <v>0</v>
      </c>
      <c r="AG87" s="14">
        <f>VLOOKUP(A:A,[1]TDSheet!$A:$AG,33,0)</f>
        <v>0</v>
      </c>
      <c r="AH87" s="14">
        <v>0</v>
      </c>
      <c r="AI87" s="19" t="str">
        <f>VLOOKUP(A:A,[1]TDSheet!$A:$AI,35,0)</f>
        <v>выв01,11,</v>
      </c>
      <c r="AJ87" s="14">
        <f t="shared" si="22"/>
        <v>0</v>
      </c>
      <c r="AK87" s="14">
        <f t="shared" si="23"/>
        <v>0</v>
      </c>
      <c r="AL87" s="14">
        <f t="shared" si="24"/>
        <v>0</v>
      </c>
      <c r="AM87" s="14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58.776000000000003</v>
      </c>
      <c r="D88" s="8">
        <v>34.76</v>
      </c>
      <c r="E88" s="8">
        <v>52.488</v>
      </c>
      <c r="F88" s="8">
        <v>41.048000000000002</v>
      </c>
      <c r="G88" s="1" t="str">
        <f>VLOOKUP(A:A,[1]TDSheet!$A:$G,7,0)</f>
        <v>выв</v>
      </c>
      <c r="H88" s="1">
        <f>VLOOKUP(A:A,[1]TDSheet!$A:$H,8,0)</f>
        <v>0</v>
      </c>
      <c r="I88" s="1" t="e">
        <f>VLOOKUP(A:A,[1]TDSheet!$A:$I,9,0)</f>
        <v>#N/A</v>
      </c>
      <c r="J88" s="14">
        <f>VLOOKUP(A:A,[2]TDSheet!$A:$F,6,0)</f>
        <v>61.052</v>
      </c>
      <c r="K88" s="14">
        <f t="shared" si="18"/>
        <v>-8.5640000000000001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4"/>
      <c r="V88" s="16"/>
      <c r="W88" s="14">
        <f t="shared" si="19"/>
        <v>10.4976</v>
      </c>
      <c r="X88" s="16"/>
      <c r="Y88" s="17">
        <f t="shared" si="20"/>
        <v>3.910227099527511</v>
      </c>
      <c r="Z88" s="14">
        <f t="shared" si="21"/>
        <v>3.910227099527511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13.241800000000001</v>
      </c>
      <c r="AF88" s="14">
        <f>VLOOKUP(A:A,[1]TDSheet!$A:$AF,32,0)</f>
        <v>11.421200000000001</v>
      </c>
      <c r="AG88" s="14">
        <f>VLOOKUP(A:A,[1]TDSheet!$A:$AG,33,0)</f>
        <v>10.854000000000001</v>
      </c>
      <c r="AH88" s="14">
        <f>VLOOKUP(A:A,[3]TDSheet!$A:$D,4,0)</f>
        <v>1.446</v>
      </c>
      <c r="AI88" s="14" t="str">
        <f>VLOOKUP(A:A,[1]TDSheet!$A:$AI,35,0)</f>
        <v>выв01,11,</v>
      </c>
      <c r="AJ88" s="14">
        <f t="shared" si="22"/>
        <v>0</v>
      </c>
      <c r="AK88" s="14">
        <f t="shared" si="23"/>
        <v>0</v>
      </c>
      <c r="AL88" s="14">
        <f t="shared" si="24"/>
        <v>0</v>
      </c>
      <c r="AM88" s="14"/>
    </row>
    <row r="89" spans="1:39" s="1" customFormat="1" ht="21.95" customHeight="1" outlineLevel="1" x14ac:dyDescent="0.2">
      <c r="A89" s="7" t="s">
        <v>92</v>
      </c>
      <c r="B89" s="7" t="s">
        <v>12</v>
      </c>
      <c r="C89" s="8">
        <v>396</v>
      </c>
      <c r="D89" s="8">
        <v>173</v>
      </c>
      <c r="E89" s="8">
        <v>435</v>
      </c>
      <c r="F89" s="8">
        <v>86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4">
        <f>VLOOKUP(A:A,[2]TDSheet!$A:$F,6,0)</f>
        <v>592</v>
      </c>
      <c r="K89" s="14">
        <f t="shared" si="18"/>
        <v>-157</v>
      </c>
      <c r="L89" s="14">
        <f>VLOOKUP(A:A,[1]TDSheet!$A:$M,13,0)</f>
        <v>90</v>
      </c>
      <c r="M89" s="14">
        <f>VLOOKUP(A:A,[1]TDSheet!$A:$N,14,0)</f>
        <v>90</v>
      </c>
      <c r="N89" s="14">
        <f>VLOOKUP(A:A,[1]TDSheet!$A:$X,24,0)</f>
        <v>100</v>
      </c>
      <c r="O89" s="14"/>
      <c r="P89" s="14"/>
      <c r="Q89" s="14"/>
      <c r="R89" s="14"/>
      <c r="S89" s="14"/>
      <c r="T89" s="14"/>
      <c r="U89" s="14"/>
      <c r="V89" s="16">
        <v>120</v>
      </c>
      <c r="W89" s="14">
        <f t="shared" si="19"/>
        <v>87</v>
      </c>
      <c r="X89" s="16">
        <v>100</v>
      </c>
      <c r="Y89" s="17">
        <f t="shared" si="20"/>
        <v>6.735632183908046</v>
      </c>
      <c r="Z89" s="14">
        <f t="shared" si="21"/>
        <v>0.9885057471264368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92.2</v>
      </c>
      <c r="AF89" s="14">
        <f>VLOOKUP(A:A,[1]TDSheet!$A:$AF,32,0)</f>
        <v>81</v>
      </c>
      <c r="AG89" s="14">
        <f>VLOOKUP(A:A,[1]TDSheet!$A:$AG,33,0)</f>
        <v>57.2</v>
      </c>
      <c r="AH89" s="14">
        <f>VLOOKUP(A:A,[3]TDSheet!$A:$D,4,0)</f>
        <v>50</v>
      </c>
      <c r="AI89" s="14" t="str">
        <f>VLOOKUP(A:A,[1]TDSheet!$A:$AI,35,0)</f>
        <v>Паша</v>
      </c>
      <c r="AJ89" s="14">
        <f t="shared" si="22"/>
        <v>48</v>
      </c>
      <c r="AK89" s="14">
        <f t="shared" si="23"/>
        <v>40</v>
      </c>
      <c r="AL89" s="14">
        <f t="shared" si="24"/>
        <v>0</v>
      </c>
      <c r="AM89" s="14"/>
    </row>
    <row r="90" spans="1:39" s="1" customFormat="1" ht="21.95" customHeight="1" outlineLevel="1" x14ac:dyDescent="0.2">
      <c r="A90" s="7" t="s">
        <v>93</v>
      </c>
      <c r="B90" s="7" t="s">
        <v>8</v>
      </c>
      <c r="C90" s="8">
        <v>111.809</v>
      </c>
      <c r="D90" s="8">
        <v>2318.6219999999998</v>
      </c>
      <c r="E90" s="8">
        <v>226.14099999999999</v>
      </c>
      <c r="F90" s="8">
        <v>77.738</v>
      </c>
      <c r="G90" s="1" t="str">
        <f>VLOOKUP(A:A,[1]TDSheet!$A:$G,7,0)</f>
        <v>н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219.154</v>
      </c>
      <c r="K90" s="14">
        <f t="shared" si="18"/>
        <v>6.9869999999999948</v>
      </c>
      <c r="L90" s="14">
        <f>VLOOKUP(A:A,[1]TDSheet!$A:$M,13,0)</f>
        <v>0</v>
      </c>
      <c r="M90" s="14">
        <f>VLOOKUP(A:A,[1]TDSheet!$A:$N,14,0)</f>
        <v>60</v>
      </c>
      <c r="N90" s="14">
        <f>VLOOKUP(A:A,[1]TDSheet!$A:$X,24,0)</f>
        <v>70</v>
      </c>
      <c r="O90" s="14"/>
      <c r="P90" s="14"/>
      <c r="Q90" s="14"/>
      <c r="R90" s="14"/>
      <c r="S90" s="14"/>
      <c r="T90" s="14"/>
      <c r="U90" s="14"/>
      <c r="V90" s="16">
        <v>60</v>
      </c>
      <c r="W90" s="14">
        <f t="shared" si="19"/>
        <v>45.228200000000001</v>
      </c>
      <c r="X90" s="16">
        <v>60</v>
      </c>
      <c r="Y90" s="17">
        <f t="shared" si="20"/>
        <v>7.2463197739463432</v>
      </c>
      <c r="Z90" s="14">
        <f t="shared" si="21"/>
        <v>1.7187949111395102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30.7224</v>
      </c>
      <c r="AF90" s="14">
        <f>VLOOKUP(A:A,[1]TDSheet!$A:$AF,32,0)</f>
        <v>31.281799999999997</v>
      </c>
      <c r="AG90" s="14">
        <f>VLOOKUP(A:A,[1]TDSheet!$A:$AG,33,0)</f>
        <v>33.193200000000004</v>
      </c>
      <c r="AH90" s="14">
        <f>VLOOKUP(A:A,[3]TDSheet!$A:$D,4,0)</f>
        <v>38.783999999999999</v>
      </c>
      <c r="AI90" s="14" t="str">
        <f>VLOOKUP(A:A,[1]TDSheet!$A:$AI,35,0)</f>
        <v>увел</v>
      </c>
      <c r="AJ90" s="14">
        <f t="shared" si="22"/>
        <v>60</v>
      </c>
      <c r="AK90" s="14">
        <f t="shared" si="23"/>
        <v>60</v>
      </c>
      <c r="AL90" s="14">
        <f t="shared" si="24"/>
        <v>0</v>
      </c>
      <c r="AM90" s="14"/>
    </row>
    <row r="91" spans="1:39" s="1" customFormat="1" ht="21.95" customHeight="1" outlineLevel="1" x14ac:dyDescent="0.2">
      <c r="A91" s="22" t="s">
        <v>94</v>
      </c>
      <c r="B91" s="7" t="s">
        <v>8</v>
      </c>
      <c r="C91" s="8">
        <v>114.831</v>
      </c>
      <c r="D91" s="8">
        <v>1.4350000000000001</v>
      </c>
      <c r="E91" s="8">
        <v>34.585999999999999</v>
      </c>
      <c r="F91" s="8">
        <v>80.308999999999997</v>
      </c>
      <c r="G91" s="1" t="str">
        <f>VLOOKUP(A:A,[1]TDSheet!$A:$G,7,0)</f>
        <v>склад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32.950000000000003</v>
      </c>
      <c r="K91" s="14">
        <f t="shared" si="18"/>
        <v>1.6359999999999957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VLOOKUP(A:A,[1]TDSheet!$A:$X,24,0)</f>
        <v>0</v>
      </c>
      <c r="O91" s="14"/>
      <c r="P91" s="14"/>
      <c r="Q91" s="14"/>
      <c r="R91" s="14"/>
      <c r="S91" s="14"/>
      <c r="T91" s="14"/>
      <c r="U91" s="14"/>
      <c r="V91" s="16"/>
      <c r="W91" s="14">
        <f t="shared" si="19"/>
        <v>6.9171999999999993</v>
      </c>
      <c r="X91" s="16"/>
      <c r="Y91" s="17">
        <f t="shared" si="20"/>
        <v>11.6100445266871</v>
      </c>
      <c r="Z91" s="14">
        <f t="shared" si="21"/>
        <v>11.6100445266871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0</v>
      </c>
      <c r="AF91" s="14">
        <f>VLOOKUP(A:A,[1]TDSheet!$A:$AF,32,0)</f>
        <v>0</v>
      </c>
      <c r="AG91" s="14">
        <f>VLOOKUP(A:A,[1]TDSheet!$A:$AG,33,0)</f>
        <v>0</v>
      </c>
      <c r="AH91" s="14">
        <f>VLOOKUP(A:A,[3]TDSheet!$A:$D,4,0)</f>
        <v>5.75</v>
      </c>
      <c r="AI91" s="19" t="s">
        <v>156</v>
      </c>
      <c r="AJ91" s="14">
        <f t="shared" si="22"/>
        <v>0</v>
      </c>
      <c r="AK91" s="14">
        <f t="shared" si="23"/>
        <v>0</v>
      </c>
      <c r="AL91" s="14">
        <f t="shared" si="24"/>
        <v>0</v>
      </c>
      <c r="AM91" s="14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155</v>
      </c>
      <c r="D92" s="8">
        <v>128</v>
      </c>
      <c r="E92" s="8">
        <v>211</v>
      </c>
      <c r="F92" s="8">
        <v>55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4">
        <f>VLOOKUP(A:A,[2]TDSheet!$A:$F,6,0)</f>
        <v>270</v>
      </c>
      <c r="K92" s="14">
        <f t="shared" si="18"/>
        <v>-59</v>
      </c>
      <c r="L92" s="14">
        <f>VLOOKUP(A:A,[1]TDSheet!$A:$M,13,0)</f>
        <v>60</v>
      </c>
      <c r="M92" s="14">
        <f>VLOOKUP(A:A,[1]TDSheet!$A:$N,14,0)</f>
        <v>50</v>
      </c>
      <c r="N92" s="14">
        <f>VLOOKUP(A:A,[1]TDSheet!$A:$X,24,0)</f>
        <v>50</v>
      </c>
      <c r="O92" s="14"/>
      <c r="P92" s="14"/>
      <c r="Q92" s="14"/>
      <c r="R92" s="14"/>
      <c r="S92" s="14"/>
      <c r="T92" s="14"/>
      <c r="U92" s="14"/>
      <c r="V92" s="16">
        <v>50</v>
      </c>
      <c r="W92" s="14">
        <f t="shared" si="19"/>
        <v>42.2</v>
      </c>
      <c r="X92" s="16">
        <v>40</v>
      </c>
      <c r="Y92" s="17">
        <f t="shared" si="20"/>
        <v>7.2274881516587675</v>
      </c>
      <c r="Z92" s="14">
        <f t="shared" si="21"/>
        <v>1.3033175355450237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39.799999999999997</v>
      </c>
      <c r="AF92" s="14">
        <f>VLOOKUP(A:A,[1]TDSheet!$A:$AF,32,0)</f>
        <v>44.6</v>
      </c>
      <c r="AG92" s="14">
        <f>VLOOKUP(A:A,[1]TDSheet!$A:$AG,33,0)</f>
        <v>28.6</v>
      </c>
      <c r="AH92" s="14">
        <f>VLOOKUP(A:A,[3]TDSheet!$A:$D,4,0)</f>
        <v>23</v>
      </c>
      <c r="AI92" s="14" t="str">
        <f>VLOOKUP(A:A,[1]TDSheet!$A:$AI,35,0)</f>
        <v>увел</v>
      </c>
      <c r="AJ92" s="14">
        <f t="shared" si="22"/>
        <v>20</v>
      </c>
      <c r="AK92" s="14">
        <f t="shared" si="23"/>
        <v>16</v>
      </c>
      <c r="AL92" s="14">
        <f t="shared" si="24"/>
        <v>0</v>
      </c>
      <c r="AM92" s="14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80.138999999999996</v>
      </c>
      <c r="D93" s="8">
        <v>1542.93</v>
      </c>
      <c r="E93" s="8">
        <v>151.57400000000001</v>
      </c>
      <c r="F93" s="8">
        <v>140.82300000000001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4">
        <f>VLOOKUP(A:A,[2]TDSheet!$A:$F,6,0)</f>
        <v>145.60499999999999</v>
      </c>
      <c r="K93" s="14">
        <f t="shared" si="18"/>
        <v>5.9690000000000225</v>
      </c>
      <c r="L93" s="14">
        <f>VLOOKUP(A:A,[1]TDSheet!$A:$M,13,0)</f>
        <v>30</v>
      </c>
      <c r="M93" s="14">
        <f>VLOOKUP(A:A,[1]TDSheet!$A:$N,14,0)</f>
        <v>50</v>
      </c>
      <c r="N93" s="14">
        <f>VLOOKUP(A:A,[1]TDSheet!$A:$X,24,0)</f>
        <v>40</v>
      </c>
      <c r="O93" s="14"/>
      <c r="P93" s="14"/>
      <c r="Q93" s="14"/>
      <c r="R93" s="14"/>
      <c r="S93" s="14"/>
      <c r="T93" s="14"/>
      <c r="U93" s="14"/>
      <c r="V93" s="16"/>
      <c r="W93" s="14">
        <f t="shared" si="19"/>
        <v>30.314800000000002</v>
      </c>
      <c r="X93" s="16"/>
      <c r="Y93" s="17">
        <f t="shared" si="20"/>
        <v>8.603817277369469</v>
      </c>
      <c r="Z93" s="14">
        <f t="shared" si="21"/>
        <v>4.6453547442173457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31.616599999999998</v>
      </c>
      <c r="AF93" s="14">
        <f>VLOOKUP(A:A,[1]TDSheet!$A:$AF,32,0)</f>
        <v>20.273800000000001</v>
      </c>
      <c r="AG93" s="14">
        <f>VLOOKUP(A:A,[1]TDSheet!$A:$AG,33,0)</f>
        <v>22.121000000000002</v>
      </c>
      <c r="AH93" s="14">
        <f>VLOOKUP(A:A,[3]TDSheet!$A:$D,4,0)</f>
        <v>19.78</v>
      </c>
      <c r="AI93" s="14" t="str">
        <f>VLOOKUP(A:A,[1]TDSheet!$A:$AI,35,0)</f>
        <v>увел</v>
      </c>
      <c r="AJ93" s="14">
        <f t="shared" si="22"/>
        <v>0</v>
      </c>
      <c r="AK93" s="14">
        <f t="shared" si="23"/>
        <v>0</v>
      </c>
      <c r="AL93" s="14">
        <f t="shared" si="24"/>
        <v>0</v>
      </c>
      <c r="AM93" s="14"/>
    </row>
    <row r="94" spans="1:39" s="1" customFormat="1" ht="11.1" customHeight="1" outlineLevel="1" x14ac:dyDescent="0.2">
      <c r="A94" s="7" t="s">
        <v>97</v>
      </c>
      <c r="B94" s="7" t="s">
        <v>12</v>
      </c>
      <c r="C94" s="8">
        <v>141</v>
      </c>
      <c r="D94" s="8">
        <v>4</v>
      </c>
      <c r="E94" s="8">
        <v>63</v>
      </c>
      <c r="F94" s="8">
        <v>79</v>
      </c>
      <c r="G94" s="1" t="str">
        <f>VLOOKUP(A:A,[1]TDSheet!$A:$G,7,0)</f>
        <v>н</v>
      </c>
      <c r="H94" s="1">
        <f>VLOOKUP(A:A,[1]TDSheet!$A:$H,8,0)</f>
        <v>0.4</v>
      </c>
      <c r="I94" s="1" t="e">
        <f>VLOOKUP(A:A,[1]TDSheet!$A:$I,9,0)</f>
        <v>#N/A</v>
      </c>
      <c r="J94" s="14">
        <f>VLOOKUP(A:A,[2]TDSheet!$A:$F,6,0)</f>
        <v>69</v>
      </c>
      <c r="K94" s="14">
        <f t="shared" si="18"/>
        <v>-6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VLOOKUP(A:A,[1]TDSheet!$A:$X,24,0)</f>
        <v>0</v>
      </c>
      <c r="O94" s="14"/>
      <c r="P94" s="14"/>
      <c r="Q94" s="14"/>
      <c r="R94" s="14"/>
      <c r="S94" s="14"/>
      <c r="T94" s="14"/>
      <c r="U94" s="14"/>
      <c r="V94" s="16"/>
      <c r="W94" s="14">
        <f t="shared" si="19"/>
        <v>12.6</v>
      </c>
      <c r="X94" s="16">
        <v>10</v>
      </c>
      <c r="Y94" s="17">
        <f t="shared" si="20"/>
        <v>7.0634920634920633</v>
      </c>
      <c r="Z94" s="14">
        <f t="shared" si="21"/>
        <v>6.2698412698412698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19.600000000000001</v>
      </c>
      <c r="AF94" s="14">
        <f>VLOOKUP(A:A,[1]TDSheet!$A:$AF,32,0)</f>
        <v>8</v>
      </c>
      <c r="AG94" s="14">
        <f>VLOOKUP(A:A,[1]TDSheet!$A:$AG,33,0)</f>
        <v>5.6</v>
      </c>
      <c r="AH94" s="14">
        <f>VLOOKUP(A:A,[3]TDSheet!$A:$D,4,0)</f>
        <v>3</v>
      </c>
      <c r="AI94" s="14" t="str">
        <f>VLOOKUP(A:A,[1]TDSheet!$A:$AI,35,0)</f>
        <v>увел</v>
      </c>
      <c r="AJ94" s="14">
        <f t="shared" si="22"/>
        <v>0</v>
      </c>
      <c r="AK94" s="14">
        <f t="shared" si="23"/>
        <v>4</v>
      </c>
      <c r="AL94" s="14">
        <f t="shared" si="24"/>
        <v>0</v>
      </c>
      <c r="AM94" s="14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62</v>
      </c>
      <c r="D95" s="8">
        <v>732</v>
      </c>
      <c r="E95" s="8">
        <v>123</v>
      </c>
      <c r="F95" s="8">
        <v>91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4">
        <f>VLOOKUP(A:A,[2]TDSheet!$A:$F,6,0)</f>
        <v>169</v>
      </c>
      <c r="K95" s="14">
        <f t="shared" si="18"/>
        <v>-46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VLOOKUP(A:A,[1]TDSheet!$A:$X,24,0)</f>
        <v>0</v>
      </c>
      <c r="O95" s="14"/>
      <c r="P95" s="14"/>
      <c r="Q95" s="14"/>
      <c r="R95" s="14"/>
      <c r="S95" s="14"/>
      <c r="T95" s="14"/>
      <c r="U95" s="14"/>
      <c r="V95" s="16">
        <v>80</v>
      </c>
      <c r="W95" s="14">
        <f t="shared" si="19"/>
        <v>24.6</v>
      </c>
      <c r="X95" s="16">
        <v>30</v>
      </c>
      <c r="Y95" s="17">
        <f t="shared" si="20"/>
        <v>8.1707317073170724</v>
      </c>
      <c r="Z95" s="14">
        <f t="shared" si="21"/>
        <v>3.6991869918699183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24.2</v>
      </c>
      <c r="AF95" s="14">
        <f>VLOOKUP(A:A,[1]TDSheet!$A:$AF,32,0)</f>
        <v>15.6</v>
      </c>
      <c r="AG95" s="14">
        <f>VLOOKUP(A:A,[1]TDSheet!$A:$AG,33,0)</f>
        <v>20</v>
      </c>
      <c r="AH95" s="14">
        <f>VLOOKUP(A:A,[3]TDSheet!$A:$D,4,0)</f>
        <v>35</v>
      </c>
      <c r="AI95" s="14" t="e">
        <f>VLOOKUP(A:A,[1]TDSheet!$A:$AI,35,0)</f>
        <v>#N/A</v>
      </c>
      <c r="AJ95" s="14">
        <f t="shared" si="22"/>
        <v>16</v>
      </c>
      <c r="AK95" s="14">
        <f t="shared" si="23"/>
        <v>6</v>
      </c>
      <c r="AL95" s="14">
        <f t="shared" si="24"/>
        <v>0</v>
      </c>
      <c r="AM95" s="14"/>
    </row>
    <row r="96" spans="1:39" s="1" customFormat="1" ht="21.95" customHeight="1" outlineLevel="1" x14ac:dyDescent="0.2">
      <c r="A96" s="7" t="s">
        <v>99</v>
      </c>
      <c r="B96" s="7" t="s">
        <v>12</v>
      </c>
      <c r="C96" s="8">
        <v>85</v>
      </c>
      <c r="D96" s="8">
        <v>460</v>
      </c>
      <c r="E96" s="8">
        <v>92</v>
      </c>
      <c r="F96" s="8">
        <v>56</v>
      </c>
      <c r="G96" s="1">
        <f>VLOOKUP(A:A,[1]TDSheet!$A:$G,7,0)</f>
        <v>0</v>
      </c>
      <c r="H96" s="1">
        <f>VLOOKUP(A:A,[1]TDSheet!$A:$H,8,0)</f>
        <v>0.2</v>
      </c>
      <c r="I96" s="1" t="e">
        <f>VLOOKUP(A:A,[1]TDSheet!$A:$I,9,0)</f>
        <v>#N/A</v>
      </c>
      <c r="J96" s="14">
        <f>VLOOKUP(A:A,[2]TDSheet!$A:$F,6,0)</f>
        <v>139</v>
      </c>
      <c r="K96" s="14">
        <f t="shared" si="18"/>
        <v>-47</v>
      </c>
      <c r="L96" s="14">
        <f>VLOOKUP(A:A,[1]TDSheet!$A:$M,13,0)</f>
        <v>0</v>
      </c>
      <c r="M96" s="14">
        <f>VLOOKUP(A:A,[1]TDSheet!$A:$N,14,0)</f>
        <v>30</v>
      </c>
      <c r="N96" s="14">
        <f>VLOOKUP(A:A,[1]TDSheet!$A:$X,24,0)</f>
        <v>20</v>
      </c>
      <c r="O96" s="14"/>
      <c r="P96" s="14"/>
      <c r="Q96" s="14"/>
      <c r="R96" s="14"/>
      <c r="S96" s="14"/>
      <c r="T96" s="14"/>
      <c r="U96" s="14"/>
      <c r="V96" s="16">
        <v>20</v>
      </c>
      <c r="W96" s="14">
        <f t="shared" si="19"/>
        <v>18.399999999999999</v>
      </c>
      <c r="X96" s="16">
        <v>30</v>
      </c>
      <c r="Y96" s="17">
        <f t="shared" si="20"/>
        <v>8.4782608695652186</v>
      </c>
      <c r="Z96" s="14">
        <f t="shared" si="21"/>
        <v>3.0434782608695654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23.4</v>
      </c>
      <c r="AF96" s="14">
        <f>VLOOKUP(A:A,[1]TDSheet!$A:$AF,32,0)</f>
        <v>10.8</v>
      </c>
      <c r="AG96" s="14">
        <f>VLOOKUP(A:A,[1]TDSheet!$A:$AG,33,0)</f>
        <v>16.2</v>
      </c>
      <c r="AH96" s="14">
        <f>VLOOKUP(A:A,[3]TDSheet!$A:$D,4,0)</f>
        <v>17</v>
      </c>
      <c r="AI96" s="14" t="str">
        <f>VLOOKUP(A:A,[1]TDSheet!$A:$AI,35,0)</f>
        <v>увел</v>
      </c>
      <c r="AJ96" s="14">
        <f t="shared" si="22"/>
        <v>4</v>
      </c>
      <c r="AK96" s="14">
        <f t="shared" si="23"/>
        <v>6</v>
      </c>
      <c r="AL96" s="14">
        <f t="shared" si="24"/>
        <v>0</v>
      </c>
      <c r="AM96" s="14"/>
    </row>
    <row r="97" spans="1:39" s="1" customFormat="1" ht="21.95" customHeight="1" outlineLevel="1" x14ac:dyDescent="0.2">
      <c r="A97" s="7" t="s">
        <v>100</v>
      </c>
      <c r="B97" s="7" t="s">
        <v>12</v>
      </c>
      <c r="C97" s="8">
        <v>34</v>
      </c>
      <c r="D97" s="8">
        <v>1220</v>
      </c>
      <c r="E97" s="8">
        <v>224</v>
      </c>
      <c r="F97" s="8">
        <v>177</v>
      </c>
      <c r="G97" s="1">
        <f>VLOOKUP(A:A,[1]TDSheet!$A:$G,7,0)</f>
        <v>0</v>
      </c>
      <c r="H97" s="1">
        <f>VLOOKUP(A:A,[1]TDSheet!$A:$H,8,0)</f>
        <v>0.2</v>
      </c>
      <c r="I97" s="1" t="e">
        <f>VLOOKUP(A:A,[1]TDSheet!$A:$I,9,0)</f>
        <v>#N/A</v>
      </c>
      <c r="J97" s="14">
        <f>VLOOKUP(A:A,[2]TDSheet!$A:$F,6,0)</f>
        <v>266</v>
      </c>
      <c r="K97" s="14">
        <f t="shared" si="18"/>
        <v>-42</v>
      </c>
      <c r="L97" s="14">
        <f>VLOOKUP(A:A,[1]TDSheet!$A:$M,13,0)</f>
        <v>0</v>
      </c>
      <c r="M97" s="14">
        <f>VLOOKUP(A:A,[1]TDSheet!$A:$N,14,0)</f>
        <v>0</v>
      </c>
      <c r="N97" s="14">
        <f>VLOOKUP(A:A,[1]TDSheet!$A:$X,24,0)</f>
        <v>60</v>
      </c>
      <c r="O97" s="14"/>
      <c r="P97" s="14"/>
      <c r="Q97" s="14"/>
      <c r="R97" s="14"/>
      <c r="S97" s="14"/>
      <c r="T97" s="14"/>
      <c r="U97" s="14"/>
      <c r="V97" s="16">
        <v>80</v>
      </c>
      <c r="W97" s="14">
        <f t="shared" si="19"/>
        <v>44.8</v>
      </c>
      <c r="X97" s="16">
        <v>60</v>
      </c>
      <c r="Y97" s="17">
        <f t="shared" si="20"/>
        <v>8.4151785714285712</v>
      </c>
      <c r="Z97" s="14">
        <f t="shared" si="21"/>
        <v>3.9508928571428572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44.4</v>
      </c>
      <c r="AF97" s="14">
        <f>VLOOKUP(A:A,[1]TDSheet!$A:$AF,32,0)</f>
        <v>52.8</v>
      </c>
      <c r="AG97" s="14">
        <f>VLOOKUP(A:A,[1]TDSheet!$A:$AG,33,0)</f>
        <v>43.2</v>
      </c>
      <c r="AH97" s="14">
        <f>VLOOKUP(A:A,[3]TDSheet!$A:$D,4,0)</f>
        <v>42</v>
      </c>
      <c r="AI97" s="14" t="str">
        <f>VLOOKUP(A:A,[1]TDSheet!$A:$AI,35,0)</f>
        <v>увел</v>
      </c>
      <c r="AJ97" s="14">
        <f t="shared" si="22"/>
        <v>16</v>
      </c>
      <c r="AK97" s="14">
        <f t="shared" si="23"/>
        <v>12</v>
      </c>
      <c r="AL97" s="14">
        <f t="shared" si="24"/>
        <v>0</v>
      </c>
      <c r="AM97" s="14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172</v>
      </c>
      <c r="D98" s="8">
        <v>238</v>
      </c>
      <c r="E98" s="8">
        <v>229</v>
      </c>
      <c r="F98" s="8">
        <v>179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4">
        <f>VLOOKUP(A:A,[2]TDSheet!$A:$F,6,0)</f>
        <v>262</v>
      </c>
      <c r="K98" s="14">
        <f t="shared" si="18"/>
        <v>-33</v>
      </c>
      <c r="L98" s="14">
        <f>VLOOKUP(A:A,[1]TDSheet!$A:$M,13,0)</f>
        <v>20</v>
      </c>
      <c r="M98" s="14">
        <f>VLOOKUP(A:A,[1]TDSheet!$A:$N,14,0)</f>
        <v>60</v>
      </c>
      <c r="N98" s="14">
        <f>VLOOKUP(A:A,[1]TDSheet!$A:$X,24,0)</f>
        <v>0</v>
      </c>
      <c r="O98" s="14"/>
      <c r="P98" s="14"/>
      <c r="Q98" s="14"/>
      <c r="R98" s="14"/>
      <c r="S98" s="14"/>
      <c r="T98" s="14"/>
      <c r="U98" s="14"/>
      <c r="V98" s="16">
        <v>60</v>
      </c>
      <c r="W98" s="14">
        <f t="shared" si="19"/>
        <v>45.8</v>
      </c>
      <c r="X98" s="16">
        <v>70</v>
      </c>
      <c r="Y98" s="17">
        <f t="shared" si="20"/>
        <v>8.4934497816593897</v>
      </c>
      <c r="Z98" s="14">
        <f t="shared" si="21"/>
        <v>3.9082969432314414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59.2</v>
      </c>
      <c r="AF98" s="14">
        <f>VLOOKUP(A:A,[1]TDSheet!$A:$AF,32,0)</f>
        <v>35.6</v>
      </c>
      <c r="AG98" s="14">
        <f>VLOOKUP(A:A,[1]TDSheet!$A:$AG,33,0)</f>
        <v>46.4</v>
      </c>
      <c r="AH98" s="14">
        <f>VLOOKUP(A:A,[3]TDSheet!$A:$D,4,0)</f>
        <v>61</v>
      </c>
      <c r="AI98" s="14" t="str">
        <f>VLOOKUP(A:A,[1]TDSheet!$A:$AI,35,0)</f>
        <v>???</v>
      </c>
      <c r="AJ98" s="14">
        <f t="shared" si="22"/>
        <v>18</v>
      </c>
      <c r="AK98" s="14">
        <f t="shared" si="23"/>
        <v>21</v>
      </c>
      <c r="AL98" s="14">
        <f t="shared" si="24"/>
        <v>0</v>
      </c>
      <c r="AM98" s="14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310.69400000000002</v>
      </c>
      <c r="D99" s="8">
        <v>284.09899999999999</v>
      </c>
      <c r="E99" s="8">
        <v>355.25299999999999</v>
      </c>
      <c r="F99" s="8">
        <v>231.02500000000001</v>
      </c>
      <c r="G99" s="1" t="str">
        <f>VLOOKUP(A:A,[1]TDSheet!$A:$G,7,0)</f>
        <v>рот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434.60899999999998</v>
      </c>
      <c r="K99" s="14">
        <f t="shared" si="18"/>
        <v>-79.355999999999995</v>
      </c>
      <c r="L99" s="14">
        <f>VLOOKUP(A:A,[1]TDSheet!$A:$M,13,0)</f>
        <v>100</v>
      </c>
      <c r="M99" s="14">
        <f>VLOOKUP(A:A,[1]TDSheet!$A:$N,14,0)</f>
        <v>120</v>
      </c>
      <c r="N99" s="14">
        <f>VLOOKUP(A:A,[1]TDSheet!$A:$X,24,0)</f>
        <v>0</v>
      </c>
      <c r="O99" s="14"/>
      <c r="P99" s="14"/>
      <c r="Q99" s="14"/>
      <c r="R99" s="14"/>
      <c r="S99" s="14"/>
      <c r="T99" s="14"/>
      <c r="U99" s="14"/>
      <c r="V99" s="16">
        <v>50</v>
      </c>
      <c r="W99" s="14">
        <f t="shared" si="19"/>
        <v>71.050600000000003</v>
      </c>
      <c r="X99" s="16">
        <v>100</v>
      </c>
      <c r="Y99" s="17">
        <f t="shared" si="20"/>
        <v>8.4591122383202944</v>
      </c>
      <c r="Z99" s="14">
        <f t="shared" si="21"/>
        <v>3.2515559333770581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73.169600000000003</v>
      </c>
      <c r="AF99" s="14">
        <f>VLOOKUP(A:A,[1]TDSheet!$A:$AF,32,0)</f>
        <v>64.640200000000007</v>
      </c>
      <c r="AG99" s="14">
        <f>VLOOKUP(A:A,[1]TDSheet!$A:$AG,33,0)</f>
        <v>64.733800000000002</v>
      </c>
      <c r="AH99" s="14">
        <f>VLOOKUP(A:A,[3]TDSheet!$A:$D,4,0)</f>
        <v>78.361999999999995</v>
      </c>
      <c r="AI99" s="14" t="e">
        <f>VLOOKUP(A:A,[1]TDSheet!$A:$AI,35,0)</f>
        <v>#N/A</v>
      </c>
      <c r="AJ99" s="14">
        <f t="shared" si="22"/>
        <v>50</v>
      </c>
      <c r="AK99" s="14">
        <f t="shared" si="23"/>
        <v>100</v>
      </c>
      <c r="AL99" s="14">
        <f t="shared" si="24"/>
        <v>0</v>
      </c>
      <c r="AM99" s="14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2800.2190000000001</v>
      </c>
      <c r="D100" s="8">
        <v>3590.7339999999999</v>
      </c>
      <c r="E100" s="8">
        <v>3827.1529999999998</v>
      </c>
      <c r="F100" s="8">
        <v>2427.2489999999998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4016.9879999999998</v>
      </c>
      <c r="K100" s="14">
        <f t="shared" si="18"/>
        <v>-189.83500000000004</v>
      </c>
      <c r="L100" s="14">
        <f>VLOOKUP(A:A,[1]TDSheet!$A:$M,13,0)</f>
        <v>500</v>
      </c>
      <c r="M100" s="14">
        <f>VLOOKUP(A:A,[1]TDSheet!$A:$N,14,0)</f>
        <v>1200</v>
      </c>
      <c r="N100" s="14">
        <f>VLOOKUP(A:A,[1]TDSheet!$A:$X,24,0)</f>
        <v>200</v>
      </c>
      <c r="O100" s="14">
        <v>1000</v>
      </c>
      <c r="P100" s="14"/>
      <c r="Q100" s="14"/>
      <c r="R100" s="14"/>
      <c r="S100" s="14"/>
      <c r="T100" s="14"/>
      <c r="U100" s="14"/>
      <c r="V100" s="16">
        <v>1100</v>
      </c>
      <c r="W100" s="14">
        <f t="shared" si="19"/>
        <v>765.43059999999991</v>
      </c>
      <c r="X100" s="16">
        <v>1100</v>
      </c>
      <c r="Y100" s="17">
        <f t="shared" si="20"/>
        <v>9.8340058523921048</v>
      </c>
      <c r="Z100" s="14">
        <f t="shared" si="21"/>
        <v>3.1710895801657264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766.62779999999998</v>
      </c>
      <c r="AF100" s="14">
        <f>VLOOKUP(A:A,[1]TDSheet!$A:$AF,32,0)</f>
        <v>755.02600000000007</v>
      </c>
      <c r="AG100" s="14">
        <f>VLOOKUP(A:A,[1]TDSheet!$A:$AG,33,0)</f>
        <v>717.88559999999995</v>
      </c>
      <c r="AH100" s="14">
        <f>VLOOKUP(A:A,[3]TDSheet!$A:$D,4,0)</f>
        <v>734.93499999999995</v>
      </c>
      <c r="AI100" s="14" t="str">
        <f>VLOOKUP(A:A,[1]TDSheet!$A:$AI,35,0)</f>
        <v>оконч</v>
      </c>
      <c r="AJ100" s="14">
        <f t="shared" si="22"/>
        <v>1100</v>
      </c>
      <c r="AK100" s="14">
        <f t="shared" si="23"/>
        <v>1100</v>
      </c>
      <c r="AL100" s="14">
        <f t="shared" si="24"/>
        <v>1000</v>
      </c>
      <c r="AM100" s="14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5659.201</v>
      </c>
      <c r="D101" s="8">
        <v>8082.2259999999997</v>
      </c>
      <c r="E101" s="8">
        <v>6939.1440000000002</v>
      </c>
      <c r="F101" s="8">
        <v>6570.067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7306.0940000000001</v>
      </c>
      <c r="K101" s="14">
        <f t="shared" si="18"/>
        <v>-366.94999999999982</v>
      </c>
      <c r="L101" s="14">
        <f>VLOOKUP(A:A,[1]TDSheet!$A:$M,13,0)</f>
        <v>0</v>
      </c>
      <c r="M101" s="14">
        <f>VLOOKUP(A:A,[1]TDSheet!$A:$N,14,0)</f>
        <v>1000</v>
      </c>
      <c r="N101" s="14">
        <f>VLOOKUP(A:A,[1]TDSheet!$A:$X,24,0)</f>
        <v>200</v>
      </c>
      <c r="O101" s="14">
        <v>1900</v>
      </c>
      <c r="P101" s="14"/>
      <c r="Q101" s="14"/>
      <c r="R101" s="14"/>
      <c r="S101" s="14"/>
      <c r="T101" s="14"/>
      <c r="U101" s="14"/>
      <c r="V101" s="16">
        <v>2400</v>
      </c>
      <c r="W101" s="14">
        <f t="shared" si="19"/>
        <v>1387.8288</v>
      </c>
      <c r="X101" s="16">
        <v>1600</v>
      </c>
      <c r="Y101" s="17">
        <f t="shared" si="20"/>
        <v>9.8499663647274058</v>
      </c>
      <c r="Z101" s="14">
        <f t="shared" si="21"/>
        <v>4.7340615787768634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1080.8524</v>
      </c>
      <c r="AF101" s="14">
        <f>VLOOKUP(A:A,[1]TDSheet!$A:$AF,32,0)</f>
        <v>1157.3456000000001</v>
      </c>
      <c r="AG101" s="14">
        <f>VLOOKUP(A:A,[1]TDSheet!$A:$AG,33,0)</f>
        <v>1155.0260000000001</v>
      </c>
      <c r="AH101" s="14">
        <f>VLOOKUP(A:A,[3]TDSheet!$A:$D,4,0)</f>
        <v>1349.126</v>
      </c>
      <c r="AI101" s="14" t="str">
        <f>VLOOKUP(A:A,[1]TDSheet!$A:$AI,35,0)</f>
        <v>нояаб</v>
      </c>
      <c r="AJ101" s="14">
        <f t="shared" si="22"/>
        <v>2400</v>
      </c>
      <c r="AK101" s="14">
        <f t="shared" si="23"/>
        <v>1600</v>
      </c>
      <c r="AL101" s="14">
        <f t="shared" si="24"/>
        <v>1900</v>
      </c>
      <c r="AM101" s="14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2755.8090000000002</v>
      </c>
      <c r="D102" s="8">
        <v>4729.6210000000001</v>
      </c>
      <c r="E102" s="18">
        <v>4306</v>
      </c>
      <c r="F102" s="18">
        <v>4090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3512.7869999999998</v>
      </c>
      <c r="K102" s="14">
        <f t="shared" si="18"/>
        <v>793.21300000000019</v>
      </c>
      <c r="L102" s="14">
        <f>VLOOKUP(A:A,[1]TDSheet!$A:$M,13,0)</f>
        <v>0</v>
      </c>
      <c r="M102" s="14">
        <f>VLOOKUP(A:A,[1]TDSheet!$A:$N,14,0)</f>
        <v>500</v>
      </c>
      <c r="N102" s="14">
        <f>VLOOKUP(A:A,[1]TDSheet!$A:$X,24,0)</f>
        <v>200</v>
      </c>
      <c r="O102" s="14">
        <v>1000</v>
      </c>
      <c r="P102" s="14"/>
      <c r="Q102" s="14"/>
      <c r="R102" s="14"/>
      <c r="S102" s="14"/>
      <c r="T102" s="14"/>
      <c r="U102" s="14"/>
      <c r="V102" s="16">
        <v>1300</v>
      </c>
      <c r="W102" s="14">
        <f t="shared" si="19"/>
        <v>861.2</v>
      </c>
      <c r="X102" s="16">
        <v>1200</v>
      </c>
      <c r="Y102" s="17">
        <f t="shared" si="20"/>
        <v>9.6261031119368319</v>
      </c>
      <c r="Z102" s="14">
        <f t="shared" si="21"/>
        <v>4.7491871806781232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986.2</v>
      </c>
      <c r="AF102" s="14">
        <f>VLOOKUP(A:A,[1]TDSheet!$A:$AF,32,0)</f>
        <v>979.6</v>
      </c>
      <c r="AG102" s="14">
        <f>VLOOKUP(A:A,[1]TDSheet!$A:$AG,33,0)</f>
        <v>898.4</v>
      </c>
      <c r="AH102" s="14">
        <f>VLOOKUP(A:A,[3]TDSheet!$A:$D,4,0)</f>
        <v>761.07500000000005</v>
      </c>
      <c r="AI102" s="14" t="str">
        <f>VLOOKUP(A:A,[1]TDSheet!$A:$AI,35,0)</f>
        <v>оконч</v>
      </c>
      <c r="AJ102" s="14">
        <f t="shared" si="22"/>
        <v>1300</v>
      </c>
      <c r="AK102" s="14">
        <f t="shared" si="23"/>
        <v>1200</v>
      </c>
      <c r="AL102" s="14">
        <f t="shared" si="24"/>
        <v>1000</v>
      </c>
      <c r="AM102" s="14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15.22</v>
      </c>
      <c r="D103" s="8"/>
      <c r="E103" s="8">
        <v>0</v>
      </c>
      <c r="F103" s="8">
        <v>15.22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21</v>
      </c>
      <c r="K103" s="14">
        <f t="shared" si="18"/>
        <v>-21</v>
      </c>
      <c r="L103" s="14">
        <f>VLOOKUP(A:A,[1]TDSheet!$A:$M,13,0)</f>
        <v>0</v>
      </c>
      <c r="M103" s="14">
        <f>VLOOKUP(A:A,[1]TDSheet!$A:$N,14,0)</f>
        <v>0</v>
      </c>
      <c r="N103" s="14">
        <f>VLOOKUP(A:A,[1]TDSheet!$A:$X,24,0)</f>
        <v>0</v>
      </c>
      <c r="O103" s="14"/>
      <c r="P103" s="14"/>
      <c r="Q103" s="14"/>
      <c r="R103" s="14"/>
      <c r="S103" s="14"/>
      <c r="T103" s="14"/>
      <c r="U103" s="14"/>
      <c r="V103" s="16"/>
      <c r="W103" s="14">
        <f t="shared" si="19"/>
        <v>0</v>
      </c>
      <c r="X103" s="16"/>
      <c r="Y103" s="17" t="e">
        <f t="shared" si="20"/>
        <v>#DIV/0!</v>
      </c>
      <c r="Z103" s="14" t="e">
        <f t="shared" si="21"/>
        <v>#DIV/0!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6.9784000000000006</v>
      </c>
      <c r="AF103" s="14">
        <f>VLOOKUP(A:A,[1]TDSheet!$A:$AF,32,0)</f>
        <v>2.1472000000000002</v>
      </c>
      <c r="AG103" s="14">
        <f>VLOOKUP(A:A,[1]TDSheet!$A:$AG,33,0)</f>
        <v>0</v>
      </c>
      <c r="AH103" s="14">
        <v>0</v>
      </c>
      <c r="AI103" s="14" t="str">
        <f>VLOOKUP(A:A,[1]TDSheet!$A:$AI,35,0)</f>
        <v>увел</v>
      </c>
      <c r="AJ103" s="14">
        <f t="shared" si="22"/>
        <v>0</v>
      </c>
      <c r="AK103" s="14">
        <f t="shared" si="23"/>
        <v>0</v>
      </c>
      <c r="AL103" s="14">
        <f t="shared" si="24"/>
        <v>0</v>
      </c>
      <c r="AM103" s="14"/>
    </row>
    <row r="104" spans="1:39" s="1" customFormat="1" ht="21.95" customHeight="1" outlineLevel="1" x14ac:dyDescent="0.2">
      <c r="A104" s="7" t="s">
        <v>107</v>
      </c>
      <c r="B104" s="7" t="s">
        <v>8</v>
      </c>
      <c r="C104" s="8">
        <v>106.508</v>
      </c>
      <c r="D104" s="8">
        <v>1.351</v>
      </c>
      <c r="E104" s="8">
        <v>0</v>
      </c>
      <c r="F104" s="8">
        <v>32.957000000000001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33.000999999999998</v>
      </c>
      <c r="K104" s="14">
        <f t="shared" si="18"/>
        <v>-33.000999999999998</v>
      </c>
      <c r="L104" s="14">
        <f>VLOOKUP(A:A,[1]TDSheet!$A:$M,13,0)</f>
        <v>0</v>
      </c>
      <c r="M104" s="14">
        <f>VLOOKUP(A:A,[1]TDSheet!$A:$N,14,0)</f>
        <v>0</v>
      </c>
      <c r="N104" s="14">
        <f>VLOOKUP(A:A,[1]TDSheet!$A:$X,24,0)</f>
        <v>0</v>
      </c>
      <c r="O104" s="14"/>
      <c r="P104" s="14"/>
      <c r="Q104" s="14"/>
      <c r="R104" s="14"/>
      <c r="S104" s="14"/>
      <c r="T104" s="14"/>
      <c r="U104" s="14"/>
      <c r="V104" s="16"/>
      <c r="W104" s="14">
        <f t="shared" si="19"/>
        <v>0</v>
      </c>
      <c r="X104" s="16"/>
      <c r="Y104" s="17" t="e">
        <f t="shared" si="20"/>
        <v>#DIV/0!</v>
      </c>
      <c r="Z104" s="14" t="e">
        <f t="shared" si="21"/>
        <v>#DIV/0!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6.7099999999999991</v>
      </c>
      <c r="AF104" s="14">
        <f>VLOOKUP(A:A,[1]TDSheet!$A:$AF,32,0)</f>
        <v>2.6808000000000001</v>
      </c>
      <c r="AG104" s="14">
        <f>VLOOKUP(A:A,[1]TDSheet!$A:$AG,33,0)</f>
        <v>8.8284000000000002</v>
      </c>
      <c r="AH104" s="14">
        <v>0</v>
      </c>
      <c r="AI104" s="20" t="str">
        <f>VLOOKUP(A:A,[1]TDSheet!$A:$AI,35,0)</f>
        <v>увел</v>
      </c>
      <c r="AJ104" s="14">
        <f t="shared" si="22"/>
        <v>0</v>
      </c>
      <c r="AK104" s="14">
        <f t="shared" si="23"/>
        <v>0</v>
      </c>
      <c r="AL104" s="14">
        <f t="shared" si="24"/>
        <v>0</v>
      </c>
      <c r="AM104" s="14"/>
    </row>
    <row r="105" spans="1:39" s="1" customFormat="1" ht="21.95" customHeight="1" outlineLevel="1" x14ac:dyDescent="0.2">
      <c r="A105" s="7" t="s">
        <v>108</v>
      </c>
      <c r="B105" s="7" t="s">
        <v>8</v>
      </c>
      <c r="C105" s="8">
        <v>151.06</v>
      </c>
      <c r="D105" s="8">
        <v>206.59399999999999</v>
      </c>
      <c r="E105" s="8">
        <v>216.94300000000001</v>
      </c>
      <c r="F105" s="8">
        <v>140.71100000000001</v>
      </c>
      <c r="G105" s="1" t="str">
        <f>VLOOKUP(A:A,[1]TDSheet!$A:$G,7,0)</f>
        <v>г</v>
      </c>
      <c r="H105" s="1">
        <f>VLOOKUP(A:A,[1]TDSheet!$A:$H,8,0)</f>
        <v>1</v>
      </c>
      <c r="I105" s="1" t="e">
        <f>VLOOKUP(A:A,[1]TDSheet!$A:$I,9,0)</f>
        <v>#N/A</v>
      </c>
      <c r="J105" s="14">
        <f>VLOOKUP(A:A,[2]TDSheet!$A:$F,6,0)</f>
        <v>233.536</v>
      </c>
      <c r="K105" s="14">
        <f t="shared" si="18"/>
        <v>-16.592999999999989</v>
      </c>
      <c r="L105" s="14">
        <f>VLOOKUP(A:A,[1]TDSheet!$A:$M,13,0)</f>
        <v>0</v>
      </c>
      <c r="M105" s="14">
        <f>VLOOKUP(A:A,[1]TDSheet!$A:$N,14,0)</f>
        <v>70</v>
      </c>
      <c r="N105" s="14">
        <f>VLOOKUP(A:A,[1]TDSheet!$A:$X,24,0)</f>
        <v>30</v>
      </c>
      <c r="O105" s="14"/>
      <c r="P105" s="14"/>
      <c r="Q105" s="14"/>
      <c r="R105" s="14"/>
      <c r="S105" s="14"/>
      <c r="T105" s="14"/>
      <c r="U105" s="14"/>
      <c r="V105" s="16">
        <v>60</v>
      </c>
      <c r="W105" s="14">
        <f t="shared" si="19"/>
        <v>43.388600000000004</v>
      </c>
      <c r="X105" s="16">
        <v>70</v>
      </c>
      <c r="Y105" s="17">
        <f t="shared" si="20"/>
        <v>8.5439723798417084</v>
      </c>
      <c r="Z105" s="14">
        <f t="shared" si="21"/>
        <v>3.2430407987351515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35.273399999999995</v>
      </c>
      <c r="AF105" s="14">
        <f>VLOOKUP(A:A,[1]TDSheet!$A:$AF,32,0)</f>
        <v>34.7256</v>
      </c>
      <c r="AG105" s="14">
        <f>VLOOKUP(A:A,[1]TDSheet!$A:$AG,33,0)</f>
        <v>39.308999999999997</v>
      </c>
      <c r="AH105" s="14">
        <f>VLOOKUP(A:A,[3]TDSheet!$A:$D,4,0)</f>
        <v>32.984999999999999</v>
      </c>
      <c r="AI105" s="14" t="str">
        <f>VLOOKUP(A:A,[1]TDSheet!$A:$AI,35,0)</f>
        <v>зв70</v>
      </c>
      <c r="AJ105" s="14">
        <f t="shared" si="22"/>
        <v>60</v>
      </c>
      <c r="AK105" s="14">
        <f t="shared" si="23"/>
        <v>70</v>
      </c>
      <c r="AL105" s="14">
        <f t="shared" si="24"/>
        <v>0</v>
      </c>
      <c r="AM105" s="14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173</v>
      </c>
      <c r="D106" s="8">
        <v>112</v>
      </c>
      <c r="E106" s="8">
        <v>183</v>
      </c>
      <c r="F106" s="8">
        <v>96</v>
      </c>
      <c r="G106" s="1">
        <f>VLOOKUP(A:A,[1]TDSheet!$A:$G,7,0)</f>
        <v>0</v>
      </c>
      <c r="H106" s="1">
        <f>VLOOKUP(A:A,[1]TDSheet!$A:$H,8,0)</f>
        <v>0.5</v>
      </c>
      <c r="I106" s="1" t="e">
        <f>VLOOKUP(A:A,[1]TDSheet!$A:$I,9,0)</f>
        <v>#N/A</v>
      </c>
      <c r="J106" s="14">
        <f>VLOOKUP(A:A,[2]TDSheet!$A:$F,6,0)</f>
        <v>299</v>
      </c>
      <c r="K106" s="14">
        <f t="shared" si="18"/>
        <v>-116</v>
      </c>
      <c r="L106" s="14">
        <f>VLOOKUP(A:A,[1]TDSheet!$A:$M,13,0)</f>
        <v>100</v>
      </c>
      <c r="M106" s="14">
        <f>VLOOKUP(A:A,[1]TDSheet!$A:$N,14,0)</f>
        <v>80</v>
      </c>
      <c r="N106" s="14">
        <f>VLOOKUP(A:A,[1]TDSheet!$A:$X,24,0)</f>
        <v>0</v>
      </c>
      <c r="O106" s="14"/>
      <c r="P106" s="14"/>
      <c r="Q106" s="14"/>
      <c r="R106" s="14"/>
      <c r="S106" s="14"/>
      <c r="T106" s="14"/>
      <c r="U106" s="14"/>
      <c r="V106" s="16"/>
      <c r="W106" s="14">
        <f t="shared" si="19"/>
        <v>36.6</v>
      </c>
      <c r="X106" s="16">
        <v>30</v>
      </c>
      <c r="Y106" s="17">
        <f t="shared" si="20"/>
        <v>8.3606557377049171</v>
      </c>
      <c r="Z106" s="14">
        <f t="shared" si="21"/>
        <v>2.622950819672131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39.6</v>
      </c>
      <c r="AF106" s="14">
        <f>VLOOKUP(A:A,[1]TDSheet!$A:$AF,32,0)</f>
        <v>35.200000000000003</v>
      </c>
      <c r="AG106" s="14">
        <f>VLOOKUP(A:A,[1]TDSheet!$A:$AG,33,0)</f>
        <v>30.4</v>
      </c>
      <c r="AH106" s="14">
        <f>VLOOKUP(A:A,[3]TDSheet!$A:$D,4,0)</f>
        <v>19</v>
      </c>
      <c r="AI106" s="14" t="e">
        <f>VLOOKUP(A:A,[1]TDSheet!$A:$AI,35,0)</f>
        <v>#N/A</v>
      </c>
      <c r="AJ106" s="14">
        <f t="shared" si="22"/>
        <v>0</v>
      </c>
      <c r="AK106" s="14">
        <f t="shared" si="23"/>
        <v>15</v>
      </c>
      <c r="AL106" s="14">
        <f t="shared" si="24"/>
        <v>0</v>
      </c>
      <c r="AM106" s="14"/>
    </row>
    <row r="107" spans="1:39" s="1" customFormat="1" ht="21.95" customHeight="1" outlineLevel="1" x14ac:dyDescent="0.2">
      <c r="A107" s="7" t="s">
        <v>110</v>
      </c>
      <c r="B107" s="7" t="s">
        <v>12</v>
      </c>
      <c r="C107" s="8">
        <v>178</v>
      </c>
      <c r="D107" s="8">
        <v>90</v>
      </c>
      <c r="E107" s="8">
        <v>125</v>
      </c>
      <c r="F107" s="8">
        <v>133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164</v>
      </c>
      <c r="K107" s="14">
        <f t="shared" si="18"/>
        <v>-39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VLOOKUP(A:A,[1]TDSheet!$A:$X,24,0)</f>
        <v>30</v>
      </c>
      <c r="O107" s="14"/>
      <c r="P107" s="14"/>
      <c r="Q107" s="14"/>
      <c r="R107" s="14"/>
      <c r="S107" s="14"/>
      <c r="T107" s="14"/>
      <c r="U107" s="14"/>
      <c r="V107" s="16"/>
      <c r="W107" s="14">
        <f t="shared" si="19"/>
        <v>25</v>
      </c>
      <c r="X107" s="16">
        <v>30</v>
      </c>
      <c r="Y107" s="17">
        <f t="shared" si="20"/>
        <v>7.72</v>
      </c>
      <c r="Z107" s="14">
        <f t="shared" si="21"/>
        <v>5.32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49.4</v>
      </c>
      <c r="AF107" s="14">
        <f>VLOOKUP(A:A,[1]TDSheet!$A:$AF,32,0)</f>
        <v>30</v>
      </c>
      <c r="AG107" s="14">
        <f>VLOOKUP(A:A,[1]TDSheet!$A:$AG,33,0)</f>
        <v>29.6</v>
      </c>
      <c r="AH107" s="14">
        <f>VLOOKUP(A:A,[3]TDSheet!$A:$D,4,0)</f>
        <v>5</v>
      </c>
      <c r="AI107" s="14" t="str">
        <f>VLOOKUP(A:A,[1]TDSheet!$A:$AI,35,0)</f>
        <v>увел</v>
      </c>
      <c r="AJ107" s="14">
        <f t="shared" si="22"/>
        <v>0</v>
      </c>
      <c r="AK107" s="14">
        <f t="shared" si="23"/>
        <v>12</v>
      </c>
      <c r="AL107" s="14">
        <f t="shared" si="24"/>
        <v>0</v>
      </c>
      <c r="AM107" s="14"/>
    </row>
    <row r="108" spans="1:39" s="1" customFormat="1" ht="21.95" customHeight="1" outlineLevel="1" x14ac:dyDescent="0.2">
      <c r="A108" s="7" t="s">
        <v>111</v>
      </c>
      <c r="B108" s="7" t="s">
        <v>12</v>
      </c>
      <c r="C108" s="8">
        <v>177</v>
      </c>
      <c r="D108" s="8">
        <v>5</v>
      </c>
      <c r="E108" s="8">
        <v>96</v>
      </c>
      <c r="F108" s="8">
        <v>82</v>
      </c>
      <c r="G108" s="1">
        <f>VLOOKUP(A:A,[1]TDSheet!$A:$G,7,0)</f>
        <v>0</v>
      </c>
      <c r="H108" s="1">
        <f>VLOOKUP(A:A,[1]TDSheet!$A:$H,8,0)</f>
        <v>0.4</v>
      </c>
      <c r="I108" s="1" t="e">
        <f>VLOOKUP(A:A,[1]TDSheet!$A:$I,9,0)</f>
        <v>#N/A</v>
      </c>
      <c r="J108" s="14">
        <f>VLOOKUP(A:A,[2]TDSheet!$A:$F,6,0)</f>
        <v>130</v>
      </c>
      <c r="K108" s="14">
        <f t="shared" si="18"/>
        <v>-34</v>
      </c>
      <c r="L108" s="14">
        <f>VLOOKUP(A:A,[1]TDSheet!$A:$M,13,0)</f>
        <v>20</v>
      </c>
      <c r="M108" s="14">
        <f>VLOOKUP(A:A,[1]TDSheet!$A:$N,14,0)</f>
        <v>20</v>
      </c>
      <c r="N108" s="14">
        <f>VLOOKUP(A:A,[1]TDSheet!$A:$X,24,0)</f>
        <v>30</v>
      </c>
      <c r="O108" s="14"/>
      <c r="P108" s="14"/>
      <c r="Q108" s="14"/>
      <c r="R108" s="14"/>
      <c r="S108" s="14"/>
      <c r="T108" s="14"/>
      <c r="U108" s="14"/>
      <c r="V108" s="16"/>
      <c r="W108" s="14">
        <f t="shared" si="19"/>
        <v>19.2</v>
      </c>
      <c r="X108" s="16">
        <v>20</v>
      </c>
      <c r="Y108" s="17">
        <f t="shared" si="20"/>
        <v>8.9583333333333339</v>
      </c>
      <c r="Z108" s="14">
        <f t="shared" si="21"/>
        <v>4.2708333333333339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41.4</v>
      </c>
      <c r="AF108" s="14">
        <f>VLOOKUP(A:A,[1]TDSheet!$A:$AF,32,0)</f>
        <v>26</v>
      </c>
      <c r="AG108" s="14">
        <f>VLOOKUP(A:A,[1]TDSheet!$A:$AG,33,0)</f>
        <v>20</v>
      </c>
      <c r="AH108" s="14">
        <f>VLOOKUP(A:A,[3]TDSheet!$A:$D,4,0)</f>
        <v>3</v>
      </c>
      <c r="AI108" s="14" t="str">
        <f>VLOOKUP(A:A,[1]TDSheet!$A:$AI,35,0)</f>
        <v>увел</v>
      </c>
      <c r="AJ108" s="14">
        <f t="shared" si="22"/>
        <v>0</v>
      </c>
      <c r="AK108" s="14">
        <f t="shared" si="23"/>
        <v>8</v>
      </c>
      <c r="AL108" s="14">
        <f t="shared" si="24"/>
        <v>0</v>
      </c>
      <c r="AM108" s="14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169</v>
      </c>
      <c r="D109" s="8">
        <v>60</v>
      </c>
      <c r="E109" s="8">
        <v>114</v>
      </c>
      <c r="F109" s="8">
        <v>110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186</v>
      </c>
      <c r="K109" s="14">
        <f t="shared" si="18"/>
        <v>-72</v>
      </c>
      <c r="L109" s="14">
        <f>VLOOKUP(A:A,[1]TDSheet!$A:$M,13,0)</f>
        <v>40</v>
      </c>
      <c r="M109" s="14">
        <f>VLOOKUP(A:A,[1]TDSheet!$A:$N,14,0)</f>
        <v>30</v>
      </c>
      <c r="N109" s="14">
        <f>VLOOKUP(A:A,[1]TDSheet!$A:$X,24,0)</f>
        <v>0</v>
      </c>
      <c r="O109" s="14"/>
      <c r="P109" s="14"/>
      <c r="Q109" s="14"/>
      <c r="R109" s="14"/>
      <c r="S109" s="14"/>
      <c r="T109" s="14"/>
      <c r="U109" s="14"/>
      <c r="V109" s="16"/>
      <c r="W109" s="14">
        <f t="shared" si="19"/>
        <v>22.8</v>
      </c>
      <c r="X109" s="16"/>
      <c r="Y109" s="17">
        <f t="shared" si="20"/>
        <v>7.8947368421052628</v>
      </c>
      <c r="Z109" s="14">
        <f t="shared" si="21"/>
        <v>4.8245614035087714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44</v>
      </c>
      <c r="AF109" s="14">
        <f>VLOOKUP(A:A,[1]TDSheet!$A:$AF,32,0)</f>
        <v>19.8</v>
      </c>
      <c r="AG109" s="14">
        <f>VLOOKUP(A:A,[1]TDSheet!$A:$AG,33,0)</f>
        <v>24.8</v>
      </c>
      <c r="AH109" s="14">
        <f>VLOOKUP(A:A,[3]TDSheet!$A:$D,4,0)</f>
        <v>9</v>
      </c>
      <c r="AI109" s="14" t="str">
        <f>VLOOKUP(A:A,[1]TDSheet!$A:$AI,35,0)</f>
        <v>увел</v>
      </c>
      <c r="AJ109" s="14">
        <f t="shared" si="22"/>
        <v>0</v>
      </c>
      <c r="AK109" s="14">
        <f t="shared" si="23"/>
        <v>0</v>
      </c>
      <c r="AL109" s="14">
        <f t="shared" si="24"/>
        <v>0</v>
      </c>
      <c r="AM109" s="14"/>
    </row>
    <row r="110" spans="1:39" s="1" customFormat="1" ht="11.1" customHeight="1" outlineLevel="1" x14ac:dyDescent="0.2">
      <c r="A110" s="7" t="s">
        <v>113</v>
      </c>
      <c r="B110" s="7" t="s">
        <v>12</v>
      </c>
      <c r="C110" s="8">
        <v>254</v>
      </c>
      <c r="D110" s="8">
        <v>69</v>
      </c>
      <c r="E110" s="8">
        <v>205</v>
      </c>
      <c r="F110" s="8">
        <v>106</v>
      </c>
      <c r="G110" s="1" t="str">
        <f>VLOOKUP(A:A,[1]TDSheet!$A:$G,7,0)</f>
        <v>н</v>
      </c>
      <c r="H110" s="1">
        <f>VLOOKUP(A:A,[1]TDSheet!$A:$H,8,0)</f>
        <v>0.3</v>
      </c>
      <c r="I110" s="1" t="e">
        <f>VLOOKUP(A:A,[1]TDSheet!$A:$I,9,0)</f>
        <v>#N/A</v>
      </c>
      <c r="J110" s="14">
        <f>VLOOKUP(A:A,[2]TDSheet!$A:$F,6,0)</f>
        <v>271</v>
      </c>
      <c r="K110" s="14">
        <f t="shared" si="18"/>
        <v>-66</v>
      </c>
      <c r="L110" s="14">
        <f>VLOOKUP(A:A,[1]TDSheet!$A:$M,13,0)</f>
        <v>70</v>
      </c>
      <c r="M110" s="14">
        <f>VLOOKUP(A:A,[1]TDSheet!$A:$N,14,0)</f>
        <v>60</v>
      </c>
      <c r="N110" s="14">
        <f>VLOOKUP(A:A,[1]TDSheet!$A:$X,24,0)</f>
        <v>30</v>
      </c>
      <c r="O110" s="14"/>
      <c r="P110" s="14"/>
      <c r="Q110" s="14"/>
      <c r="R110" s="14"/>
      <c r="S110" s="14"/>
      <c r="T110" s="14"/>
      <c r="U110" s="14"/>
      <c r="V110" s="16">
        <v>20</v>
      </c>
      <c r="W110" s="14">
        <f t="shared" si="19"/>
        <v>41</v>
      </c>
      <c r="X110" s="16">
        <v>20</v>
      </c>
      <c r="Y110" s="17">
        <f t="shared" si="20"/>
        <v>7.4634146341463419</v>
      </c>
      <c r="Z110" s="14">
        <f t="shared" si="21"/>
        <v>2.5853658536585367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70</v>
      </c>
      <c r="AF110" s="14">
        <f>VLOOKUP(A:A,[1]TDSheet!$A:$AF,32,0)</f>
        <v>44.4</v>
      </c>
      <c r="AG110" s="14">
        <f>VLOOKUP(A:A,[1]TDSheet!$A:$AG,33,0)</f>
        <v>35</v>
      </c>
      <c r="AH110" s="14">
        <f>VLOOKUP(A:A,[3]TDSheet!$A:$D,4,0)</f>
        <v>16</v>
      </c>
      <c r="AI110" s="14" t="e">
        <f>VLOOKUP(A:A,[1]TDSheet!$A:$AI,35,0)</f>
        <v>#N/A</v>
      </c>
      <c r="AJ110" s="14">
        <f t="shared" si="22"/>
        <v>6</v>
      </c>
      <c r="AK110" s="14">
        <f t="shared" si="23"/>
        <v>6</v>
      </c>
      <c r="AL110" s="14">
        <f t="shared" si="24"/>
        <v>0</v>
      </c>
      <c r="AM110" s="14"/>
    </row>
    <row r="111" spans="1:39" s="1" customFormat="1" ht="11.1" customHeight="1" outlineLevel="1" x14ac:dyDescent="0.2">
      <c r="A111" s="7" t="s">
        <v>114</v>
      </c>
      <c r="B111" s="7" t="s">
        <v>12</v>
      </c>
      <c r="C111" s="8">
        <v>211</v>
      </c>
      <c r="D111" s="8">
        <v>88</v>
      </c>
      <c r="E111" s="8">
        <v>181</v>
      </c>
      <c r="F111" s="8">
        <v>109</v>
      </c>
      <c r="G111" s="1" t="str">
        <f>VLOOKUP(A:A,[1]TDSheet!$A:$G,7,0)</f>
        <v>н</v>
      </c>
      <c r="H111" s="1">
        <f>VLOOKUP(A:A,[1]TDSheet!$A:$H,8,0)</f>
        <v>0.3</v>
      </c>
      <c r="I111" s="1" t="e">
        <f>VLOOKUP(A:A,[1]TDSheet!$A:$I,9,0)</f>
        <v>#N/A</v>
      </c>
      <c r="J111" s="14">
        <f>VLOOKUP(A:A,[2]TDSheet!$A:$F,6,0)</f>
        <v>244</v>
      </c>
      <c r="K111" s="14">
        <f t="shared" si="18"/>
        <v>-63</v>
      </c>
      <c r="L111" s="14">
        <f>VLOOKUP(A:A,[1]TDSheet!$A:$M,13,0)</f>
        <v>70</v>
      </c>
      <c r="M111" s="14">
        <f>VLOOKUP(A:A,[1]TDSheet!$A:$N,14,0)</f>
        <v>70</v>
      </c>
      <c r="N111" s="14">
        <f>VLOOKUP(A:A,[1]TDSheet!$A:$X,24,0)</f>
        <v>0</v>
      </c>
      <c r="O111" s="14"/>
      <c r="P111" s="14"/>
      <c r="Q111" s="14"/>
      <c r="R111" s="14"/>
      <c r="S111" s="14"/>
      <c r="T111" s="14"/>
      <c r="U111" s="14"/>
      <c r="V111" s="16"/>
      <c r="W111" s="14">
        <f t="shared" si="19"/>
        <v>36.200000000000003</v>
      </c>
      <c r="X111" s="16">
        <v>50</v>
      </c>
      <c r="Y111" s="17">
        <f t="shared" si="20"/>
        <v>8.2596685082872927</v>
      </c>
      <c r="Z111" s="14">
        <f t="shared" si="21"/>
        <v>3.0110497237569058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63.4</v>
      </c>
      <c r="AF111" s="14">
        <f>VLOOKUP(A:A,[1]TDSheet!$A:$AF,32,0)</f>
        <v>39.200000000000003</v>
      </c>
      <c r="AG111" s="14">
        <f>VLOOKUP(A:A,[1]TDSheet!$A:$AG,33,0)</f>
        <v>32.200000000000003</v>
      </c>
      <c r="AH111" s="14">
        <f>VLOOKUP(A:A,[3]TDSheet!$A:$D,4,0)</f>
        <v>16</v>
      </c>
      <c r="AI111" s="14" t="e">
        <f>VLOOKUP(A:A,[1]TDSheet!$A:$AI,35,0)</f>
        <v>#N/A</v>
      </c>
      <c r="AJ111" s="14">
        <f t="shared" si="22"/>
        <v>0</v>
      </c>
      <c r="AK111" s="14">
        <f t="shared" si="23"/>
        <v>15</v>
      </c>
      <c r="AL111" s="14">
        <f t="shared" si="24"/>
        <v>0</v>
      </c>
      <c r="AM111" s="14"/>
    </row>
    <row r="112" spans="1:39" s="1" customFormat="1" ht="11.1" customHeight="1" outlineLevel="1" x14ac:dyDescent="0.2">
      <c r="A112" s="22" t="s">
        <v>115</v>
      </c>
      <c r="B112" s="7" t="s">
        <v>8</v>
      </c>
      <c r="C112" s="8">
        <v>41.085999999999999</v>
      </c>
      <c r="D112" s="8">
        <v>0.70099999999999996</v>
      </c>
      <c r="E112" s="8">
        <v>9.4309999999999992</v>
      </c>
      <c r="F112" s="8">
        <v>32.356000000000002</v>
      </c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17.809000000000001</v>
      </c>
      <c r="K112" s="14">
        <f t="shared" si="18"/>
        <v>-8.3780000000000019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VLOOKUP(A:A,[1]TDSheet!$A:$X,24,0)</f>
        <v>0</v>
      </c>
      <c r="O112" s="14"/>
      <c r="P112" s="14"/>
      <c r="Q112" s="14"/>
      <c r="R112" s="14"/>
      <c r="S112" s="14"/>
      <c r="T112" s="14"/>
      <c r="U112" s="14"/>
      <c r="V112" s="16"/>
      <c r="W112" s="14">
        <f t="shared" si="19"/>
        <v>1.8861999999999999</v>
      </c>
      <c r="X112" s="16"/>
      <c r="Y112" s="17">
        <f t="shared" si="20"/>
        <v>17.15406637684233</v>
      </c>
      <c r="Z112" s="14">
        <f t="shared" si="21"/>
        <v>17.15406637684233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4.5209999999999999</v>
      </c>
      <c r="AF112" s="14">
        <f>VLOOKUP(A:A,[1]TDSheet!$A:$AF,32,0)</f>
        <v>2.9594</v>
      </c>
      <c r="AG112" s="14">
        <f>VLOOKUP(A:A,[1]TDSheet!$A:$AG,33,0)</f>
        <v>2.2624</v>
      </c>
      <c r="AH112" s="14">
        <f>VLOOKUP(A:A,[3]TDSheet!$A:$D,4,0)</f>
        <v>1.4390000000000001</v>
      </c>
      <c r="AI112" s="20" t="str">
        <f>VLOOKUP(A:A,[1]TDSheet!$A:$AI,35,0)</f>
        <v>увел</v>
      </c>
      <c r="AJ112" s="14">
        <f t="shared" si="22"/>
        <v>0</v>
      </c>
      <c r="AK112" s="14">
        <f t="shared" si="23"/>
        <v>0</v>
      </c>
      <c r="AL112" s="14">
        <f t="shared" si="24"/>
        <v>0</v>
      </c>
      <c r="AM112" s="14"/>
    </row>
    <row r="113" spans="1:39" s="1" customFormat="1" ht="11.1" customHeight="1" outlineLevel="1" x14ac:dyDescent="0.2">
      <c r="A113" s="22" t="s">
        <v>116</v>
      </c>
      <c r="B113" s="7" t="s">
        <v>8</v>
      </c>
      <c r="C113" s="8">
        <v>39.045999999999999</v>
      </c>
      <c r="D113" s="8">
        <v>3.5190000000000001</v>
      </c>
      <c r="E113" s="8">
        <v>8.6270000000000007</v>
      </c>
      <c r="F113" s="8">
        <v>31.838000000000001</v>
      </c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16.509</v>
      </c>
      <c r="K113" s="14">
        <f t="shared" si="18"/>
        <v>-7.8819999999999997</v>
      </c>
      <c r="L113" s="14">
        <f>VLOOKUP(A:A,[1]TDSheet!$A:$M,13,0)</f>
        <v>0</v>
      </c>
      <c r="M113" s="14">
        <f>VLOOKUP(A:A,[1]TDSheet!$A:$N,14,0)</f>
        <v>0</v>
      </c>
      <c r="N113" s="14">
        <f>VLOOKUP(A:A,[1]TDSheet!$A:$X,24,0)</f>
        <v>0</v>
      </c>
      <c r="O113" s="14"/>
      <c r="P113" s="14"/>
      <c r="Q113" s="14"/>
      <c r="R113" s="14"/>
      <c r="S113" s="14"/>
      <c r="T113" s="14"/>
      <c r="U113" s="14"/>
      <c r="V113" s="16"/>
      <c r="W113" s="14">
        <f t="shared" si="19"/>
        <v>1.7254</v>
      </c>
      <c r="X113" s="16"/>
      <c r="Y113" s="17">
        <f t="shared" si="20"/>
        <v>18.452532746029906</v>
      </c>
      <c r="Z113" s="14">
        <f t="shared" si="21"/>
        <v>18.452532746029906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5.0808</v>
      </c>
      <c r="AF113" s="14">
        <f>VLOOKUP(A:A,[1]TDSheet!$A:$AF,32,0)</f>
        <v>2.8170000000000002</v>
      </c>
      <c r="AG113" s="14">
        <f>VLOOKUP(A:A,[1]TDSheet!$A:$AG,33,0)</f>
        <v>2.0021999999999998</v>
      </c>
      <c r="AH113" s="14">
        <f>VLOOKUP(A:A,[3]TDSheet!$A:$D,4,0)</f>
        <v>2.141</v>
      </c>
      <c r="AI113" s="20" t="str">
        <f>VLOOKUP(A:A,[1]TDSheet!$A:$AI,35,0)</f>
        <v>увел</v>
      </c>
      <c r="AJ113" s="14">
        <f t="shared" si="22"/>
        <v>0</v>
      </c>
      <c r="AK113" s="14">
        <f t="shared" si="23"/>
        <v>0</v>
      </c>
      <c r="AL113" s="14">
        <f t="shared" si="24"/>
        <v>0</v>
      </c>
      <c r="AM113" s="14"/>
    </row>
    <row r="114" spans="1:39" s="1" customFormat="1" ht="21.95" customHeight="1" outlineLevel="1" x14ac:dyDescent="0.2">
      <c r="A114" s="7" t="s">
        <v>117</v>
      </c>
      <c r="B114" s="7" t="s">
        <v>12</v>
      </c>
      <c r="C114" s="8">
        <v>233</v>
      </c>
      <c r="D114" s="8">
        <v>714</v>
      </c>
      <c r="E114" s="8">
        <v>593</v>
      </c>
      <c r="F114" s="8">
        <v>327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891</v>
      </c>
      <c r="K114" s="14">
        <f t="shared" si="18"/>
        <v>-298</v>
      </c>
      <c r="L114" s="14">
        <f>VLOOKUP(A:A,[1]TDSheet!$A:$M,13,0)</f>
        <v>200</v>
      </c>
      <c r="M114" s="14">
        <f>VLOOKUP(A:A,[1]TDSheet!$A:$N,14,0)</f>
        <v>300</v>
      </c>
      <c r="N114" s="14">
        <f>VLOOKUP(A:A,[1]TDSheet!$A:$X,24,0)</f>
        <v>100</v>
      </c>
      <c r="O114" s="14"/>
      <c r="P114" s="14"/>
      <c r="Q114" s="14"/>
      <c r="R114" s="14"/>
      <c r="S114" s="14"/>
      <c r="T114" s="14"/>
      <c r="U114" s="14"/>
      <c r="V114" s="16">
        <v>150</v>
      </c>
      <c r="W114" s="14">
        <f t="shared" si="19"/>
        <v>118.6</v>
      </c>
      <c r="X114" s="16">
        <v>150</v>
      </c>
      <c r="Y114" s="17">
        <f t="shared" si="20"/>
        <v>10.345699831365936</v>
      </c>
      <c r="Z114" s="14">
        <f t="shared" si="21"/>
        <v>2.7571669477234404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69.8</v>
      </c>
      <c r="AF114" s="14">
        <f>VLOOKUP(A:A,[1]TDSheet!$A:$AF,32,0)</f>
        <v>90.6</v>
      </c>
      <c r="AG114" s="14">
        <f>VLOOKUP(A:A,[1]TDSheet!$A:$AG,33,0)</f>
        <v>120.8</v>
      </c>
      <c r="AH114" s="14">
        <f>VLOOKUP(A:A,[3]TDSheet!$A:$D,4,0)</f>
        <v>115</v>
      </c>
      <c r="AI114" s="14" t="e">
        <f>VLOOKUP(A:A,[1]TDSheet!$A:$AI,35,0)</f>
        <v>#N/A</v>
      </c>
      <c r="AJ114" s="14">
        <f t="shared" si="22"/>
        <v>45</v>
      </c>
      <c r="AK114" s="14">
        <f t="shared" si="23"/>
        <v>45</v>
      </c>
      <c r="AL114" s="14">
        <f t="shared" si="24"/>
        <v>0</v>
      </c>
      <c r="AM114" s="14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297</v>
      </c>
      <c r="D115" s="8">
        <v>601</v>
      </c>
      <c r="E115" s="8">
        <v>550</v>
      </c>
      <c r="F115" s="8">
        <v>308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4">
        <f>VLOOKUP(A:A,[2]TDSheet!$A:$F,6,0)</f>
        <v>758</v>
      </c>
      <c r="K115" s="14">
        <f t="shared" si="18"/>
        <v>-208</v>
      </c>
      <c r="L115" s="14">
        <f>VLOOKUP(A:A,[1]TDSheet!$A:$M,13,0)</f>
        <v>250</v>
      </c>
      <c r="M115" s="14">
        <f>VLOOKUP(A:A,[1]TDSheet!$A:$N,14,0)</f>
        <v>300</v>
      </c>
      <c r="N115" s="14">
        <f>VLOOKUP(A:A,[1]TDSheet!$A:$X,24,0)</f>
        <v>70</v>
      </c>
      <c r="O115" s="14"/>
      <c r="P115" s="14"/>
      <c r="Q115" s="14"/>
      <c r="R115" s="14"/>
      <c r="S115" s="14"/>
      <c r="T115" s="14"/>
      <c r="U115" s="14"/>
      <c r="V115" s="16"/>
      <c r="W115" s="14">
        <f t="shared" si="19"/>
        <v>110</v>
      </c>
      <c r="X115" s="16">
        <v>120</v>
      </c>
      <c r="Y115" s="17">
        <f t="shared" si="20"/>
        <v>9.5272727272727273</v>
      </c>
      <c r="Z115" s="14">
        <f t="shared" si="21"/>
        <v>2.8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67.400000000000006</v>
      </c>
      <c r="AF115" s="14">
        <f>VLOOKUP(A:A,[1]TDSheet!$A:$AF,32,0)</f>
        <v>91.2</v>
      </c>
      <c r="AG115" s="14">
        <f>VLOOKUP(A:A,[1]TDSheet!$A:$AG,33,0)</f>
        <v>109.2</v>
      </c>
      <c r="AH115" s="14">
        <f>VLOOKUP(A:A,[3]TDSheet!$A:$D,4,0)</f>
        <v>86</v>
      </c>
      <c r="AI115" s="14" t="e">
        <f>VLOOKUP(A:A,[1]TDSheet!$A:$AI,35,0)</f>
        <v>#N/A</v>
      </c>
      <c r="AJ115" s="14">
        <f t="shared" si="22"/>
        <v>0</v>
      </c>
      <c r="AK115" s="14">
        <f t="shared" si="23"/>
        <v>36</v>
      </c>
      <c r="AL115" s="14">
        <f t="shared" si="24"/>
        <v>0</v>
      </c>
      <c r="AM115" s="14"/>
    </row>
    <row r="116" spans="1:39" s="1" customFormat="1" ht="11.1" customHeight="1" outlineLevel="1" x14ac:dyDescent="0.2">
      <c r="A116" s="7" t="s">
        <v>119</v>
      </c>
      <c r="B116" s="7" t="s">
        <v>12</v>
      </c>
      <c r="C116" s="8">
        <v>184</v>
      </c>
      <c r="D116" s="8">
        <v>837</v>
      </c>
      <c r="E116" s="8">
        <v>724</v>
      </c>
      <c r="F116" s="8">
        <v>277</v>
      </c>
      <c r="G116" s="1" t="str">
        <f>VLOOKUP(A:A,[1]TDSheet!$A:$G,7,0)</f>
        <v>нов041,</v>
      </c>
      <c r="H116" s="1">
        <f>VLOOKUP(A:A,[1]TDSheet!$A:$H,8,0)</f>
        <v>0.3</v>
      </c>
      <c r="I116" s="1" t="e">
        <f>VLOOKUP(A:A,[1]TDSheet!$A:$I,9,0)</f>
        <v>#N/A</v>
      </c>
      <c r="J116" s="14">
        <f>VLOOKUP(A:A,[2]TDSheet!$A:$F,6,0)</f>
        <v>1007</v>
      </c>
      <c r="K116" s="14">
        <f t="shared" si="18"/>
        <v>-283</v>
      </c>
      <c r="L116" s="14">
        <f>VLOOKUP(A:A,[1]TDSheet!$A:$M,13,0)</f>
        <v>220</v>
      </c>
      <c r="M116" s="14">
        <f>VLOOKUP(A:A,[1]TDSheet!$A:$N,14,0)</f>
        <v>350</v>
      </c>
      <c r="N116" s="14">
        <f>VLOOKUP(A:A,[1]TDSheet!$A:$X,24,0)</f>
        <v>100</v>
      </c>
      <c r="O116" s="14"/>
      <c r="P116" s="14"/>
      <c r="Q116" s="14"/>
      <c r="R116" s="14"/>
      <c r="S116" s="14"/>
      <c r="T116" s="14"/>
      <c r="U116" s="14"/>
      <c r="V116" s="16">
        <v>150</v>
      </c>
      <c r="W116" s="14">
        <f t="shared" si="19"/>
        <v>144.80000000000001</v>
      </c>
      <c r="X116" s="16">
        <v>280</v>
      </c>
      <c r="Y116" s="17">
        <f t="shared" si="20"/>
        <v>9.5096685082872927</v>
      </c>
      <c r="Z116" s="14">
        <f t="shared" si="21"/>
        <v>1.9129834254143645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68.2</v>
      </c>
      <c r="AF116" s="14">
        <f>VLOOKUP(A:A,[1]TDSheet!$A:$AF,32,0)</f>
        <v>97</v>
      </c>
      <c r="AG116" s="14">
        <f>VLOOKUP(A:A,[1]TDSheet!$A:$AG,33,0)</f>
        <v>137</v>
      </c>
      <c r="AH116" s="14">
        <f>VLOOKUP(A:A,[3]TDSheet!$A:$D,4,0)</f>
        <v>126</v>
      </c>
      <c r="AI116" s="14" t="e">
        <f>VLOOKUP(A:A,[1]TDSheet!$A:$AI,35,0)</f>
        <v>#N/A</v>
      </c>
      <c r="AJ116" s="14">
        <f t="shared" si="22"/>
        <v>45</v>
      </c>
      <c r="AK116" s="14">
        <f t="shared" si="23"/>
        <v>84</v>
      </c>
      <c r="AL116" s="14">
        <f t="shared" si="24"/>
        <v>0</v>
      </c>
      <c r="AM116" s="14"/>
    </row>
    <row r="117" spans="1:39" s="1" customFormat="1" ht="11.1" customHeight="1" outlineLevel="1" x14ac:dyDescent="0.2">
      <c r="A117" s="7" t="s">
        <v>120</v>
      </c>
      <c r="B117" s="7" t="s">
        <v>12</v>
      </c>
      <c r="C117" s="8">
        <v>296</v>
      </c>
      <c r="D117" s="8">
        <v>637</v>
      </c>
      <c r="E117" s="8">
        <v>616</v>
      </c>
      <c r="F117" s="8">
        <v>293</v>
      </c>
      <c r="G117" s="1" t="str">
        <f>VLOOKUP(A:A,[1]TDSheet!$A:$G,7,0)</f>
        <v>нов041,</v>
      </c>
      <c r="H117" s="1">
        <f>VLOOKUP(A:A,[1]TDSheet!$A:$H,8,0)</f>
        <v>0.3</v>
      </c>
      <c r="I117" s="1" t="e">
        <f>VLOOKUP(A:A,[1]TDSheet!$A:$I,9,0)</f>
        <v>#N/A</v>
      </c>
      <c r="J117" s="14">
        <f>VLOOKUP(A:A,[2]TDSheet!$A:$F,6,0)</f>
        <v>886</v>
      </c>
      <c r="K117" s="14">
        <f t="shared" si="18"/>
        <v>-270</v>
      </c>
      <c r="L117" s="14">
        <f>VLOOKUP(A:A,[1]TDSheet!$A:$M,13,0)</f>
        <v>150</v>
      </c>
      <c r="M117" s="14">
        <f>VLOOKUP(A:A,[1]TDSheet!$A:$N,14,0)</f>
        <v>300</v>
      </c>
      <c r="N117" s="14">
        <f>VLOOKUP(A:A,[1]TDSheet!$A:$X,24,0)</f>
        <v>100</v>
      </c>
      <c r="O117" s="14"/>
      <c r="P117" s="14"/>
      <c r="Q117" s="14"/>
      <c r="R117" s="14"/>
      <c r="S117" s="14"/>
      <c r="T117" s="14"/>
      <c r="U117" s="14"/>
      <c r="V117" s="16">
        <v>150</v>
      </c>
      <c r="W117" s="14">
        <f t="shared" si="19"/>
        <v>123.2</v>
      </c>
      <c r="X117" s="16">
        <v>200</v>
      </c>
      <c r="Y117" s="17">
        <f t="shared" si="20"/>
        <v>9.6834415584415581</v>
      </c>
      <c r="Z117" s="14">
        <f t="shared" si="21"/>
        <v>2.3782467532467533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68</v>
      </c>
      <c r="AF117" s="14">
        <f>VLOOKUP(A:A,[1]TDSheet!$A:$AF,32,0)</f>
        <v>93.2</v>
      </c>
      <c r="AG117" s="14">
        <f>VLOOKUP(A:A,[1]TDSheet!$A:$AG,33,0)</f>
        <v>114.2</v>
      </c>
      <c r="AH117" s="14">
        <f>VLOOKUP(A:A,[3]TDSheet!$A:$D,4,0)</f>
        <v>116</v>
      </c>
      <c r="AI117" s="14" t="e">
        <f>VLOOKUP(A:A,[1]TDSheet!$A:$AI,35,0)</f>
        <v>#N/A</v>
      </c>
      <c r="AJ117" s="14">
        <f t="shared" si="22"/>
        <v>45</v>
      </c>
      <c r="AK117" s="14">
        <f t="shared" si="23"/>
        <v>60</v>
      </c>
      <c r="AL117" s="14">
        <f t="shared" si="24"/>
        <v>0</v>
      </c>
      <c r="AM117" s="14"/>
    </row>
    <row r="118" spans="1:39" s="1" customFormat="1" ht="21.95" customHeight="1" outlineLevel="1" x14ac:dyDescent="0.2">
      <c r="A118" s="7" t="s">
        <v>121</v>
      </c>
      <c r="B118" s="7" t="s">
        <v>8</v>
      </c>
      <c r="C118" s="8">
        <v>187.70400000000001</v>
      </c>
      <c r="D118" s="8">
        <v>156.31100000000001</v>
      </c>
      <c r="E118" s="8">
        <v>127.31</v>
      </c>
      <c r="F118" s="8">
        <v>212.786</v>
      </c>
      <c r="G118" s="1" t="str">
        <f>VLOOKUP(A:A,[1]TDSheet!$A:$G,7,0)</f>
        <v>нов041,</v>
      </c>
      <c r="H118" s="1">
        <f>VLOOKUP(A:A,[1]TDSheet!$A:$H,8,0)</f>
        <v>1</v>
      </c>
      <c r="I118" s="1" t="e">
        <f>VLOOKUP(A:A,[1]TDSheet!$A:$I,9,0)</f>
        <v>#N/A</v>
      </c>
      <c r="J118" s="14">
        <f>VLOOKUP(A:A,[2]TDSheet!$A:$F,6,0)</f>
        <v>132.68199999999999</v>
      </c>
      <c r="K118" s="14">
        <f t="shared" si="18"/>
        <v>-5.3719999999999857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4"/>
      <c r="V118" s="16"/>
      <c r="W118" s="14">
        <f t="shared" si="19"/>
        <v>25.462</v>
      </c>
      <c r="X118" s="16"/>
      <c r="Y118" s="17">
        <f t="shared" si="20"/>
        <v>8.3570025920980289</v>
      </c>
      <c r="Z118" s="14">
        <f t="shared" si="21"/>
        <v>8.3570025920980289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30.225599999999996</v>
      </c>
      <c r="AF118" s="14">
        <f>VLOOKUP(A:A,[1]TDSheet!$A:$AF,32,0)</f>
        <v>41.313400000000001</v>
      </c>
      <c r="AG118" s="14">
        <f>VLOOKUP(A:A,[1]TDSheet!$A:$AG,33,0)</f>
        <v>35.746400000000001</v>
      </c>
      <c r="AH118" s="14">
        <f>VLOOKUP(A:A,[3]TDSheet!$A:$D,4,0)</f>
        <v>10.246</v>
      </c>
      <c r="AI118" s="14" t="e">
        <f>VLOOKUP(A:A,[1]TDSheet!$A:$AI,35,0)</f>
        <v>#N/A</v>
      </c>
      <c r="AJ118" s="14">
        <f t="shared" si="22"/>
        <v>0</v>
      </c>
      <c r="AK118" s="14">
        <f t="shared" si="23"/>
        <v>0</v>
      </c>
      <c r="AL118" s="14">
        <f t="shared" si="24"/>
        <v>0</v>
      </c>
      <c r="AM118" s="14"/>
    </row>
    <row r="119" spans="1:39" s="1" customFormat="1" ht="11.1" customHeight="1" outlineLevel="1" x14ac:dyDescent="0.2">
      <c r="A119" s="22" t="s">
        <v>127</v>
      </c>
      <c r="B119" s="7" t="s">
        <v>8</v>
      </c>
      <c r="C119" s="8">
        <v>45.563000000000002</v>
      </c>
      <c r="D119" s="8"/>
      <c r="E119" s="8">
        <v>9.4559999999999995</v>
      </c>
      <c r="F119" s="8">
        <v>36.106999999999999</v>
      </c>
      <c r="G119" s="1" t="str">
        <f>VLOOKUP(A:A,[1]TDSheet!$A:$G,7,0)</f>
        <v>нов11,10,</v>
      </c>
      <c r="H119" s="1">
        <f>VLOOKUP(A:A,[1]TDSheet!$A:$H,8,0)</f>
        <v>1</v>
      </c>
      <c r="I119" s="1" t="e">
        <f>VLOOKUP(A:A,[1]TDSheet!$A:$I,9,0)</f>
        <v>#N/A</v>
      </c>
      <c r="J119" s="14">
        <f>VLOOKUP(A:A,[2]TDSheet!$A:$F,6,0)</f>
        <v>9.1999999999999993</v>
      </c>
      <c r="K119" s="14">
        <f t="shared" si="18"/>
        <v>0.25600000000000023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6"/>
      <c r="W119" s="14">
        <f t="shared" si="19"/>
        <v>1.8912</v>
      </c>
      <c r="X119" s="16"/>
      <c r="Y119" s="17">
        <f t="shared" si="20"/>
        <v>19.092110829103216</v>
      </c>
      <c r="Z119" s="14">
        <f t="shared" si="21"/>
        <v>19.092110829103216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1.0580000000000001</v>
      </c>
      <c r="AF119" s="14">
        <f>VLOOKUP(A:A,[1]TDSheet!$A:$AF,32,0)</f>
        <v>0.96020000000000005</v>
      </c>
      <c r="AG119" s="14">
        <f>VLOOKUP(A:A,[1]TDSheet!$A:$AG,33,0)</f>
        <v>1.6039999999999999</v>
      </c>
      <c r="AH119" s="14">
        <v>0</v>
      </c>
      <c r="AI119" s="20" t="str">
        <f>VLOOKUP(A:A,[1]TDSheet!$A:$AI,35,0)</f>
        <v>увел</v>
      </c>
      <c r="AJ119" s="14">
        <f t="shared" si="22"/>
        <v>0</v>
      </c>
      <c r="AK119" s="14">
        <f t="shared" si="23"/>
        <v>0</v>
      </c>
      <c r="AL119" s="14">
        <f t="shared" si="24"/>
        <v>0</v>
      </c>
      <c r="AM119" s="14"/>
    </row>
    <row r="120" spans="1:39" s="1" customFormat="1" ht="21.95" customHeight="1" outlineLevel="1" x14ac:dyDescent="0.2">
      <c r="A120" s="7" t="s">
        <v>122</v>
      </c>
      <c r="B120" s="7" t="s">
        <v>12</v>
      </c>
      <c r="C120" s="8">
        <v>1737</v>
      </c>
      <c r="D120" s="8">
        <v>168</v>
      </c>
      <c r="E120" s="8">
        <v>772</v>
      </c>
      <c r="F120" s="8">
        <v>769</v>
      </c>
      <c r="G120" s="1" t="str">
        <f>VLOOKUP(A:A,[1]TDSheet!$A:$G,7,0)</f>
        <v>нов23,10,</v>
      </c>
      <c r="H120" s="1">
        <f>VLOOKUP(A:A,[1]TDSheet!$A:$H,8,0)</f>
        <v>0.28000000000000003</v>
      </c>
      <c r="I120" s="1" t="e">
        <f>VLOOKUP(A:A,[1]TDSheet!$A:$I,9,0)</f>
        <v>#N/A</v>
      </c>
      <c r="J120" s="14">
        <f>VLOOKUP(A:A,[2]TDSheet!$A:$F,6,0)</f>
        <v>1074</v>
      </c>
      <c r="K120" s="14">
        <f t="shared" si="18"/>
        <v>-302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VLOOKUP(A:A,[1]TDSheet!$A:$X,24,0)</f>
        <v>100</v>
      </c>
      <c r="O120" s="14"/>
      <c r="P120" s="14"/>
      <c r="Q120" s="14"/>
      <c r="R120" s="14"/>
      <c r="S120" s="14"/>
      <c r="T120" s="14"/>
      <c r="U120" s="14"/>
      <c r="V120" s="16">
        <v>300</v>
      </c>
      <c r="W120" s="14">
        <f t="shared" si="19"/>
        <v>154.4</v>
      </c>
      <c r="X120" s="16">
        <v>200</v>
      </c>
      <c r="Y120" s="17">
        <f t="shared" si="20"/>
        <v>8.8665803108808294</v>
      </c>
      <c r="Z120" s="14">
        <f t="shared" si="21"/>
        <v>4.9805699481865284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0</v>
      </c>
      <c r="AF120" s="14">
        <f>VLOOKUP(A:A,[1]TDSheet!$A:$AF,32,0)</f>
        <v>30.8</v>
      </c>
      <c r="AG120" s="14">
        <f>VLOOKUP(A:A,[1]TDSheet!$A:$AG,33,0)</f>
        <v>129.4</v>
      </c>
      <c r="AH120" s="14">
        <f>VLOOKUP(A:A,[3]TDSheet!$A:$D,4,0)</f>
        <v>93</v>
      </c>
      <c r="AI120" s="14" t="str">
        <f>VLOOKUP(A:A,[1]TDSheet!$A:$AI,35,0)</f>
        <v>увел</v>
      </c>
      <c r="AJ120" s="14">
        <f t="shared" si="22"/>
        <v>84.000000000000014</v>
      </c>
      <c r="AK120" s="14">
        <f t="shared" si="23"/>
        <v>56.000000000000007</v>
      </c>
      <c r="AL120" s="14">
        <f t="shared" si="24"/>
        <v>0</v>
      </c>
      <c r="AM120" s="14"/>
    </row>
    <row r="121" spans="1:39" s="1" customFormat="1" ht="11.1" customHeight="1" outlineLevel="1" x14ac:dyDescent="0.2">
      <c r="A121" s="22" t="s">
        <v>128</v>
      </c>
      <c r="B121" s="7" t="s">
        <v>12</v>
      </c>
      <c r="C121" s="8"/>
      <c r="D121" s="8">
        <v>309</v>
      </c>
      <c r="E121" s="8">
        <v>36</v>
      </c>
      <c r="F121" s="8">
        <v>270</v>
      </c>
      <c r="G121" s="1" t="str">
        <f>VLOOKUP(A:A,[1]TDSheet!$A:$G,7,0)</f>
        <v>нов 06,11,</v>
      </c>
      <c r="H121" s="1">
        <f>VLOOKUP(A:A,[1]TDSheet!$A:$H,8,0)</f>
        <v>0.33</v>
      </c>
      <c r="I121" s="1" t="e">
        <f>VLOOKUP(A:A,[1]TDSheet!$A:$I,9,0)</f>
        <v>#N/A</v>
      </c>
      <c r="J121" s="14">
        <f>VLOOKUP(A:A,[2]TDSheet!$A:$F,6,0)</f>
        <v>39</v>
      </c>
      <c r="K121" s="14">
        <f t="shared" si="18"/>
        <v>-3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VLOOKUP(A:A,[1]TDSheet!$A:$X,24,0)</f>
        <v>0</v>
      </c>
      <c r="O121" s="14"/>
      <c r="P121" s="14"/>
      <c r="Q121" s="14"/>
      <c r="R121" s="14"/>
      <c r="S121" s="14"/>
      <c r="T121" s="14"/>
      <c r="U121" s="14"/>
      <c r="V121" s="16"/>
      <c r="W121" s="14">
        <f t="shared" si="19"/>
        <v>7.2</v>
      </c>
      <c r="X121" s="16"/>
      <c r="Y121" s="17">
        <f t="shared" si="20"/>
        <v>37.5</v>
      </c>
      <c r="Z121" s="14">
        <f t="shared" si="21"/>
        <v>37.5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0</v>
      </c>
      <c r="AF121" s="14">
        <f>VLOOKUP(A:A,[1]TDSheet!$A:$AF,32,0)</f>
        <v>0</v>
      </c>
      <c r="AG121" s="14">
        <f>VLOOKUP(A:A,[1]TDSheet!$A:$AG,33,0)</f>
        <v>0</v>
      </c>
      <c r="AH121" s="14">
        <f>VLOOKUP(A:A,[3]TDSheet!$A:$D,4,0)</f>
        <v>7</v>
      </c>
      <c r="AI121" s="20" t="s">
        <v>156</v>
      </c>
      <c r="AJ121" s="14">
        <f t="shared" si="22"/>
        <v>0</v>
      </c>
      <c r="AK121" s="14">
        <f t="shared" si="23"/>
        <v>0</v>
      </c>
      <c r="AL121" s="14">
        <f t="shared" si="24"/>
        <v>0</v>
      </c>
      <c r="AM121" s="14"/>
    </row>
    <row r="122" spans="1:39" s="1" customFormat="1" ht="11.1" customHeight="1" outlineLevel="1" x14ac:dyDescent="0.2">
      <c r="A122" s="7" t="s">
        <v>123</v>
      </c>
      <c r="B122" s="7" t="s">
        <v>8</v>
      </c>
      <c r="C122" s="8">
        <v>1092.961</v>
      </c>
      <c r="D122" s="8">
        <v>37.491</v>
      </c>
      <c r="E122" s="18">
        <v>875.30100000000004</v>
      </c>
      <c r="F122" s="18">
        <v>237.57599999999999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1007.563</v>
      </c>
      <c r="K122" s="14">
        <f t="shared" si="18"/>
        <v>-132.26199999999994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VLOOKUP(A:A,[1]TDSheet!$A:$X,24,0)</f>
        <v>0</v>
      </c>
      <c r="O122" s="14"/>
      <c r="P122" s="14"/>
      <c r="Q122" s="14"/>
      <c r="R122" s="14"/>
      <c r="S122" s="14"/>
      <c r="T122" s="14"/>
      <c r="U122" s="14"/>
      <c r="V122" s="16"/>
      <c r="W122" s="14">
        <f t="shared" si="19"/>
        <v>175.06020000000001</v>
      </c>
      <c r="X122" s="16"/>
      <c r="Y122" s="17">
        <f t="shared" si="20"/>
        <v>1.357110296915004</v>
      </c>
      <c r="Z122" s="14">
        <f t="shared" si="21"/>
        <v>1.357110296915004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154.98560000000001</v>
      </c>
      <c r="AF122" s="14">
        <f>VLOOKUP(A:A,[1]TDSheet!$A:$AF,32,0)</f>
        <v>178.178</v>
      </c>
      <c r="AG122" s="14">
        <f>VLOOKUP(A:A,[1]TDSheet!$A:$AG,33,0)</f>
        <v>151.16300000000001</v>
      </c>
      <c r="AH122" s="14">
        <f>VLOOKUP(A:A,[3]TDSheet!$A:$D,4,0)</f>
        <v>102.027</v>
      </c>
      <c r="AI122" s="14" t="e">
        <f>VLOOKUP(A:A,[1]TDSheet!$A:$AI,35,0)</f>
        <v>#N/A</v>
      </c>
      <c r="AJ122" s="14">
        <f t="shared" si="22"/>
        <v>0</v>
      </c>
      <c r="AK122" s="14">
        <f t="shared" si="23"/>
        <v>0</v>
      </c>
      <c r="AL122" s="14">
        <f t="shared" si="24"/>
        <v>0</v>
      </c>
      <c r="AM122" s="14"/>
    </row>
    <row r="123" spans="1:39" s="1" customFormat="1" ht="11.1" customHeight="1" outlineLevel="1" x14ac:dyDescent="0.2">
      <c r="A123" s="7" t="s">
        <v>124</v>
      </c>
      <c r="B123" s="7" t="s">
        <v>12</v>
      </c>
      <c r="C123" s="8">
        <v>909</v>
      </c>
      <c r="D123" s="8">
        <v>74</v>
      </c>
      <c r="E123" s="18">
        <v>220</v>
      </c>
      <c r="F123" s="18">
        <v>705</v>
      </c>
      <c r="G123" s="1" t="str">
        <f>VLOOKUP(A:A,[1]TDSheet!$A:$G,7,0)</f>
        <v>не акц</v>
      </c>
      <c r="H123" s="1">
        <f>VLOOKUP(A:A,[1]TDSheet!$A:$H,8,0)</f>
        <v>0</v>
      </c>
      <c r="I123" s="1">
        <f>VLOOKUP(A:A,[1]TDSheet!$A:$I,9,0)</f>
        <v>0</v>
      </c>
      <c r="J123" s="14">
        <f>VLOOKUP(A:A,[2]TDSheet!$A:$F,6,0)</f>
        <v>300</v>
      </c>
      <c r="K123" s="14">
        <f t="shared" si="18"/>
        <v>-80</v>
      </c>
      <c r="L123" s="14">
        <f>VLOOKUP(A:A,[1]TDSheet!$A:$M,13,0)</f>
        <v>0</v>
      </c>
      <c r="M123" s="14">
        <f>VLOOKUP(A:A,[1]TDSheet!$A:$N,14,0)</f>
        <v>0</v>
      </c>
      <c r="N123" s="14">
        <f>VLOOKUP(A:A,[1]TDSheet!$A:$X,24,0)</f>
        <v>0</v>
      </c>
      <c r="O123" s="14"/>
      <c r="P123" s="14"/>
      <c r="Q123" s="14"/>
      <c r="R123" s="14"/>
      <c r="S123" s="14"/>
      <c r="T123" s="14"/>
      <c r="U123" s="14"/>
      <c r="V123" s="16"/>
      <c r="W123" s="14">
        <f t="shared" si="19"/>
        <v>44</v>
      </c>
      <c r="X123" s="16"/>
      <c r="Y123" s="17">
        <f t="shared" si="20"/>
        <v>16.022727272727273</v>
      </c>
      <c r="Z123" s="14">
        <f t="shared" si="21"/>
        <v>16.022727272727273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225.2</v>
      </c>
      <c r="AF123" s="14">
        <f>VLOOKUP(A:A,[1]TDSheet!$A:$AF,32,0)</f>
        <v>204</v>
      </c>
      <c r="AG123" s="14">
        <f>VLOOKUP(A:A,[1]TDSheet!$A:$AG,33,0)</f>
        <v>175.2</v>
      </c>
      <c r="AH123" s="14">
        <f>VLOOKUP(A:A,[3]TDSheet!$A:$D,4,0)</f>
        <v>14</v>
      </c>
      <c r="AI123" s="14" t="e">
        <f>VLOOKUP(A:A,[1]TDSheet!$A:$AI,35,0)</f>
        <v>#N/A</v>
      </c>
      <c r="AJ123" s="14">
        <f t="shared" si="22"/>
        <v>0</v>
      </c>
      <c r="AK123" s="14">
        <f t="shared" si="23"/>
        <v>0</v>
      </c>
      <c r="AL123" s="14">
        <f t="shared" si="24"/>
        <v>0</v>
      </c>
      <c r="AM123" s="14"/>
    </row>
    <row r="124" spans="1:39" s="1" customFormat="1" ht="11.1" customHeight="1" outlineLevel="1" x14ac:dyDescent="0.2">
      <c r="A124" s="7" t="s">
        <v>125</v>
      </c>
      <c r="B124" s="7" t="s">
        <v>8</v>
      </c>
      <c r="C124" s="8">
        <v>436.12599999999998</v>
      </c>
      <c r="D124" s="8">
        <v>18.658999999999999</v>
      </c>
      <c r="E124" s="18">
        <v>360.82600000000002</v>
      </c>
      <c r="F124" s="18">
        <v>80.631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411.18700000000001</v>
      </c>
      <c r="K124" s="14">
        <f t="shared" si="18"/>
        <v>-50.36099999999999</v>
      </c>
      <c r="L124" s="14">
        <f>VLOOKUP(A:A,[1]TDSheet!$A:$M,13,0)</f>
        <v>0</v>
      </c>
      <c r="M124" s="14">
        <f>VLOOKUP(A:A,[1]TDSheet!$A:$N,14,0)</f>
        <v>0</v>
      </c>
      <c r="N124" s="14">
        <f>VLOOKUP(A:A,[1]TDSheet!$A:$X,24,0)</f>
        <v>0</v>
      </c>
      <c r="O124" s="14"/>
      <c r="P124" s="14"/>
      <c r="Q124" s="14"/>
      <c r="R124" s="14"/>
      <c r="S124" s="14"/>
      <c r="T124" s="14"/>
      <c r="U124" s="14"/>
      <c r="V124" s="16"/>
      <c r="W124" s="14">
        <f t="shared" si="19"/>
        <v>72.165199999999999</v>
      </c>
      <c r="X124" s="16"/>
      <c r="Y124" s="17">
        <f t="shared" si="20"/>
        <v>1.1173113910860082</v>
      </c>
      <c r="Z124" s="14">
        <f t="shared" si="21"/>
        <v>1.1173113910860082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70.113399999999999</v>
      </c>
      <c r="AF124" s="14">
        <f>VLOOKUP(A:A,[1]TDSheet!$A:$AF,32,0)</f>
        <v>69.039599999999993</v>
      </c>
      <c r="AG124" s="14">
        <f>VLOOKUP(A:A,[1]TDSheet!$A:$AG,33,0)</f>
        <v>63.060400000000001</v>
      </c>
      <c r="AH124" s="14">
        <f>VLOOKUP(A:A,[3]TDSheet!$A:$D,4,0)</f>
        <v>60.186</v>
      </c>
      <c r="AI124" s="14" t="e">
        <f>VLOOKUP(A:A,[1]TDSheet!$A:$AI,35,0)</f>
        <v>#N/A</v>
      </c>
      <c r="AJ124" s="14">
        <f t="shared" si="22"/>
        <v>0</v>
      </c>
      <c r="AK124" s="14">
        <f t="shared" si="23"/>
        <v>0</v>
      </c>
      <c r="AL124" s="14">
        <f t="shared" si="24"/>
        <v>0</v>
      </c>
      <c r="AM124" s="14"/>
    </row>
    <row r="125" spans="1:39" s="1" customFormat="1" ht="11.1" customHeight="1" outlineLevel="1" x14ac:dyDescent="0.2">
      <c r="A125" s="7" t="s">
        <v>126</v>
      </c>
      <c r="B125" s="7" t="s">
        <v>12</v>
      </c>
      <c r="C125" s="8">
        <v>585</v>
      </c>
      <c r="D125" s="8">
        <v>12</v>
      </c>
      <c r="E125" s="18">
        <v>350</v>
      </c>
      <c r="F125" s="18">
        <v>241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4">
        <f>VLOOKUP(A:A,[2]TDSheet!$A:$F,6,0)</f>
        <v>404</v>
      </c>
      <c r="K125" s="14">
        <f t="shared" si="18"/>
        <v>-54</v>
      </c>
      <c r="L125" s="14">
        <f>VLOOKUP(A:A,[1]TDSheet!$A:$M,13,0)</f>
        <v>0</v>
      </c>
      <c r="M125" s="14">
        <f>VLOOKUP(A:A,[1]TDSheet!$A:$N,14,0)</f>
        <v>0</v>
      </c>
      <c r="N125" s="14">
        <f>VLOOKUP(A:A,[1]TDSheet!$A:$X,24,0)</f>
        <v>0</v>
      </c>
      <c r="O125" s="14"/>
      <c r="P125" s="14"/>
      <c r="Q125" s="14"/>
      <c r="R125" s="14"/>
      <c r="S125" s="14"/>
      <c r="T125" s="14"/>
      <c r="U125" s="14"/>
      <c r="V125" s="16"/>
      <c r="W125" s="14">
        <f t="shared" si="19"/>
        <v>70</v>
      </c>
      <c r="X125" s="16"/>
      <c r="Y125" s="17">
        <f t="shared" si="20"/>
        <v>3.4428571428571431</v>
      </c>
      <c r="Z125" s="14">
        <f t="shared" si="21"/>
        <v>3.4428571428571431</v>
      </c>
      <c r="AA125" s="14"/>
      <c r="AB125" s="14"/>
      <c r="AC125" s="14"/>
      <c r="AD125" s="14">
        <f>VLOOKUP(A:A,[1]TDSheet!$A:$AD,30,0)</f>
        <v>0</v>
      </c>
      <c r="AE125" s="14">
        <f>VLOOKUP(A:A,[1]TDSheet!$A:$AE,31,0)</f>
        <v>82</v>
      </c>
      <c r="AF125" s="14">
        <f>VLOOKUP(A:A,[1]TDSheet!$A:$AF,32,0)</f>
        <v>70</v>
      </c>
      <c r="AG125" s="14">
        <f>VLOOKUP(A:A,[1]TDSheet!$A:$AG,33,0)</f>
        <v>50</v>
      </c>
      <c r="AH125" s="14">
        <f>VLOOKUP(A:A,[3]TDSheet!$A:$D,4,0)</f>
        <v>35</v>
      </c>
      <c r="AI125" s="14" t="e">
        <f>VLOOKUP(A:A,[1]TDSheet!$A:$AI,35,0)</f>
        <v>#N/A</v>
      </c>
      <c r="AJ125" s="14">
        <f t="shared" si="22"/>
        <v>0</v>
      </c>
      <c r="AK125" s="14">
        <f t="shared" si="23"/>
        <v>0</v>
      </c>
      <c r="AL125" s="14">
        <f t="shared" si="24"/>
        <v>0</v>
      </c>
      <c r="AM12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2024-11-11T10:41:38Z</dcterms:modified>
</cp:coreProperties>
</file>