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3CA957-1D16-408E-BA42-C94FD907C5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Y192" i="1"/>
  <c r="Z195" i="1"/>
  <c r="BN195" i="1"/>
  <c r="Z208" i="1"/>
  <c r="BN208" i="1"/>
  <c r="Z222" i="1"/>
  <c r="BN222" i="1"/>
  <c r="Z232" i="1"/>
  <c r="BN232" i="1"/>
  <c r="Z242" i="1"/>
  <c r="BN242" i="1"/>
  <c r="Y247" i="1"/>
  <c r="Z253" i="1"/>
  <c r="BN253" i="1"/>
  <c r="Z271" i="1"/>
  <c r="BN271" i="1"/>
  <c r="Z281" i="1"/>
  <c r="BN281" i="1"/>
  <c r="Z282" i="1"/>
  <c r="BN282" i="1"/>
  <c r="Z300" i="1"/>
  <c r="BN300" i="1"/>
  <c r="Z310" i="1"/>
  <c r="BN310" i="1"/>
  <c r="Z357" i="1"/>
  <c r="BN357" i="1"/>
  <c r="Z372" i="1"/>
  <c r="BN372" i="1"/>
  <c r="Z390" i="1"/>
  <c r="BN390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H662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Z251" i="1"/>
  <c r="BN251" i="1"/>
  <c r="Z255" i="1"/>
  <c r="BN255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35" i="1"/>
  <c r="Y59" i="1"/>
  <c r="Y89" i="1"/>
  <c r="Y103" i="1"/>
  <c r="Y129" i="1"/>
  <c r="Y136" i="1"/>
  <c r="Y147" i="1"/>
  <c r="Y151" i="1"/>
  <c r="Y158" i="1"/>
  <c r="Y173" i="1"/>
  <c r="Y181" i="1"/>
  <c r="Y209" i="1"/>
  <c r="Y215" i="1"/>
  <c r="BP235" i="1"/>
  <c r="BN235" i="1"/>
  <c r="Z235" i="1"/>
  <c r="H9" i="1"/>
  <c r="A10" i="1"/>
  <c r="Y24" i="1"/>
  <c r="Y55" i="1"/>
  <c r="Y72" i="1"/>
  <c r="Y79" i="1"/>
  <c r="Y97" i="1"/>
  <c r="Y112" i="1"/>
  <c r="Y120" i="1"/>
  <c r="Y162" i="1"/>
  <c r="Y168" i="1"/>
  <c r="Y187" i="1"/>
  <c r="Y204" i="1"/>
  <c r="Y225" i="1"/>
  <c r="Y239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378" i="1"/>
  <c r="Z408" i="1"/>
  <c r="Z312" i="1"/>
  <c r="Z186" i="1"/>
  <c r="Z136" i="1"/>
  <c r="Z128" i="1"/>
  <c r="Z391" i="1"/>
  <c r="Z638" i="1"/>
  <c r="Z574" i="1"/>
  <c r="Z239" i="1"/>
  <c r="Z203" i="1"/>
  <c r="Z146" i="1"/>
  <c r="Z88" i="1"/>
  <c r="Z79" i="1"/>
  <c r="Z54" i="1"/>
  <c r="Z464" i="1"/>
  <c r="Z259" i="1"/>
  <c r="Z556" i="1"/>
  <c r="Z496" i="1"/>
  <c r="Z424" i="1"/>
  <c r="Z111" i="1"/>
  <c r="Z632" i="1"/>
  <c r="Z597" i="1"/>
  <c r="Z625" i="1"/>
  <c r="Z272" i="1"/>
  <c r="Z225" i="1"/>
  <c r="Z180" i="1"/>
  <c r="Z119" i="1"/>
  <c r="Z72" i="1"/>
  <c r="Z35" i="1"/>
  <c r="Y656" i="1"/>
  <c r="Y653" i="1"/>
  <c r="Z362" i="1"/>
  <c r="Y652" i="1"/>
  <c r="Z604" i="1"/>
  <c r="Z585" i="1"/>
  <c r="Y654" i="1"/>
  <c r="Z451" i="1"/>
  <c r="Z435" i="1"/>
  <c r="Z302" i="1"/>
  <c r="Z290" i="1"/>
  <c r="Z657" i="1" s="1"/>
  <c r="Y655" i="1" l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<sst xmlns="http://schemas.openxmlformats.org/spreadsheetml/2006/main" count="3063" uniqueCount="1078">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</sst>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14" sqref="AA414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1077</v>
      </c>
      <c r="I5" s="1068"/>
      <c r="J5" s="1068"/>
      <c r="K5" s="1068"/>
      <c r="L5" s="1068"/>
      <c r="M5" s="850"/>
      <c r="N5" s="58"/>
      <c r="P5" s="24" t="s">
        <v>10</v>
      </c>
      <c r="Q5" s="1156">
        <v>45610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Четверг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0.375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1000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1032</v>
      </c>
      <c r="BN414" s="64">
        <f t="shared" si="79"/>
        <v>1037.1600000000001</v>
      </c>
      <c r="BO414" s="64">
        <f t="shared" si="80"/>
        <v>1.3888888888888888</v>
      </c>
      <c r="BP414" s="64">
        <f t="shared" si="81"/>
        <v>1.3958333333333333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1900</v>
      </c>
      <c r="Y419" s="762">
        <f t="shared" si="77"/>
        <v>1905</v>
      </c>
      <c r="Z419" s="36">
        <f>IFERROR(IF(Y419=0,"",ROUNDUP(Y419/H419,0)*0.02175),"")</f>
        <v>2.7622499999999999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1960.8</v>
      </c>
      <c r="BN419" s="64">
        <f t="shared" si="79"/>
        <v>1965.96</v>
      </c>
      <c r="BO419" s="64">
        <f t="shared" si="80"/>
        <v>2.6388888888888888</v>
      </c>
      <c r="BP419" s="64">
        <f t="shared" si="81"/>
        <v>2.645833333333333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261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5.6767500000000002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3900</v>
      </c>
      <c r="Y425" s="763">
        <f>IFERROR(SUM(Y413:Y423),"0")</f>
        <v>3915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1500</v>
      </c>
      <c r="Y427" s="762">
        <f>IFERROR(IF(X427="",0,CEILING((X427/$H427),1)*$H427),"")</f>
        <v>1500</v>
      </c>
      <c r="Z427" s="36">
        <f>IFERROR(IF(Y427=0,"",ROUNDUP(Y427/H427,0)*0.02175),"")</f>
        <v>2.1749999999999998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1548</v>
      </c>
      <c r="BN427" s="64">
        <f>IFERROR(Y427*I427/H427,"0")</f>
        <v>1548</v>
      </c>
      <c r="BO427" s="64">
        <f>IFERROR(1/J427*(X427/H427),"0")</f>
        <v>2.083333333333333</v>
      </c>
      <c r="BP427" s="64">
        <f>IFERROR(1/J427*(Y427/H427),"0")</f>
        <v>2.083333333333333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100</v>
      </c>
      <c r="Y429" s="763">
        <f>IFERROR(Y427/H427,"0")+IFERROR(Y428/H428,"0")</f>
        <v>100</v>
      </c>
      <c r="Z429" s="763">
        <f>IFERROR(IF(Z427="",0,Z427),"0")+IFERROR(IF(Z428="",0,Z428),"0")</f>
        <v>2.1749999999999998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1500</v>
      </c>
      <c r="Y430" s="763">
        <f>IFERROR(SUM(Y427:Y428),"0")</f>
        <v>1500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hidden="1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64"/>
      <c r="AB556" s="764"/>
      <c r="AC556" s="764"/>
    </row>
    <row r="557" spans="1:68" hidden="1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0</v>
      </c>
      <c r="Y557" s="763">
        <f>IFERROR(SUM(Y545:Y555),"0")</f>
        <v>0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5400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5415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5572.8</v>
      </c>
      <c r="Y653" s="763">
        <f>IFERROR(SUM(BN22:BN649),"0")</f>
        <v>5588.2800000000007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8</v>
      </c>
      <c r="Y654" s="38">
        <f>ROUNDUP(SUM(BP22:BP649),0)</f>
        <v>8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5772.8</v>
      </c>
      <c r="Y655" s="763">
        <f>GrossWeightTotalR+PalletQtyTotalR*25</f>
        <v>5788.2800000000007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360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361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7.85175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5415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900,00"/>
        <filter val="100,00"/>
        <filter val="260,00"/>
        <filter val="3 900,00"/>
        <filter val="360,00"/>
        <filter val="5 400,00"/>
        <filter val="5 572,80"/>
        <filter val="5 772,80"/>
        <filter val="8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2024-11-11T10:49:39Z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