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928CE3-C601-45A4-A306-1E91CE0C9E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N467" i="1"/>
  <c r="BM467" i="1"/>
  <c r="Z467" i="1"/>
  <c r="Z468" i="1" s="1"/>
  <c r="Y467" i="1"/>
  <c r="P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BP455" i="1" s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X440" i="1"/>
  <c r="BO439" i="1"/>
  <c r="BM439" i="1"/>
  <c r="Y439" i="1"/>
  <c r="BP439" i="1" s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BP427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BP413" i="1" s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BP405" i="1" s="1"/>
  <c r="P405" i="1"/>
  <c r="X403" i="1"/>
  <c r="X402" i="1"/>
  <c r="BO401" i="1"/>
  <c r="BM401" i="1"/>
  <c r="Y401" i="1"/>
  <c r="Y402" i="1" s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BO307" i="1"/>
  <c r="BM307" i="1"/>
  <c r="Y307" i="1"/>
  <c r="BP307" i="1" s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BO281" i="1"/>
  <c r="BM281" i="1"/>
  <c r="Y281" i="1"/>
  <c r="BP281" i="1" s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BP271" i="1" s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62" i="1" s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X656" i="1" s="1"/>
  <c r="BO22" i="1"/>
  <c r="BM22" i="1"/>
  <c r="X653" i="1" s="1"/>
  <c r="Y22" i="1"/>
  <c r="P22" i="1"/>
  <c r="H10" i="1"/>
  <c r="A9" i="1"/>
  <c r="F10" i="1" s="1"/>
  <c r="D7" i="1"/>
  <c r="Q6" i="1"/>
  <c r="P2" i="1"/>
  <c r="BP419" i="1" l="1"/>
  <c r="BN419" i="1"/>
  <c r="Z419" i="1"/>
  <c r="BP445" i="1"/>
  <c r="BN445" i="1"/>
  <c r="Z445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Y535" i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B662" i="1"/>
  <c r="X654" i="1"/>
  <c r="X655" i="1" s="1"/>
  <c r="Y36" i="1"/>
  <c r="Z28" i="1"/>
  <c r="BN28" i="1"/>
  <c r="Z52" i="1"/>
  <c r="BN52" i="1"/>
  <c r="Z66" i="1"/>
  <c r="BN66" i="1"/>
  <c r="Z67" i="1"/>
  <c r="BN67" i="1"/>
  <c r="Z86" i="1"/>
  <c r="BN86" i="1"/>
  <c r="Z91" i="1"/>
  <c r="BN91" i="1"/>
  <c r="Z92" i="1"/>
  <c r="BN92" i="1"/>
  <c r="Z93" i="1"/>
  <c r="BN93" i="1"/>
  <c r="Z94" i="1"/>
  <c r="BN94" i="1"/>
  <c r="Z107" i="1"/>
  <c r="BN107" i="1"/>
  <c r="Z124" i="1"/>
  <c r="BN124" i="1"/>
  <c r="Z139" i="1"/>
  <c r="BN139" i="1"/>
  <c r="Z142" i="1"/>
  <c r="BN142" i="1"/>
  <c r="Z161" i="1"/>
  <c r="BN161" i="1"/>
  <c r="Z184" i="1"/>
  <c r="BN184" i="1"/>
  <c r="Z191" i="1"/>
  <c r="Z192" i="1" s="1"/>
  <c r="BN191" i="1"/>
  <c r="BP191" i="1"/>
  <c r="Y192" i="1"/>
  <c r="Z195" i="1"/>
  <c r="BN195" i="1"/>
  <c r="Z208" i="1"/>
  <c r="BN208" i="1"/>
  <c r="Z222" i="1"/>
  <c r="BN222" i="1"/>
  <c r="Z232" i="1"/>
  <c r="BN232" i="1"/>
  <c r="Z242" i="1"/>
  <c r="BN242" i="1"/>
  <c r="Z253" i="1"/>
  <c r="BN253" i="1"/>
  <c r="Z284" i="1"/>
  <c r="BN284" i="1"/>
  <c r="Z307" i="1"/>
  <c r="BN307" i="1"/>
  <c r="Z308" i="1"/>
  <c r="BN308" i="1"/>
  <c r="Z359" i="1"/>
  <c r="BN359" i="1"/>
  <c r="Z374" i="1"/>
  <c r="BN374" i="1"/>
  <c r="BP388" i="1"/>
  <c r="BN388" i="1"/>
  <c r="BP407" i="1"/>
  <c r="BN407" i="1"/>
  <c r="Z407" i="1"/>
  <c r="BP433" i="1"/>
  <c r="BN433" i="1"/>
  <c r="Z433" i="1"/>
  <c r="BP461" i="1"/>
  <c r="BN461" i="1"/>
  <c r="Z461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BP96" i="1"/>
  <c r="BN96" i="1"/>
  <c r="Z96" i="1"/>
  <c r="BP109" i="1"/>
  <c r="BN109" i="1"/>
  <c r="Z109" i="1"/>
  <c r="BP126" i="1"/>
  <c r="BN126" i="1"/>
  <c r="Z126" i="1"/>
  <c r="BP134" i="1"/>
  <c r="BN134" i="1"/>
  <c r="Z134" i="1"/>
  <c r="BP144" i="1"/>
  <c r="BN144" i="1"/>
  <c r="Z144" i="1"/>
  <c r="Y167" i="1"/>
  <c r="BP165" i="1"/>
  <c r="BN165" i="1"/>
  <c r="Z165" i="1"/>
  <c r="Z30" i="1"/>
  <c r="BN30" i="1"/>
  <c r="Z31" i="1"/>
  <c r="BN31" i="1"/>
  <c r="Z34" i="1"/>
  <c r="BN34" i="1"/>
  <c r="Z50" i="1"/>
  <c r="BN50" i="1"/>
  <c r="Z58" i="1"/>
  <c r="BN58" i="1"/>
  <c r="Z64" i="1"/>
  <c r="BN64" i="1"/>
  <c r="Z69" i="1"/>
  <c r="BN69" i="1"/>
  <c r="Z75" i="1"/>
  <c r="BN75" i="1"/>
  <c r="BP75" i="1"/>
  <c r="Z78" i="1"/>
  <c r="BN78" i="1"/>
  <c r="BP84" i="1"/>
  <c r="BN84" i="1"/>
  <c r="Z84" i="1"/>
  <c r="BP102" i="1"/>
  <c r="BN102" i="1"/>
  <c r="Z102" i="1"/>
  <c r="BP117" i="1"/>
  <c r="BN117" i="1"/>
  <c r="Z117" i="1"/>
  <c r="BP133" i="1"/>
  <c r="BN133" i="1"/>
  <c r="Z133" i="1"/>
  <c r="BP135" i="1"/>
  <c r="BN135" i="1"/>
  <c r="Z135" i="1"/>
  <c r="BP155" i="1"/>
  <c r="BN155" i="1"/>
  <c r="Z155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Y88" i="1"/>
  <c r="Y98" i="1"/>
  <c r="Y104" i="1"/>
  <c r="Y119" i="1"/>
  <c r="F662" i="1"/>
  <c r="Y137" i="1"/>
  <c r="Y146" i="1"/>
  <c r="H662" i="1"/>
  <c r="Y180" i="1"/>
  <c r="Z178" i="1"/>
  <c r="BN178" i="1"/>
  <c r="Y186" i="1"/>
  <c r="Y203" i="1"/>
  <c r="Z197" i="1"/>
  <c r="BN197" i="1"/>
  <c r="Z201" i="1"/>
  <c r="BN201" i="1"/>
  <c r="J662" i="1"/>
  <c r="Z212" i="1"/>
  <c r="BN212" i="1"/>
  <c r="BP212" i="1"/>
  <c r="Y226" i="1"/>
  <c r="Z220" i="1"/>
  <c r="BN220" i="1"/>
  <c r="Z224" i="1"/>
  <c r="BN224" i="1"/>
  <c r="Z230" i="1"/>
  <c r="BN230" i="1"/>
  <c r="Z234" i="1"/>
  <c r="BN234" i="1"/>
  <c r="Z238" i="1"/>
  <c r="BN238" i="1"/>
  <c r="Z244" i="1"/>
  <c r="BN244" i="1"/>
  <c r="Z251" i="1"/>
  <c r="BN251" i="1"/>
  <c r="Z255" i="1"/>
  <c r="BN255" i="1"/>
  <c r="Z264" i="1"/>
  <c r="BN264" i="1"/>
  <c r="Z267" i="1"/>
  <c r="BN267" i="1"/>
  <c r="Z271" i="1"/>
  <c r="BN271" i="1"/>
  <c r="Z281" i="1"/>
  <c r="BN281" i="1"/>
  <c r="Z282" i="1"/>
  <c r="BN282" i="1"/>
  <c r="Z286" i="1"/>
  <c r="BN286" i="1"/>
  <c r="Z300" i="1"/>
  <c r="BN300" i="1"/>
  <c r="Z310" i="1"/>
  <c r="BN310" i="1"/>
  <c r="Z357" i="1"/>
  <c r="BN357" i="1"/>
  <c r="Z366" i="1"/>
  <c r="BN366" i="1"/>
  <c r="Z372" i="1"/>
  <c r="BN372" i="1"/>
  <c r="BP372" i="1"/>
  <c r="Z376" i="1"/>
  <c r="BN376" i="1"/>
  <c r="Z390" i="1"/>
  <c r="BN390" i="1"/>
  <c r="Y398" i="1"/>
  <c r="Z396" i="1"/>
  <c r="BN396" i="1"/>
  <c r="Y397" i="1"/>
  <c r="Z401" i="1"/>
  <c r="Z402" i="1" s="1"/>
  <c r="BN401" i="1"/>
  <c r="BP401" i="1"/>
  <c r="Z405" i="1"/>
  <c r="BN405" i="1"/>
  <c r="Z413" i="1"/>
  <c r="BN413" i="1"/>
  <c r="Z417" i="1"/>
  <c r="BN417" i="1"/>
  <c r="Z421" i="1"/>
  <c r="BN421" i="1"/>
  <c r="Z427" i="1"/>
  <c r="BN427" i="1"/>
  <c r="Z439" i="1"/>
  <c r="BN439" i="1"/>
  <c r="Z447" i="1"/>
  <c r="BN447" i="1"/>
  <c r="Z455" i="1"/>
  <c r="BN455" i="1"/>
  <c r="Z459" i="1"/>
  <c r="BN459" i="1"/>
  <c r="Z463" i="1"/>
  <c r="BN463" i="1"/>
  <c r="Y469" i="1"/>
  <c r="Y468" i="1"/>
  <c r="BP467" i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Y519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14" i="1" l="1"/>
  <c r="Z580" i="1"/>
  <c r="Z535" i="1"/>
  <c r="Z519" i="1"/>
  <c r="Z384" i="1"/>
  <c r="Z239" i="1"/>
  <c r="Z167" i="1"/>
  <c r="Z146" i="1"/>
  <c r="Z97" i="1"/>
  <c r="Z88" i="1"/>
  <c r="Z556" i="1"/>
  <c r="Z496" i="1"/>
  <c r="Z424" i="1"/>
  <c r="Z111" i="1"/>
  <c r="Z638" i="1"/>
  <c r="Z574" i="1"/>
  <c r="Z203" i="1"/>
  <c r="Z79" i="1"/>
  <c r="Z54" i="1"/>
  <c r="Z464" i="1"/>
  <c r="Z259" i="1"/>
  <c r="Z247" i="1"/>
  <c r="Z632" i="1"/>
  <c r="Z597" i="1"/>
  <c r="Z604" i="1"/>
  <c r="Y654" i="1"/>
  <c r="Z585" i="1"/>
  <c r="Z451" i="1"/>
  <c r="Z435" i="1"/>
  <c r="Z302" i="1"/>
  <c r="Z290" i="1"/>
  <c r="Z625" i="1"/>
  <c r="Z272" i="1"/>
  <c r="Z225" i="1"/>
  <c r="Z180" i="1"/>
  <c r="Z119" i="1"/>
  <c r="Z72" i="1"/>
  <c r="Z35" i="1"/>
  <c r="Y656" i="1"/>
  <c r="Y653" i="1"/>
  <c r="Y655" i="1" s="1"/>
  <c r="Z362" i="1"/>
  <c r="Y652" i="1"/>
  <c r="Z657" i="1" l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<sst xmlns="http://schemas.openxmlformats.org/spreadsheetml/2006/main" count="3078" uniqueCount="1091">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</sst>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75" sqref="AA75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45612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0.625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13</v>
      </c>
      <c r="Y75" s="762">
        <f>IFERROR(IF(X75="",0,CEILING((X75/$H75),1)*$H75),"")</f>
        <v>21.6</v>
      </c>
      <c r="Z75" s="36">
        <f>IFERROR(IF(Y75=0,"",ROUNDUP(Y75/H75,0)*0.02175),"")</f>
        <v>4.3499999999999997E-2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13.577777777777776</v>
      </c>
      <c r="BN75" s="64">
        <f>IFERROR(Y75*I75/H75,"0")</f>
        <v>22.56</v>
      </c>
      <c r="BO75" s="64">
        <f>IFERROR(1/J75*(X75/H75),"0")</f>
        <v>2.1494708994708994E-2</v>
      </c>
      <c r="BP75" s="64">
        <f>IFERROR(1/J75*(Y75/H75),"0")</f>
        <v>3.5714285714285712E-2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1.2037037037037037</v>
      </c>
      <c r="Y79" s="763">
        <f>IFERROR(Y75/H75,"0")+IFERROR(Y76/H76,"0")+IFERROR(Y77/H77,"0")+IFERROR(Y78/H78,"0")</f>
        <v>2</v>
      </c>
      <c r="Z79" s="763">
        <f>IFERROR(IF(Z75="",0,Z75),"0")+IFERROR(IF(Z76="",0,Z76),"0")+IFERROR(IF(Z77="",0,Z77),"0")+IFERROR(IF(Z78="",0,Z78),"0")</f>
        <v>4.3499999999999997E-2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13</v>
      </c>
      <c r="Y80" s="763">
        <f>IFERROR(SUM(Y75:Y78),"0")</f>
        <v>21.6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6</v>
      </c>
      <c r="Y109" s="762">
        <f>IFERROR(IF(X109="",0,CEILING((X109/$H109),1)*$H109),"")</f>
        <v>9</v>
      </c>
      <c r="Z109" s="36">
        <f>IFERROR(IF(Y109=0,"",ROUNDUP(Y109/H109,0)*0.00902),"")</f>
        <v>1.804E-2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6.2799999999999994</v>
      </c>
      <c r="BN109" s="64">
        <f>IFERROR(Y109*I109/H109,"0")</f>
        <v>9.42</v>
      </c>
      <c r="BO109" s="64">
        <f>IFERROR(1/J109*(X109/H109),"0")</f>
        <v>1.01010101010101E-2</v>
      </c>
      <c r="BP109" s="64">
        <f>IFERROR(1/J109*(Y109/H109),"0")</f>
        <v>1.5151515151515152E-2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1.3333333333333333</v>
      </c>
      <c r="Y111" s="763">
        <f>IFERROR(Y107/H107,"0")+IFERROR(Y108/H108,"0")+IFERROR(Y109/H109,"0")+IFERROR(Y110/H110,"0")</f>
        <v>2</v>
      </c>
      <c r="Z111" s="763">
        <f>IFERROR(IF(Z107="",0,Z107),"0")+IFERROR(IF(Z108="",0,Z108),"0")+IFERROR(IF(Z109="",0,Z109),"0")+IFERROR(IF(Z110="",0,Z110),"0")</f>
        <v>1.804E-2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6</v>
      </c>
      <c r="Y112" s="763">
        <f>IFERROR(SUM(Y107:Y110),"0")</f>
        <v>9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25</v>
      </c>
      <c r="Y116" s="762">
        <f>IFERROR(IF(X116="",0,CEILING((X116/$H116),1)*$H116),"")</f>
        <v>27</v>
      </c>
      <c r="Z116" s="36">
        <f>IFERROR(IF(Y116=0,"",ROUNDUP(Y116/H116,0)*0.00753),"")</f>
        <v>7.5300000000000006E-2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27.518518518518515</v>
      </c>
      <c r="BN116" s="64">
        <f>IFERROR(Y116*I116/H116,"0")</f>
        <v>29.72</v>
      </c>
      <c r="BO116" s="64">
        <f>IFERROR(1/J116*(X116/H116),"0")</f>
        <v>5.9354226020892686E-2</v>
      </c>
      <c r="BP116" s="64">
        <f>IFERROR(1/J116*(Y116/H116),"0")</f>
        <v>6.4102564102564097E-2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9.2592592592592595</v>
      </c>
      <c r="Y119" s="763">
        <f>IFERROR(Y114/H114,"0")+IFERROR(Y115/H115,"0")+IFERROR(Y116/H116,"0")+IFERROR(Y117/H117,"0")+IFERROR(Y118/H118,"0")</f>
        <v>10</v>
      </c>
      <c r="Z119" s="763">
        <f>IFERROR(IF(Z114="",0,Z114),"0")+IFERROR(IF(Z115="",0,Z115),"0")+IFERROR(IF(Z116="",0,Z116),"0")+IFERROR(IF(Z117="",0,Z117),"0")+IFERROR(IF(Z118="",0,Z118),"0")</f>
        <v>7.5300000000000006E-2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25</v>
      </c>
      <c r="Y120" s="763">
        <f>IFERROR(SUM(Y114:Y118),"0")</f>
        <v>27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2</v>
      </c>
      <c r="Y126" s="762">
        <f>IFERROR(IF(X126="",0,CEILING((X126/$H126),1)*$H126),"")</f>
        <v>4.5</v>
      </c>
      <c r="Z126" s="36">
        <f>IFERROR(IF(Y126=0,"",ROUNDUP(Y126/H126,0)*0.00902),"")</f>
        <v>9.0200000000000002E-3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2.0933333333333333</v>
      </c>
      <c r="BN126" s="64">
        <f>IFERROR(Y126*I126/H126,"0")</f>
        <v>4.71</v>
      </c>
      <c r="BO126" s="64">
        <f>IFERROR(1/J126*(X126/H126),"0")</f>
        <v>3.3670033670033669E-3</v>
      </c>
      <c r="BP126" s="64">
        <f>IFERROR(1/J126*(Y126/H126),"0")</f>
        <v>7.575757575757576E-3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0.44444444444444442</v>
      </c>
      <c r="Y128" s="763">
        <f>IFERROR(Y123/H123,"0")+IFERROR(Y124/H124,"0")+IFERROR(Y125/H125,"0")+IFERROR(Y126/H126,"0")+IFERROR(Y127/H127,"0")</f>
        <v>1</v>
      </c>
      <c r="Z128" s="763">
        <f>IFERROR(IF(Z123="",0,Z123),"0")+IFERROR(IF(Z124="",0,Z124),"0")+IFERROR(IF(Z125="",0,Z125),"0")+IFERROR(IF(Z126="",0,Z126),"0")+IFERROR(IF(Z127="",0,Z127),"0")</f>
        <v>9.0200000000000002E-3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2</v>
      </c>
      <c r="Y129" s="763">
        <f>IFERROR(SUM(Y123:Y127),"0")</f>
        <v>4.5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5</v>
      </c>
      <c r="Y135" s="762">
        <f>IFERROR(IF(X135="",0,CEILING((X135/$H135),1)*$H135),"")</f>
        <v>7.1999999999999993</v>
      </c>
      <c r="Z135" s="36">
        <f>IFERROR(IF(Y135=0,"",ROUNDUP(Y135/H135,0)*0.00753),"")</f>
        <v>2.2589999999999999E-2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5.416666666666667</v>
      </c>
      <c r="BN135" s="64">
        <f>IFERROR(Y135*I135/H135,"0")</f>
        <v>7.8</v>
      </c>
      <c r="BO135" s="64">
        <f>IFERROR(1/J135*(X135/H135),"0")</f>
        <v>1.3354700854700856E-2</v>
      </c>
      <c r="BP135" s="64">
        <f>IFERROR(1/J135*(Y135/H135),"0")</f>
        <v>1.9230769230769232E-2</v>
      </c>
    </row>
    <row r="136" spans="1:68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2.0833333333333335</v>
      </c>
      <c r="Y136" s="763">
        <f>IFERROR(Y131/H131,"0")+IFERROR(Y132/H132,"0")+IFERROR(Y133/H133,"0")+IFERROR(Y134/H134,"0")+IFERROR(Y135/H135,"0")</f>
        <v>3</v>
      </c>
      <c r="Z136" s="763">
        <f>IFERROR(IF(Z131="",0,Z131),"0")+IFERROR(IF(Z132="",0,Z132),"0")+IFERROR(IF(Z133="",0,Z133),"0")+IFERROR(IF(Z134="",0,Z134),"0")+IFERROR(IF(Z135="",0,Z135),"0")</f>
        <v>2.2589999999999999E-2</v>
      </c>
      <c r="AA136" s="764"/>
      <c r="AB136" s="764"/>
      <c r="AC136" s="764"/>
    </row>
    <row r="137" spans="1:68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5</v>
      </c>
      <c r="Y137" s="763">
        <f>IFERROR(SUM(Y131:Y135),"0")</f>
        <v>7.1999999999999993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106</v>
      </c>
      <c r="Y140" s="762">
        <f t="shared" si="26"/>
        <v>109.2</v>
      </c>
      <c r="Z140" s="36">
        <f>IFERROR(IF(Y140=0,"",ROUNDUP(Y140/H140,0)*0.02175),"")</f>
        <v>0.28275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113.04142857142857</v>
      </c>
      <c r="BN140" s="64">
        <f t="shared" si="28"/>
        <v>116.45399999999999</v>
      </c>
      <c r="BO140" s="64">
        <f t="shared" si="29"/>
        <v>0.22534013605442174</v>
      </c>
      <c r="BP140" s="64">
        <f t="shared" si="30"/>
        <v>0.23214285714285712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43</v>
      </c>
      <c r="Y143" s="762">
        <f t="shared" si="26"/>
        <v>43.2</v>
      </c>
      <c r="Z143" s="36">
        <f>IFERROR(IF(Y143=0,"",ROUNDUP(Y143/H143,0)*0.00753),"")</f>
        <v>0.12048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47.331851851851845</v>
      </c>
      <c r="BN143" s="64">
        <f t="shared" si="28"/>
        <v>47.552</v>
      </c>
      <c r="BO143" s="64">
        <f t="shared" si="29"/>
        <v>0.10208926875593542</v>
      </c>
      <c r="BP143" s="64">
        <f t="shared" si="30"/>
        <v>0.10256410256410256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28.544973544973544</v>
      </c>
      <c r="Y146" s="763">
        <f>IFERROR(Y139/H139,"0")+IFERROR(Y140/H140,"0")+IFERROR(Y141/H141,"0")+IFERROR(Y142/H142,"0")+IFERROR(Y143/H143,"0")+IFERROR(Y144/H144,"0")+IFERROR(Y145/H145,"0")</f>
        <v>29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0.40322999999999998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149</v>
      </c>
      <c r="Y147" s="763">
        <f>IFERROR(SUM(Y139:Y145),"0")</f>
        <v>152.4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71</v>
      </c>
      <c r="Y195" s="762">
        <f t="shared" ref="Y195:Y202" si="31">IFERROR(IF(X195="",0,CEILING((X195/$H195),1)*$H195),"")</f>
        <v>71.400000000000006</v>
      </c>
      <c r="Z195" s="36">
        <f>IFERROR(IF(Y195=0,"",ROUNDUP(Y195/H195,0)*0.00753),"")</f>
        <v>0.12801000000000001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75.395238095238099</v>
      </c>
      <c r="BN195" s="64">
        <f t="shared" ref="BN195:BN202" si="33">IFERROR(Y195*I195/H195,"0")</f>
        <v>75.820000000000007</v>
      </c>
      <c r="BO195" s="64">
        <f t="shared" ref="BO195:BO202" si="34">IFERROR(1/J195*(X195/H195),"0")</f>
        <v>0.10836385836385837</v>
      </c>
      <c r="BP195" s="64">
        <f t="shared" ref="BP195:BP202" si="35">IFERROR(1/J195*(Y195/H195),"0")</f>
        <v>0.10897435897435898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61</v>
      </c>
      <c r="Y197" s="762">
        <f t="shared" si="31"/>
        <v>63</v>
      </c>
      <c r="Z197" s="36">
        <f>IFERROR(IF(Y197=0,"",ROUNDUP(Y197/H197,0)*0.00753),"")</f>
        <v>0.11295000000000001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63.904761904761912</v>
      </c>
      <c r="BN197" s="64">
        <f t="shared" si="33"/>
        <v>66.000000000000014</v>
      </c>
      <c r="BO197" s="64">
        <f t="shared" si="34"/>
        <v>9.3101343101343104E-2</v>
      </c>
      <c r="BP197" s="64">
        <f t="shared" si="35"/>
        <v>9.6153846153846145E-2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4</v>
      </c>
      <c r="Y198" s="762">
        <f t="shared" si="31"/>
        <v>4.2</v>
      </c>
      <c r="Z198" s="36">
        <f>IFERROR(IF(Y198=0,"",ROUNDUP(Y198/H198,0)*0.00502),"")</f>
        <v>1.004E-2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4.2476190476190476</v>
      </c>
      <c r="BN198" s="64">
        <f t="shared" si="33"/>
        <v>4.46</v>
      </c>
      <c r="BO198" s="64">
        <f t="shared" si="34"/>
        <v>8.1400081400081412E-3</v>
      </c>
      <c r="BP198" s="64">
        <f t="shared" si="35"/>
        <v>8.5470085470085479E-3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5</v>
      </c>
      <c r="Y200" s="762">
        <f t="shared" si="31"/>
        <v>6.3000000000000007</v>
      </c>
      <c r="Z200" s="36">
        <f>IFERROR(IF(Y200=0,"",ROUNDUP(Y200/H200,0)*0.00502),"")</f>
        <v>1.506E-2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5.2380952380952381</v>
      </c>
      <c r="BN200" s="64">
        <f t="shared" si="33"/>
        <v>6.6000000000000014</v>
      </c>
      <c r="BO200" s="64">
        <f t="shared" si="34"/>
        <v>1.0175010175010176E-2</v>
      </c>
      <c r="BP200" s="64">
        <f t="shared" si="35"/>
        <v>1.2820512820512822E-2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35.714285714285715</v>
      </c>
      <c r="Y203" s="763">
        <f>IFERROR(Y195/H195,"0")+IFERROR(Y196/H196,"0")+IFERROR(Y197/H197,"0")+IFERROR(Y198/H198,"0")+IFERROR(Y199/H199,"0")+IFERROR(Y200/H200,"0")+IFERROR(Y201/H201,"0")+IFERROR(Y202/H202,"0")</f>
        <v>37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0.26606000000000002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141</v>
      </c>
      <c r="Y204" s="763">
        <f>IFERROR(SUM(Y195:Y202),"0")</f>
        <v>144.9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150</v>
      </c>
      <c r="Y218" s="762">
        <f t="shared" si="36"/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155.83333333333331</v>
      </c>
      <c r="BN218" s="64">
        <f t="shared" si="38"/>
        <v>157.08000000000001</v>
      </c>
      <c r="BO218" s="64">
        <f t="shared" si="39"/>
        <v>0.21043771043771042</v>
      </c>
      <c r="BP218" s="64">
        <f t="shared" si="40"/>
        <v>0.21212121212121213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173</v>
      </c>
      <c r="Y220" s="762">
        <f t="shared" si="36"/>
        <v>178.20000000000002</v>
      </c>
      <c r="Z220" s="36">
        <f>IFERROR(IF(Y220=0,"",ROUNDUP(Y220/H220,0)*0.00902),"")</f>
        <v>0.29766000000000004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179.72777777777779</v>
      </c>
      <c r="BN220" s="64">
        <f t="shared" si="38"/>
        <v>185.13</v>
      </c>
      <c r="BO220" s="64">
        <f t="shared" si="39"/>
        <v>0.24270482603815938</v>
      </c>
      <c r="BP220" s="64">
        <f t="shared" si="40"/>
        <v>0.25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59.81481481481481</v>
      </c>
      <c r="Y225" s="763">
        <f>IFERROR(Y217/H217,"0")+IFERROR(Y218/H218,"0")+IFERROR(Y219/H219,"0")+IFERROR(Y220/H220,"0")+IFERROR(Y221/H221,"0")+IFERROR(Y222/H222,"0")+IFERROR(Y223/H223,"0")+IFERROR(Y224/H224,"0")</f>
        <v>61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0.55022000000000004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323</v>
      </c>
      <c r="Y226" s="763">
        <f>IFERROR(SUM(Y217:Y224),"0")</f>
        <v>329.40000000000003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60</v>
      </c>
      <c r="Y229" s="762">
        <f t="shared" si="41"/>
        <v>62.4</v>
      </c>
      <c r="Z229" s="36">
        <f>IFERROR(IF(Y229=0,"",ROUNDUP(Y229/H229,0)*0.02175),"")</f>
        <v>0.17399999999999999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64.338461538461544</v>
      </c>
      <c r="BN229" s="64">
        <f t="shared" si="43"/>
        <v>66.912000000000006</v>
      </c>
      <c r="BO229" s="64">
        <f t="shared" si="44"/>
        <v>0.13736263736263735</v>
      </c>
      <c r="BP229" s="64">
        <f t="shared" si="45"/>
        <v>0.14285714285714285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198</v>
      </c>
      <c r="Y232" s="762">
        <f t="shared" si="41"/>
        <v>199.2</v>
      </c>
      <c r="Z232" s="36">
        <f t="shared" ref="Z232:Z238" si="46">IFERROR(IF(Y232=0,"",ROUNDUP(Y232/H232,0)*0.00753),"")</f>
        <v>0.62499000000000005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221.92500000000001</v>
      </c>
      <c r="BN232" s="64">
        <f t="shared" si="43"/>
        <v>223.26999999999998</v>
      </c>
      <c r="BO232" s="64">
        <f t="shared" si="44"/>
        <v>0.52884615384615385</v>
      </c>
      <c r="BP232" s="64">
        <f t="shared" si="45"/>
        <v>0.53205128205128205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142</v>
      </c>
      <c r="Y234" s="762">
        <f t="shared" si="41"/>
        <v>144</v>
      </c>
      <c r="Z234" s="36">
        <f t="shared" si="46"/>
        <v>0.45180000000000003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158.09333333333336</v>
      </c>
      <c r="BN234" s="64">
        <f t="shared" si="43"/>
        <v>160.32000000000002</v>
      </c>
      <c r="BO234" s="64">
        <f t="shared" si="44"/>
        <v>0.37927350427350431</v>
      </c>
      <c r="BP234" s="64">
        <f t="shared" si="45"/>
        <v>0.38461538461538458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152</v>
      </c>
      <c r="Y235" s="762">
        <f t="shared" si="41"/>
        <v>153.6</v>
      </c>
      <c r="Z235" s="36">
        <f t="shared" si="46"/>
        <v>0.48192000000000002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169.22666666666669</v>
      </c>
      <c r="BN235" s="64">
        <f t="shared" si="43"/>
        <v>171.00800000000001</v>
      </c>
      <c r="BO235" s="64">
        <f t="shared" si="44"/>
        <v>0.40598290598290598</v>
      </c>
      <c r="BP235" s="64">
        <f t="shared" si="45"/>
        <v>0.41025641025641024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186</v>
      </c>
      <c r="Y237" s="762">
        <f t="shared" si="41"/>
        <v>187.2</v>
      </c>
      <c r="Z237" s="36">
        <f t="shared" si="46"/>
        <v>0.58733999999999997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207.08</v>
      </c>
      <c r="BN237" s="64">
        <f t="shared" si="43"/>
        <v>208.416</v>
      </c>
      <c r="BO237" s="64">
        <f t="shared" si="44"/>
        <v>0.49679487179487175</v>
      </c>
      <c r="BP237" s="64">
        <f t="shared" si="45"/>
        <v>0.5</v>
      </c>
    </row>
    <row r="238" spans="1:68" ht="27" hidden="1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290.19230769230774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293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2.3200500000000002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738</v>
      </c>
      <c r="Y240" s="763">
        <f>IFERROR(SUM(Y228:Y238),"0")</f>
        <v>746.39999999999986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49</v>
      </c>
      <c r="Y245" s="762">
        <f>IFERROR(IF(X245="",0,CEILING((X245/$H245),1)*$H245),"")</f>
        <v>50.4</v>
      </c>
      <c r="Z245" s="36">
        <f>IFERROR(IF(Y245=0,"",ROUNDUP(Y245/H245,0)*0.00753),"")</f>
        <v>0.15812999999999999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54.553333333333335</v>
      </c>
      <c r="BN245" s="64">
        <f>IFERROR(Y245*I245/H245,"0")</f>
        <v>56.112000000000002</v>
      </c>
      <c r="BO245" s="64">
        <f>IFERROR(1/J245*(X245/H245),"0")</f>
        <v>0.13087606837606838</v>
      </c>
      <c r="BP245" s="64">
        <f>IFERROR(1/J245*(Y245/H245),"0")</f>
        <v>0.13461538461538461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20.416666666666668</v>
      </c>
      <c r="Y247" s="763">
        <f>IFERROR(Y242/H242,"0")+IFERROR(Y243/H243,"0")+IFERROR(Y244/H244,"0")+IFERROR(Y245/H245,"0")+IFERROR(Y246/H246,"0")</f>
        <v>21</v>
      </c>
      <c r="Z247" s="763">
        <f>IFERROR(IF(Z242="",0,Z242),"0")+IFERROR(IF(Z243="",0,Z243),"0")+IFERROR(IF(Z244="",0,Z244),"0")+IFERROR(IF(Z245="",0,Z245),"0")+IFERROR(IF(Z246="",0,Z246),"0")</f>
        <v>0.15812999999999999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49</v>
      </c>
      <c r="Y248" s="763">
        <f>IFERROR(SUM(Y242:Y246),"0")</f>
        <v>50.4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77</v>
      </c>
      <c r="Y309" s="762">
        <f t="shared" si="62"/>
        <v>79.2</v>
      </c>
      <c r="Z309" s="36">
        <f>IFERROR(IF(Y309=0,"",ROUNDUP(Y309/H309,0)*0.00753),"")</f>
        <v>0.24849000000000002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85.726666666666674</v>
      </c>
      <c r="BN309" s="64">
        <f t="shared" si="64"/>
        <v>88.176000000000016</v>
      </c>
      <c r="BO309" s="64">
        <f t="shared" si="65"/>
        <v>0.20566239316239318</v>
      </c>
      <c r="BP309" s="64">
        <f t="shared" si="66"/>
        <v>0.21153846153846154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32.083333333333336</v>
      </c>
      <c r="Y312" s="763">
        <f>IFERROR(Y306/H306,"0")+IFERROR(Y307/H307,"0")+IFERROR(Y308/H308,"0")+IFERROR(Y309/H309,"0")+IFERROR(Y310/H310,"0")+IFERROR(Y311/H311,"0")</f>
        <v>33</v>
      </c>
      <c r="Z312" s="763">
        <f>IFERROR(IF(Z306="",0,Z306),"0")+IFERROR(IF(Z307="",0,Z307),"0")+IFERROR(IF(Z308="",0,Z308),"0")+IFERROR(IF(Z309="",0,Z309),"0")+IFERROR(IF(Z310="",0,Z310),"0")+IFERROR(IF(Z311="",0,Z311),"0")</f>
        <v>0.24849000000000002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77</v>
      </c>
      <c r="Y313" s="763">
        <f>IFERROR(SUM(Y306:Y311),"0")</f>
        <v>79.2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158</v>
      </c>
      <c r="Y382" s="762">
        <f>IFERROR(IF(X382="",0,CEILING((X382/$H382),1)*$H382),"")</f>
        <v>163.79999999999998</v>
      </c>
      <c r="Z382" s="36">
        <f>IFERROR(IF(Y382=0,"",ROUNDUP(Y382/H382,0)*0.02175),"")</f>
        <v>0.45674999999999999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169.42461538461541</v>
      </c>
      <c r="BN382" s="64">
        <f>IFERROR(Y382*I382/H382,"0")</f>
        <v>175.64400000000001</v>
      </c>
      <c r="BO382" s="64">
        <f>IFERROR(1/J382*(X382/H382),"0")</f>
        <v>0.36172161172161166</v>
      </c>
      <c r="BP382" s="64">
        <f>IFERROR(1/J382*(Y382/H382),"0")</f>
        <v>0.375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20.256410256410255</v>
      </c>
      <c r="Y384" s="763">
        <f>IFERROR(Y381/H381,"0")+IFERROR(Y382/H382,"0")+IFERROR(Y383/H383,"0")</f>
        <v>21</v>
      </c>
      <c r="Z384" s="763">
        <f>IFERROR(IF(Z381="",0,Z381),"0")+IFERROR(IF(Z382="",0,Z382),"0")+IFERROR(IF(Z383="",0,Z383),"0")</f>
        <v>0.45674999999999999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158</v>
      </c>
      <c r="Y385" s="763">
        <f>IFERROR(SUM(Y381:Y383),"0")</f>
        <v>163.79999999999998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2253</v>
      </c>
      <c r="Y414" s="762">
        <f t="shared" si="77"/>
        <v>2265</v>
      </c>
      <c r="Z414" s="36">
        <f>IFERROR(IF(Y414=0,"",ROUNDUP(Y414/H414,0)*0.02175),"")</f>
        <v>3.2842499999999997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2325.096</v>
      </c>
      <c r="BN414" s="64">
        <f t="shared" si="79"/>
        <v>2337.4800000000005</v>
      </c>
      <c r="BO414" s="64">
        <f t="shared" si="80"/>
        <v>3.1291666666666664</v>
      </c>
      <c r="BP414" s="64">
        <f t="shared" si="81"/>
        <v>3.145833333333333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982</v>
      </c>
      <c r="Y416" s="762">
        <f t="shared" si="77"/>
        <v>990</v>
      </c>
      <c r="Z416" s="36">
        <f>IFERROR(IF(Y416=0,"",ROUNDUP(Y416/H416,0)*0.02175),"")</f>
        <v>1.4355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1013.4240000000001</v>
      </c>
      <c r="BN416" s="64">
        <f t="shared" si="79"/>
        <v>1021.6800000000001</v>
      </c>
      <c r="BO416" s="64">
        <f t="shared" si="80"/>
        <v>1.3638888888888889</v>
      </c>
      <c r="BP416" s="64">
        <f t="shared" si="81"/>
        <v>1.375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1646</v>
      </c>
      <c r="Y419" s="762">
        <f t="shared" si="77"/>
        <v>1650</v>
      </c>
      <c r="Z419" s="36">
        <f>IFERROR(IF(Y419=0,"",ROUNDUP(Y419/H419,0)*0.02175),"")</f>
        <v>2.3924999999999996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1698.672</v>
      </c>
      <c r="BN419" s="64">
        <f t="shared" si="79"/>
        <v>1702.8</v>
      </c>
      <c r="BO419" s="64">
        <f t="shared" si="80"/>
        <v>2.286111111111111</v>
      </c>
      <c r="BP419" s="64">
        <f t="shared" si="81"/>
        <v>2.2916666666666665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325.39999999999998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327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7.1122499999999995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4881</v>
      </c>
      <c r="Y425" s="763">
        <f>IFERROR(SUM(Y413:Y423),"0")</f>
        <v>4905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2745</v>
      </c>
      <c r="Y427" s="762">
        <f>IFERROR(IF(X427="",0,CEILING((X427/$H427),1)*$H427),"")</f>
        <v>2745</v>
      </c>
      <c r="Z427" s="36">
        <f>IFERROR(IF(Y427=0,"",ROUNDUP(Y427/H427,0)*0.02175),"")</f>
        <v>3.9802499999999998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2832.8399999999997</v>
      </c>
      <c r="BN427" s="64">
        <f>IFERROR(Y427*I427/H427,"0")</f>
        <v>2832.8399999999997</v>
      </c>
      <c r="BO427" s="64">
        <f>IFERROR(1/J427*(X427/H427),"0")</f>
        <v>3.8125</v>
      </c>
      <c r="BP427" s="64">
        <f>IFERROR(1/J427*(Y427/H427),"0")</f>
        <v>3.8125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183</v>
      </c>
      <c r="Y429" s="763">
        <f>IFERROR(Y427/H427,"0")+IFERROR(Y428/H428,"0")</f>
        <v>183</v>
      </c>
      <c r="Z429" s="763">
        <f>IFERROR(IF(Z427="",0,Z427),"0")+IFERROR(IF(Z428="",0,Z428),"0")</f>
        <v>3.9802499999999998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2745</v>
      </c>
      <c r="Y430" s="763">
        <f>IFERROR(SUM(Y427:Y428),"0")</f>
        <v>2745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63</v>
      </c>
      <c r="Y438" s="762">
        <f>IFERROR(IF(X438="",0,CEILING((X438/$H438),1)*$H438),"")</f>
        <v>70.2</v>
      </c>
      <c r="Z438" s="36">
        <f>IFERROR(IF(Y438=0,"",ROUNDUP(Y438/H438,0)*0.02175),"")</f>
        <v>0.19574999999999998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67.555384615384625</v>
      </c>
      <c r="BN438" s="64">
        <f>IFERROR(Y438*I438/H438,"0")</f>
        <v>75.27600000000001</v>
      </c>
      <c r="BO438" s="64">
        <f>IFERROR(1/J438*(X438/H438),"0")</f>
        <v>0.14423076923076922</v>
      </c>
      <c r="BP438" s="64">
        <f>IFERROR(1/J438*(Y438/H438),"0")</f>
        <v>0.1607142857142857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8.0769230769230766</v>
      </c>
      <c r="Y440" s="763">
        <f>IFERROR(Y438/H438,"0")+IFERROR(Y439/H439,"0")</f>
        <v>9</v>
      </c>
      <c r="Z440" s="763">
        <f>IFERROR(IF(Z438="",0,Z438),"0")+IFERROR(IF(Z439="",0,Z439),"0")</f>
        <v>0.19574999999999998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63</v>
      </c>
      <c r="Y441" s="763">
        <f>IFERROR(SUM(Y438:Y439),"0")</f>
        <v>70.2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hidden="1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hidden="1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29</v>
      </c>
      <c r="Y478" s="762">
        <f t="shared" si="88"/>
        <v>29.400000000000002</v>
      </c>
      <c r="Z478" s="36">
        <f>IFERROR(IF(Y478=0,"",ROUNDUP(Y478/H478,0)*0.00753),"")</f>
        <v>5.271E-2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30.588095238095235</v>
      </c>
      <c r="BN478" s="64">
        <f t="shared" si="90"/>
        <v>31.009999999999998</v>
      </c>
      <c r="BO478" s="64">
        <f t="shared" si="91"/>
        <v>4.4261294261294257E-2</v>
      </c>
      <c r="BP478" s="64">
        <f t="shared" si="92"/>
        <v>4.4871794871794872E-2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20</v>
      </c>
      <c r="Y492" s="762">
        <f t="shared" si="88"/>
        <v>21</v>
      </c>
      <c r="Z492" s="36">
        <f t="shared" si="93"/>
        <v>5.0200000000000002E-2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21.238095238095237</v>
      </c>
      <c r="BN492" s="64">
        <f t="shared" si="90"/>
        <v>22.299999999999997</v>
      </c>
      <c r="BO492" s="64">
        <f t="shared" si="91"/>
        <v>4.0700040700040706E-2</v>
      </c>
      <c r="BP492" s="64">
        <f t="shared" si="92"/>
        <v>4.2735042735042736E-2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16.428571428571427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17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0.10291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49</v>
      </c>
      <c r="Y497" s="763">
        <f>IFERROR(SUM(Y477:Y495),"0")</f>
        <v>50.400000000000006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2</v>
      </c>
      <c r="Y504" s="762">
        <f>IFERROR(IF(X504="",0,CEILING((X504/$H504),1)*$H504),"")</f>
        <v>2.4</v>
      </c>
      <c r="Z504" s="36">
        <f>IFERROR(IF(Y504=0,"",ROUNDUP(Y504/H504,0)*0.00627),"")</f>
        <v>1.2540000000000001E-2</v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3</v>
      </c>
      <c r="BN504" s="64">
        <f>IFERROR(Y504*I504/H504,"0")</f>
        <v>3.6000000000000005</v>
      </c>
      <c r="BO504" s="64">
        <f>IFERROR(1/J504*(X504/H504),"0")</f>
        <v>8.3333333333333332E-3</v>
      </c>
      <c r="BP504" s="64">
        <f>IFERROR(1/J504*(Y504/H504),"0")</f>
        <v>0.01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1.6666666666666667</v>
      </c>
      <c r="Y506" s="763">
        <f>IFERROR(Y504/H504,"0")+IFERROR(Y505/H505,"0")</f>
        <v>2</v>
      </c>
      <c r="Z506" s="763">
        <f>IFERROR(IF(Z504="",0,Z504),"0")+IFERROR(IF(Z505="",0,Z505),"0")</f>
        <v>1.2540000000000001E-2</v>
      </c>
      <c r="AA506" s="764"/>
      <c r="AB506" s="764"/>
      <c r="AC506" s="764"/>
    </row>
    <row r="507" spans="1:68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2</v>
      </c>
      <c r="Y507" s="763">
        <f>IFERROR(SUM(Y504:Y505),"0")</f>
        <v>2.4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263</v>
      </c>
      <c r="Y514" s="762">
        <f>IFERROR(IF(X514="",0,CEILING((X514/$H514),1)*$H514),"")</f>
        <v>264.60000000000002</v>
      </c>
      <c r="Z514" s="36">
        <f>IFERROR(IF(Y514=0,"",ROUNDUP(Y514/H514,0)*0.00753),"")</f>
        <v>0.47439000000000003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277.40238095238089</v>
      </c>
      <c r="BN514" s="64">
        <f>IFERROR(Y514*I514/H514,"0")</f>
        <v>279.09000000000003</v>
      </c>
      <c r="BO514" s="64">
        <f>IFERROR(1/J514*(X514/H514),"0")</f>
        <v>0.40140415140415137</v>
      </c>
      <c r="BP514" s="64">
        <f>IFERROR(1/J514*(Y514/H514),"0")</f>
        <v>0.40384615384615385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62.619047619047613</v>
      </c>
      <c r="Y519" s="763">
        <f>IFERROR(Y514/H514,"0")+IFERROR(Y515/H515,"0")+IFERROR(Y516/H516,"0")+IFERROR(Y517/H517,"0")+IFERROR(Y518/H518,"0")</f>
        <v>63</v>
      </c>
      <c r="Z519" s="763">
        <f>IFERROR(IF(Z514="",0,Z514),"0")+IFERROR(IF(Z515="",0,Z515),"0")+IFERROR(IF(Z516="",0,Z516),"0")+IFERROR(IF(Z517="",0,Z517),"0")+IFERROR(IF(Z518="",0,Z518),"0")</f>
        <v>0.47439000000000003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263</v>
      </c>
      <c r="Y520" s="763">
        <f>IFERROR(SUM(Y514:Y518),"0")</f>
        <v>264.60000000000002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1</v>
      </c>
      <c r="Y526" s="762">
        <f>IFERROR(IF(X526="",0,CEILING((X526/$H526),1)*$H526),"")</f>
        <v>3</v>
      </c>
      <c r="Z526" s="36">
        <f>IFERROR(IF(Y526=0,"",ROUNDUP(Y526/H526,0)*0.00627),"")</f>
        <v>6.2700000000000004E-3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1.2</v>
      </c>
      <c r="BN526" s="64">
        <f>IFERROR(Y526*I526/H526,"0")</f>
        <v>3.6</v>
      </c>
      <c r="BO526" s="64">
        <f>IFERROR(1/J526*(X526/H526),"0")</f>
        <v>1.6666666666666666E-3</v>
      </c>
      <c r="BP526" s="64">
        <f>IFERROR(1/J526*(Y526/H526),"0")</f>
        <v>5.0000000000000001E-3</v>
      </c>
    </row>
    <row r="527" spans="1:68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0.33333333333333331</v>
      </c>
      <c r="Y527" s="763">
        <f>IFERROR(Y526/H526,"0")</f>
        <v>1</v>
      </c>
      <c r="Z527" s="763">
        <f>IFERROR(IF(Z526="",0,Z526),"0")</f>
        <v>6.2700000000000004E-3</v>
      </c>
      <c r="AA527" s="764"/>
      <c r="AB527" s="764"/>
      <c r="AC527" s="764"/>
    </row>
    <row r="528" spans="1:68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1</v>
      </c>
      <c r="Y528" s="763">
        <f>IFERROR(SUM(Y526:Y526),"0")</f>
        <v>3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10</v>
      </c>
      <c r="Y546" s="762">
        <f t="shared" si="94"/>
        <v>10.56</v>
      </c>
      <c r="Z546" s="36">
        <f t="shared" si="95"/>
        <v>2.392E-2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10.681818181818182</v>
      </c>
      <c r="BN546" s="64">
        <f t="shared" si="97"/>
        <v>11.28</v>
      </c>
      <c r="BO546" s="64">
        <f t="shared" si="98"/>
        <v>1.8210955710955712E-2</v>
      </c>
      <c r="BP546" s="64">
        <f t="shared" si="99"/>
        <v>1.9230769230769232E-2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1.8939393939393938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2.392E-2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10</v>
      </c>
      <c r="Y557" s="763">
        <f>IFERROR(SUM(Y545:Y555),"0")</f>
        <v>10.56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hidden="1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100</v>
      </c>
      <c r="Y565" s="762">
        <f t="shared" ref="Y565:Y573" si="100">IFERROR(IF(X565="",0,CEILING((X565/$H565),1)*$H565),"")</f>
        <v>100.32000000000001</v>
      </c>
      <c r="Z565" s="36">
        <f>IFERROR(IF(Y565=0,"",ROUNDUP(Y565/H565,0)*0.01196),"")</f>
        <v>0.22724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106.81818181818181</v>
      </c>
      <c r="BN565" s="64">
        <f t="shared" ref="BN565:BN573" si="102">IFERROR(Y565*I565/H565,"0")</f>
        <v>107.16</v>
      </c>
      <c r="BO565" s="64">
        <f t="shared" ref="BO565:BO573" si="103">IFERROR(1/J565*(X565/H565),"0")</f>
        <v>0.18210955710955709</v>
      </c>
      <c r="BP565" s="64">
        <f t="shared" ref="BP565:BP573" si="104">IFERROR(1/J565*(Y565/H565),"0")</f>
        <v>0.18269230769230771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18</v>
      </c>
      <c r="Y566" s="762">
        <f t="shared" si="100"/>
        <v>21.12</v>
      </c>
      <c r="Z566" s="36">
        <f>IFERROR(IF(Y566=0,"",ROUNDUP(Y566/H566,0)*0.01196),"")</f>
        <v>4.7840000000000001E-2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19.227272727272727</v>
      </c>
      <c r="BN566" s="64">
        <f t="shared" si="102"/>
        <v>22.56</v>
      </c>
      <c r="BO566" s="64">
        <f t="shared" si="103"/>
        <v>3.277972027972028E-2</v>
      </c>
      <c r="BP566" s="64">
        <f t="shared" si="104"/>
        <v>3.8461538461538464E-2</v>
      </c>
    </row>
    <row r="567" spans="1:68" ht="27" hidden="1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22.348484848484848</v>
      </c>
      <c r="Y574" s="763">
        <f>IFERROR(Y565/H565,"0")+IFERROR(Y566/H566,"0")+IFERROR(Y567/H567,"0")+IFERROR(Y568/H568,"0")+IFERROR(Y569/H569,"0")+IFERROR(Y570/H570,"0")+IFERROR(Y571/H571,"0")+IFERROR(Y572/H572,"0")+IFERROR(Y573/H573,"0")</f>
        <v>23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0.27507999999999999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118</v>
      </c>
      <c r="Y575" s="763">
        <f>IFERROR(SUM(Y565:Y573),"0")</f>
        <v>121.44000000000001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177</v>
      </c>
      <c r="Y617" s="762">
        <f t="shared" ref="Y617:Y624" si="115">IFERROR(IF(X617="",0,CEILING((X617/$H617),1)*$H617),"")</f>
        <v>179.4</v>
      </c>
      <c r="Z617" s="36">
        <f>IFERROR(IF(Y617=0,"",ROUNDUP(Y617/H617,0)*0.02175),"")</f>
        <v>0.50024999999999997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189.79846153846157</v>
      </c>
      <c r="BN617" s="64">
        <f t="shared" ref="BN617:BN624" si="117">IFERROR(Y617*I617/H617,"0")</f>
        <v>192.37200000000004</v>
      </c>
      <c r="BO617" s="64">
        <f t="shared" ref="BO617:BO624" si="118">IFERROR(1/J617*(X617/H617),"0")</f>
        <v>0.40521978021978022</v>
      </c>
      <c r="BP617" s="64">
        <f t="shared" ref="BP617:BP624" si="119">IFERROR(1/J617*(Y617/H617),"0")</f>
        <v>0.4107142857142857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22.692307692307693</v>
      </c>
      <c r="Y625" s="763">
        <f>IFERROR(Y617/H617,"0")+IFERROR(Y618/H618,"0")+IFERROR(Y619/H619,"0")+IFERROR(Y620/H620,"0")+IFERROR(Y621/H621,"0")+IFERROR(Y622/H622,"0")+IFERROR(Y623/H623,"0")+IFERROR(Y624/H624,"0")</f>
        <v>23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0.50024999999999997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177</v>
      </c>
      <c r="Y626" s="763">
        <f>IFERROR(SUM(Y617:Y624),"0")</f>
        <v>179.4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9995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10087.799999999999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10427.51616934917</v>
      </c>
      <c r="Y653" s="763">
        <f>IFERROR(SUM(BN22:BN649),"0")</f>
        <v>10526.212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16</v>
      </c>
      <c r="Y654" s="38">
        <f>ROUNDUP(SUM(BP22:BP649),0)</f>
        <v>16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10827.51616934917</v>
      </c>
      <c r="Y655" s="763">
        <f>GrossWeightTotalR+PalletQtyTotalR*25</f>
        <v>10926.212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1145.8061401561401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1163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17.254989999999999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21.6</v>
      </c>
      <c r="E662" s="46">
        <f>IFERROR(Y107*1,"0")+IFERROR(Y108*1,"0")+IFERROR(Y109*1,"0")+IFERROR(Y110*1,"0")+IFERROR(Y114*1,"0")+IFERROR(Y115*1,"0")+IFERROR(Y116*1,"0")+IFERROR(Y117*1,"0")+IFERROR(Y118*1,"0")</f>
        <v>36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164.10000000000002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144.9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1126.2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79.2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163.79999999999998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7720.2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52.800000000000004</v>
      </c>
      <c r="Z662" s="46">
        <f>IFERROR(Y510*1,"0")+IFERROR(Y514*1,"0")+IFERROR(Y515*1,"0")+IFERROR(Y516*1,"0")+IFERROR(Y517*1,"0")+IFERROR(Y518*1,"0")+IFERROR(Y522*1,"0")+IFERROR(Y526*1,"0")</f>
        <v>267.60000000000002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132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179.4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0,44"/>
        <filter val="1 145,81"/>
        <filter val="1 646,00"/>
        <filter val="1,00"/>
        <filter val="1,20"/>
        <filter val="1,33"/>
        <filter val="1,67"/>
        <filter val="1,89"/>
        <filter val="10 427,52"/>
        <filter val="10 827,52"/>
        <filter val="10,00"/>
        <filter val="100,00"/>
        <filter val="106,00"/>
        <filter val="118,00"/>
        <filter val="13,00"/>
        <filter val="141,00"/>
        <filter val="142,00"/>
        <filter val="149,00"/>
        <filter val="150,00"/>
        <filter val="152,00"/>
        <filter val="158,00"/>
        <filter val="16"/>
        <filter val="16,43"/>
        <filter val="173,00"/>
        <filter val="177,00"/>
        <filter val="18,00"/>
        <filter val="183,00"/>
        <filter val="186,00"/>
        <filter val="198,00"/>
        <filter val="2 253,00"/>
        <filter val="2 745,00"/>
        <filter val="2,00"/>
        <filter val="2,08"/>
        <filter val="20,00"/>
        <filter val="20,26"/>
        <filter val="20,42"/>
        <filter val="22,35"/>
        <filter val="22,69"/>
        <filter val="25,00"/>
        <filter val="263,00"/>
        <filter val="28,54"/>
        <filter val="29,00"/>
        <filter val="290,19"/>
        <filter val="32,08"/>
        <filter val="323,00"/>
        <filter val="325,40"/>
        <filter val="35,71"/>
        <filter val="4 881,00"/>
        <filter val="4,00"/>
        <filter val="43,00"/>
        <filter val="49,00"/>
        <filter val="5,00"/>
        <filter val="59,81"/>
        <filter val="6,00"/>
        <filter val="60,00"/>
        <filter val="61,00"/>
        <filter val="62,62"/>
        <filter val="63,00"/>
        <filter val="71,00"/>
        <filter val="738,00"/>
        <filter val="77,00"/>
        <filter val="8,08"/>
        <filter val="9 995,00"/>
        <filter val="9,26"/>
        <filter val="982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2024-11-14T11:06:50Z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