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25D694-D0B6-4DED-B733-BC7DA87238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Y651" i="1" s="1"/>
  <c r="X647" i="1"/>
  <c r="X646" i="1"/>
  <c r="BO645" i="1"/>
  <c r="BM645" i="1"/>
  <c r="Y645" i="1"/>
  <c r="X643" i="1"/>
  <c r="X642" i="1"/>
  <c r="BO641" i="1"/>
  <c r="BM641" i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P613" i="1" s="1"/>
  <c r="BO612" i="1"/>
  <c r="BM612" i="1"/>
  <c r="Y612" i="1"/>
  <c r="BP612" i="1" s="1"/>
  <c r="BO611" i="1"/>
  <c r="BM611" i="1"/>
  <c r="Y611" i="1"/>
  <c r="BP611" i="1" s="1"/>
  <c r="BO610" i="1"/>
  <c r="BM610" i="1"/>
  <c r="Y610" i="1"/>
  <c r="BP610" i="1" s="1"/>
  <c r="BO609" i="1"/>
  <c r="BM609" i="1"/>
  <c r="Y609" i="1"/>
  <c r="BP609" i="1" s="1"/>
  <c r="BO608" i="1"/>
  <c r="BM608" i="1"/>
  <c r="Y608" i="1"/>
  <c r="BP608" i="1" s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BP578" i="1" s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P571" i="1" s="1"/>
  <c r="BO570" i="1"/>
  <c r="BM570" i="1"/>
  <c r="Y570" i="1"/>
  <c r="BP570" i="1" s="1"/>
  <c r="P570" i="1"/>
  <c r="BO569" i="1"/>
  <c r="BM569" i="1"/>
  <c r="Y569" i="1"/>
  <c r="BO568" i="1"/>
  <c r="BM568" i="1"/>
  <c r="Y568" i="1"/>
  <c r="P568" i="1"/>
  <c r="BO567" i="1"/>
  <c r="BM567" i="1"/>
  <c r="Y567" i="1"/>
  <c r="BP567" i="1" s="1"/>
  <c r="P567" i="1"/>
  <c r="BO566" i="1"/>
  <c r="BM566" i="1"/>
  <c r="Y566" i="1"/>
  <c r="P566" i="1"/>
  <c r="BP565" i="1"/>
  <c r="BO565" i="1"/>
  <c r="BN565" i="1"/>
  <c r="BM565" i="1"/>
  <c r="Z565" i="1"/>
  <c r="Y565" i="1"/>
  <c r="P565" i="1"/>
  <c r="X563" i="1"/>
  <c r="X562" i="1"/>
  <c r="BO561" i="1"/>
  <c r="BM561" i="1"/>
  <c r="Y561" i="1"/>
  <c r="BP561" i="1" s="1"/>
  <c r="BO560" i="1"/>
  <c r="BM560" i="1"/>
  <c r="Y560" i="1"/>
  <c r="BP560" i="1" s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BP547" i="1" s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Y535" i="1" s="1"/>
  <c r="P531" i="1"/>
  <c r="X528" i="1"/>
  <c r="X527" i="1"/>
  <c r="BO526" i="1"/>
  <c r="BM526" i="1"/>
  <c r="Y526" i="1"/>
  <c r="Y528" i="1" s="1"/>
  <c r="P526" i="1"/>
  <c r="X524" i="1"/>
  <c r="X523" i="1"/>
  <c r="BO522" i="1"/>
  <c r="BM522" i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P514" i="1"/>
  <c r="X512" i="1"/>
  <c r="X511" i="1"/>
  <c r="BO510" i="1"/>
  <c r="BM510" i="1"/>
  <c r="Y510" i="1"/>
  <c r="Y512" i="1" s="1"/>
  <c r="P510" i="1"/>
  <c r="X507" i="1"/>
  <c r="X506" i="1"/>
  <c r="BO505" i="1"/>
  <c r="BM505" i="1"/>
  <c r="Y505" i="1"/>
  <c r="BP505" i="1" s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BP477" i="1" s="1"/>
  <c r="P477" i="1"/>
  <c r="X475" i="1"/>
  <c r="X474" i="1"/>
  <c r="BO473" i="1"/>
  <c r="BM473" i="1"/>
  <c r="Y473" i="1"/>
  <c r="Y474" i="1" s="1"/>
  <c r="P473" i="1"/>
  <c r="X469" i="1"/>
  <c r="X468" i="1"/>
  <c r="BO467" i="1"/>
  <c r="BM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BP407" i="1" s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P388" i="1" s="1"/>
  <c r="BO387" i="1"/>
  <c r="BM387" i="1"/>
  <c r="Y387" i="1"/>
  <c r="BP387" i="1" s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BP347" i="1" s="1"/>
  <c r="P347" i="1"/>
  <c r="X345" i="1"/>
  <c r="X344" i="1"/>
  <c r="BO343" i="1"/>
  <c r="BM343" i="1"/>
  <c r="Y343" i="1"/>
  <c r="Y344" i="1" s="1"/>
  <c r="P343" i="1"/>
  <c r="X340" i="1"/>
  <c r="X339" i="1"/>
  <c r="BO338" i="1"/>
  <c r="BM338" i="1"/>
  <c r="Y338" i="1"/>
  <c r="BP338" i="1" s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BO307" i="1"/>
  <c r="BM307" i="1"/>
  <c r="Y307" i="1"/>
  <c r="BP307" i="1" s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65" i="1" l="1"/>
  <c r="BN165" i="1"/>
  <c r="BP201" i="1"/>
  <c r="BN201" i="1"/>
  <c r="Z201" i="1"/>
  <c r="BP230" i="1"/>
  <c r="BN230" i="1"/>
  <c r="Z230" i="1"/>
  <c r="BP251" i="1"/>
  <c r="BN251" i="1"/>
  <c r="Z251" i="1"/>
  <c r="BP267" i="1"/>
  <c r="BN267" i="1"/>
  <c r="Z267" i="1"/>
  <c r="BP366" i="1"/>
  <c r="BN366" i="1"/>
  <c r="Z366" i="1"/>
  <c r="BP396" i="1"/>
  <c r="BN396" i="1"/>
  <c r="Z396" i="1"/>
  <c r="BP421" i="1"/>
  <c r="BN421" i="1"/>
  <c r="Z421" i="1"/>
  <c r="BP479" i="1"/>
  <c r="BN479" i="1"/>
  <c r="Z479" i="1"/>
  <c r="BP533" i="1"/>
  <c r="BN533" i="1"/>
  <c r="Z533" i="1"/>
  <c r="BP549" i="1"/>
  <c r="BN549" i="1"/>
  <c r="Z549" i="1"/>
  <c r="BP629" i="1"/>
  <c r="BN629" i="1"/>
  <c r="Z629" i="1"/>
  <c r="BP631" i="1"/>
  <c r="BN631" i="1"/>
  <c r="Z631" i="1"/>
  <c r="X653" i="1"/>
  <c r="X656" i="1"/>
  <c r="Z50" i="1"/>
  <c r="BN50" i="1"/>
  <c r="Z75" i="1"/>
  <c r="BN75" i="1"/>
  <c r="Z78" i="1"/>
  <c r="BN78" i="1"/>
  <c r="Y88" i="1"/>
  <c r="Y98" i="1"/>
  <c r="Z96" i="1"/>
  <c r="BN96" i="1"/>
  <c r="Z109" i="1"/>
  <c r="BN109" i="1"/>
  <c r="Y119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65" i="1"/>
  <c r="BP220" i="1"/>
  <c r="BN220" i="1"/>
  <c r="Z220" i="1"/>
  <c r="BP238" i="1"/>
  <c r="BN238" i="1"/>
  <c r="Z238" i="1"/>
  <c r="BP264" i="1"/>
  <c r="BN264" i="1"/>
  <c r="Z264" i="1"/>
  <c r="BP286" i="1"/>
  <c r="BN286" i="1"/>
  <c r="Z286" i="1"/>
  <c r="BP376" i="1"/>
  <c r="BN376" i="1"/>
  <c r="Z376" i="1"/>
  <c r="BP413" i="1"/>
  <c r="BN413" i="1"/>
  <c r="Z413" i="1"/>
  <c r="BP439" i="1"/>
  <c r="BN439" i="1"/>
  <c r="Z439" i="1"/>
  <c r="BP455" i="1"/>
  <c r="BN455" i="1"/>
  <c r="Z455" i="1"/>
  <c r="BP459" i="1"/>
  <c r="BN459" i="1"/>
  <c r="Z459" i="1"/>
  <c r="BP495" i="1"/>
  <c r="BN495" i="1"/>
  <c r="Z495" i="1"/>
  <c r="BP499" i="1"/>
  <c r="BN499" i="1"/>
  <c r="Z499" i="1"/>
  <c r="BP534" i="1"/>
  <c r="BN534" i="1"/>
  <c r="Z534" i="1"/>
  <c r="Y633" i="1"/>
  <c r="BP628" i="1"/>
  <c r="BN628" i="1"/>
  <c r="Z628" i="1"/>
  <c r="Z632" i="1" s="1"/>
  <c r="BP630" i="1"/>
  <c r="BN630" i="1"/>
  <c r="Z630" i="1"/>
  <c r="H662" i="1"/>
  <c r="Y180" i="1"/>
  <c r="Y203" i="1"/>
  <c r="J662" i="1"/>
  <c r="Y615" i="1"/>
  <c r="B662" i="1"/>
  <c r="X654" i="1"/>
  <c r="X655" i="1" s="1"/>
  <c r="Y36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62" i="1"/>
  <c r="Z66" i="1"/>
  <c r="BN66" i="1"/>
  <c r="Z67" i="1"/>
  <c r="BN67" i="1"/>
  <c r="Z71" i="1"/>
  <c r="BN71" i="1"/>
  <c r="Y80" i="1"/>
  <c r="Z82" i="1"/>
  <c r="BN82" i="1"/>
  <c r="BP82" i="1"/>
  <c r="Z86" i="1"/>
  <c r="BN86" i="1"/>
  <c r="Z91" i="1"/>
  <c r="BN91" i="1"/>
  <c r="BP91" i="1"/>
  <c r="Z92" i="1"/>
  <c r="BN92" i="1"/>
  <c r="Z93" i="1"/>
  <c r="BN93" i="1"/>
  <c r="Z94" i="1"/>
  <c r="BN94" i="1"/>
  <c r="BP107" i="1"/>
  <c r="BN107" i="1"/>
  <c r="Z107" i="1"/>
  <c r="Y104" i="1"/>
  <c r="BP100" i="1"/>
  <c r="BN100" i="1"/>
  <c r="Z100" i="1"/>
  <c r="BP115" i="1"/>
  <c r="BN115" i="1"/>
  <c r="Z115" i="1"/>
  <c r="Z124" i="1"/>
  <c r="BN124" i="1"/>
  <c r="Z139" i="1"/>
  <c r="BN139" i="1"/>
  <c r="BP139" i="1"/>
  <c r="Z142" i="1"/>
  <c r="BN142" i="1"/>
  <c r="Z150" i="1"/>
  <c r="BN150" i="1"/>
  <c r="Z161" i="1"/>
  <c r="BN161" i="1"/>
  <c r="Y167" i="1"/>
  <c r="Z176" i="1"/>
  <c r="BN176" i="1"/>
  <c r="Z184" i="1"/>
  <c r="BN184" i="1"/>
  <c r="Z191" i="1"/>
  <c r="Z192" i="1" s="1"/>
  <c r="BN191" i="1"/>
  <c r="BP191" i="1"/>
  <c r="Y192" i="1"/>
  <c r="Z195" i="1"/>
  <c r="BN195" i="1"/>
  <c r="BP195" i="1"/>
  <c r="Z199" i="1"/>
  <c r="BN199" i="1"/>
  <c r="Z208" i="1"/>
  <c r="BN208" i="1"/>
  <c r="Y214" i="1"/>
  <c r="Z218" i="1"/>
  <c r="BN218" i="1"/>
  <c r="Z222" i="1"/>
  <c r="BN222" i="1"/>
  <c r="Z228" i="1"/>
  <c r="BN228" i="1"/>
  <c r="Z232" i="1"/>
  <c r="BN232" i="1"/>
  <c r="Z236" i="1"/>
  <c r="BN236" i="1"/>
  <c r="Z242" i="1"/>
  <c r="BN242" i="1"/>
  <c r="Z246" i="1"/>
  <c r="BN246" i="1"/>
  <c r="Z253" i="1"/>
  <c r="BN253" i="1"/>
  <c r="Z257" i="1"/>
  <c r="BN257" i="1"/>
  <c r="Z269" i="1"/>
  <c r="BN269" i="1"/>
  <c r="Z284" i="1"/>
  <c r="BN284" i="1"/>
  <c r="Z288" i="1"/>
  <c r="BN288" i="1"/>
  <c r="Z307" i="1"/>
  <c r="BN307" i="1"/>
  <c r="Z308" i="1"/>
  <c r="BN308" i="1"/>
  <c r="Z338" i="1"/>
  <c r="BN338" i="1"/>
  <c r="Z343" i="1"/>
  <c r="Z344" i="1" s="1"/>
  <c r="BN343" i="1"/>
  <c r="BP343" i="1"/>
  <c r="Z347" i="1"/>
  <c r="BN347" i="1"/>
  <c r="Z355" i="1"/>
  <c r="BN355" i="1"/>
  <c r="Z359" i="1"/>
  <c r="BN359" i="1"/>
  <c r="Z368" i="1"/>
  <c r="BN368" i="1"/>
  <c r="Y378" i="1"/>
  <c r="Z374" i="1"/>
  <c r="BN374" i="1"/>
  <c r="Z382" i="1"/>
  <c r="BN382" i="1"/>
  <c r="Z387" i="1"/>
  <c r="BN387" i="1"/>
  <c r="Z388" i="1"/>
  <c r="BN388" i="1"/>
  <c r="Z394" i="1"/>
  <c r="BN394" i="1"/>
  <c r="BP394" i="1"/>
  <c r="Z407" i="1"/>
  <c r="BN407" i="1"/>
  <c r="Z415" i="1"/>
  <c r="BN415" i="1"/>
  <c r="Z419" i="1"/>
  <c r="BN419" i="1"/>
  <c r="Z423" i="1"/>
  <c r="BN423" i="1"/>
  <c r="Z433" i="1"/>
  <c r="BN433" i="1"/>
  <c r="Z445" i="1"/>
  <c r="BN445" i="1"/>
  <c r="Z449" i="1"/>
  <c r="BN449" i="1"/>
  <c r="Z461" i="1"/>
  <c r="BN461" i="1"/>
  <c r="Z467" i="1"/>
  <c r="Z468" i="1" s="1"/>
  <c r="BN467" i="1"/>
  <c r="BP467" i="1"/>
  <c r="Y468" i="1"/>
  <c r="Z473" i="1"/>
  <c r="Z474" i="1" s="1"/>
  <c r="BN473" i="1"/>
  <c r="BP473" i="1"/>
  <c r="Z477" i="1"/>
  <c r="BN477" i="1"/>
  <c r="Z481" i="1"/>
  <c r="BN481" i="1"/>
  <c r="Z488" i="1"/>
  <c r="BN488" i="1"/>
  <c r="Z489" i="1"/>
  <c r="BN489" i="1"/>
  <c r="Z493" i="1"/>
  <c r="BN493" i="1"/>
  <c r="Y397" i="1"/>
  <c r="Y501" i="1"/>
  <c r="Z505" i="1"/>
  <c r="BN505" i="1"/>
  <c r="Z510" i="1"/>
  <c r="Z511" i="1" s="1"/>
  <c r="BN510" i="1"/>
  <c r="BP510" i="1"/>
  <c r="Y511" i="1"/>
  <c r="Z515" i="1"/>
  <c r="BN515" i="1"/>
  <c r="Z522" i="1"/>
  <c r="Z523" i="1" s="1"/>
  <c r="BN522" i="1"/>
  <c r="BP522" i="1"/>
  <c r="Y523" i="1"/>
  <c r="Z526" i="1"/>
  <c r="Z527" i="1" s="1"/>
  <c r="BN526" i="1"/>
  <c r="BP526" i="1"/>
  <c r="Y527" i="1"/>
  <c r="Z531" i="1"/>
  <c r="BN531" i="1"/>
  <c r="BP531" i="1"/>
  <c r="Z547" i="1"/>
  <c r="BN547" i="1"/>
  <c r="Z551" i="1"/>
  <c r="BN551" i="1"/>
  <c r="Z552" i="1"/>
  <c r="BN552" i="1"/>
  <c r="Z553" i="1"/>
  <c r="BN553" i="1"/>
  <c r="Z560" i="1"/>
  <c r="BN560" i="1"/>
  <c r="Z561" i="1"/>
  <c r="BN561" i="1"/>
  <c r="Y574" i="1"/>
  <c r="Z567" i="1"/>
  <c r="BN567" i="1"/>
  <c r="Z570" i="1"/>
  <c r="BN570" i="1"/>
  <c r="Z571" i="1"/>
  <c r="BN571" i="1"/>
  <c r="Z578" i="1"/>
  <c r="BN578" i="1"/>
  <c r="Z607" i="1"/>
  <c r="BN607" i="1"/>
  <c r="BP607" i="1"/>
  <c r="Z608" i="1"/>
  <c r="BN608" i="1"/>
  <c r="Z609" i="1"/>
  <c r="BN609" i="1"/>
  <c r="Z610" i="1"/>
  <c r="BN610" i="1"/>
  <c r="Z611" i="1"/>
  <c r="BN611" i="1"/>
  <c r="Z612" i="1"/>
  <c r="BN612" i="1"/>
  <c r="Z613" i="1"/>
  <c r="BN613" i="1"/>
  <c r="Y614" i="1"/>
  <c r="Z641" i="1"/>
  <c r="Z642" i="1" s="1"/>
  <c r="BN641" i="1"/>
  <c r="BP641" i="1"/>
  <c r="Y642" i="1"/>
  <c r="Z649" i="1"/>
  <c r="Z650" i="1" s="1"/>
  <c r="BN649" i="1"/>
  <c r="BP649" i="1"/>
  <c r="Y650" i="1"/>
  <c r="Y597" i="1"/>
  <c r="Y632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239" i="1" l="1"/>
  <c r="Z146" i="1"/>
  <c r="Z88" i="1"/>
  <c r="Z456" i="1"/>
  <c r="Z378" i="1"/>
  <c r="Z408" i="1"/>
  <c r="Z312" i="1"/>
  <c r="Z186" i="1"/>
  <c r="Z162" i="1"/>
  <c r="Z136" i="1"/>
  <c r="Z128" i="1"/>
  <c r="Z556" i="1"/>
  <c r="Z496" i="1"/>
  <c r="Z424" i="1"/>
  <c r="Z111" i="1"/>
  <c r="Z638" i="1"/>
  <c r="Z574" i="1"/>
  <c r="Z203" i="1"/>
  <c r="Z79" i="1"/>
  <c r="Z54" i="1"/>
  <c r="Z464" i="1"/>
  <c r="Z259" i="1"/>
  <c r="Z247" i="1"/>
  <c r="Z614" i="1"/>
  <c r="Z604" i="1"/>
  <c r="Y654" i="1"/>
  <c r="Z451" i="1"/>
  <c r="Z435" i="1"/>
  <c r="Z302" i="1"/>
  <c r="Z290" i="1"/>
  <c r="Z585" i="1"/>
  <c r="Z625" i="1"/>
  <c r="Z272" i="1"/>
  <c r="Z225" i="1"/>
  <c r="Z180" i="1"/>
  <c r="Z119" i="1"/>
  <c r="Z72" i="1"/>
  <c r="Z35" i="1"/>
  <c r="Z657" i="1" s="1"/>
  <c r="Y656" i="1"/>
  <c r="Y653" i="1"/>
  <c r="Y655" i="1" s="1"/>
  <c r="Z362" i="1"/>
  <c r="Y652" i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<sst xmlns="http://schemas.openxmlformats.org/spreadsheetml/2006/main" count="3078" uniqueCount="1091">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</sst>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45612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0.5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57</v>
      </c>
      <c r="Y48" s="76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59.533333333333324</v>
      </c>
      <c r="BN48" s="64">
        <f t="shared" ref="BN48:BN53" si="8">IFERROR(Y48*I48/H48,"0")</f>
        <v>67.680000000000007</v>
      </c>
      <c r="BO48" s="64">
        <f t="shared" ref="BO48:BO53" si="9">IFERROR(1/J48*(X48/H48),"0")</f>
        <v>9.4246031746031744E-2</v>
      </c>
      <c r="BP48" s="64">
        <f t="shared" ref="BP48:BP53" si="10">IFERROR(1/J48*(Y48/H48),"0")</f>
        <v>0.10714285714285715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5.2777777777777777</v>
      </c>
      <c r="Y54" s="763">
        <f>IFERROR(Y48/H48,"0")+IFERROR(Y49/H49,"0")+IFERROR(Y50/H50,"0")+IFERROR(Y51/H51,"0")+IFERROR(Y52/H52,"0")+IFERROR(Y53/H53,"0")</f>
        <v>6.0000000000000009</v>
      </c>
      <c r="Z54" s="763">
        <f>IFERROR(IF(Z48="",0,Z48),"0")+IFERROR(IF(Z49="",0,Z49),"0")+IFERROR(IF(Z50="",0,Z50),"0")+IFERROR(IF(Z51="",0,Z51),"0")+IFERROR(IF(Z52="",0,Z52),"0")+IFERROR(IF(Z53="",0,Z53),"0")</f>
        <v>0.1305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57</v>
      </c>
      <c r="Y55" s="763">
        <f>IFERROR(SUM(Y48:Y53),"0")</f>
        <v>64.800000000000011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50</v>
      </c>
      <c r="Y70" s="762">
        <f t="shared" si="11"/>
        <v>52</v>
      </c>
      <c r="Z70" s="36">
        <f>IFERROR(IF(Y70=0,"",ROUNDUP(Y70/H70,0)*0.00902),"")</f>
        <v>0.11726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52.625</v>
      </c>
      <c r="BN70" s="64">
        <f t="shared" si="13"/>
        <v>54.73</v>
      </c>
      <c r="BO70" s="64">
        <f t="shared" si="14"/>
        <v>9.4696969696969696E-2</v>
      </c>
      <c r="BP70" s="64">
        <f t="shared" si="15"/>
        <v>9.8484848484848481E-2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12.5</v>
      </c>
      <c r="Y72" s="763">
        <f>IFERROR(Y63/H63,"0")+IFERROR(Y64/H64,"0")+IFERROR(Y65/H65,"0")+IFERROR(Y66/H66,"0")+IFERROR(Y67/H67,"0")+IFERROR(Y68/H68,"0")+IFERROR(Y69/H69,"0")+IFERROR(Y70/H70,"0")+IFERROR(Y71/H71,"0")</f>
        <v>13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0.11726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50</v>
      </c>
      <c r="Y73" s="763">
        <f>IFERROR(SUM(Y63:Y71),"0")</f>
        <v>52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10</v>
      </c>
      <c r="Y86" s="762">
        <f t="shared" si="16"/>
        <v>10.8</v>
      </c>
      <c r="Z86" s="36">
        <f>IFERROR(IF(Y86=0,"",ROUNDUP(Y86/H86,0)*0.00502),"")</f>
        <v>3.0120000000000001E-2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10.555555555555555</v>
      </c>
      <c r="BN86" s="64">
        <f t="shared" si="18"/>
        <v>11.4</v>
      </c>
      <c r="BO86" s="64">
        <f t="shared" si="19"/>
        <v>2.3741690408357077E-2</v>
      </c>
      <c r="BP86" s="64">
        <f t="shared" si="20"/>
        <v>2.5641025641025644E-2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13</v>
      </c>
      <c r="Y87" s="762">
        <f t="shared" si="16"/>
        <v>14.4</v>
      </c>
      <c r="Z87" s="36">
        <f>IFERROR(IF(Y87=0,"",ROUNDUP(Y87/H87,0)*0.00502),"")</f>
        <v>4.0160000000000001E-2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13.722222222222221</v>
      </c>
      <c r="BN87" s="64">
        <f t="shared" si="18"/>
        <v>15.2</v>
      </c>
      <c r="BO87" s="64">
        <f t="shared" si="19"/>
        <v>3.0864197530864203E-2</v>
      </c>
      <c r="BP87" s="64">
        <f t="shared" si="20"/>
        <v>3.4188034188034191E-2</v>
      </c>
    </row>
    <row r="88" spans="1:68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12.777777777777779</v>
      </c>
      <c r="Y88" s="763">
        <f>IFERROR(Y82/H82,"0")+IFERROR(Y83/H83,"0")+IFERROR(Y84/H84,"0")+IFERROR(Y85/H85,"0")+IFERROR(Y86/H86,"0")+IFERROR(Y87/H87,"0")</f>
        <v>14</v>
      </c>
      <c r="Z88" s="763">
        <f>IFERROR(IF(Z82="",0,Z82),"0")+IFERROR(IF(Z83="",0,Z83),"0")+IFERROR(IF(Z84="",0,Z84),"0")+IFERROR(IF(Z85="",0,Z85),"0")+IFERROR(IF(Z86="",0,Z86),"0")+IFERROR(IF(Z87="",0,Z87),"0")</f>
        <v>7.0280000000000009E-2</v>
      </c>
      <c r="AA88" s="764"/>
      <c r="AB88" s="764"/>
      <c r="AC88" s="764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23</v>
      </c>
      <c r="Y89" s="763">
        <f>IFERROR(SUM(Y82:Y87),"0")</f>
        <v>25.200000000000003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192</v>
      </c>
      <c r="Y115" s="762">
        <f>IFERROR(IF(X115="",0,CEILING((X115/$H115),1)*$H115),"")</f>
        <v>193.20000000000002</v>
      </c>
      <c r="Z115" s="36">
        <f>IFERROR(IF(Y115=0,"",ROUNDUP(Y115/H115,0)*0.02175),"")</f>
        <v>0.50024999999999997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204.89142857142858</v>
      </c>
      <c r="BN115" s="64">
        <f>IFERROR(Y115*I115/H115,"0")</f>
        <v>206.17200000000003</v>
      </c>
      <c r="BO115" s="64">
        <f>IFERROR(1/J115*(X115/H115),"0")</f>
        <v>0.40816326530612246</v>
      </c>
      <c r="BP115" s="64">
        <f>IFERROR(1/J115*(Y115/H115),"0")</f>
        <v>0.4107142857142857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103</v>
      </c>
      <c r="Y116" s="762">
        <f>IFERROR(IF(X116="",0,CEILING((X116/$H116),1)*$H116),"")</f>
        <v>105.30000000000001</v>
      </c>
      <c r="Z116" s="36">
        <f>IFERROR(IF(Y116=0,"",ROUNDUP(Y116/H116,0)*0.00753),"")</f>
        <v>0.29366999999999999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113.37629629629629</v>
      </c>
      <c r="BN116" s="64">
        <f>IFERROR(Y116*I116/H116,"0")</f>
        <v>115.908</v>
      </c>
      <c r="BO116" s="64">
        <f>IFERROR(1/J116*(X116/H116),"0")</f>
        <v>0.24453941120607783</v>
      </c>
      <c r="BP116" s="64">
        <f>IFERROR(1/J116*(Y116/H116),"0")</f>
        <v>0.25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61.005291005290999</v>
      </c>
      <c r="Y119" s="763">
        <f>IFERROR(Y114/H114,"0")+IFERROR(Y115/H115,"0")+IFERROR(Y116/H116,"0")+IFERROR(Y117/H117,"0")+IFERROR(Y118/H118,"0")</f>
        <v>62</v>
      </c>
      <c r="Z119" s="763">
        <f>IFERROR(IF(Z114="",0,Z114),"0")+IFERROR(IF(Z115="",0,Z115),"0")+IFERROR(IF(Z116="",0,Z116),"0")+IFERROR(IF(Z117="",0,Z117),"0")+IFERROR(IF(Z118="",0,Z118),"0")</f>
        <v>0.79391999999999996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295</v>
      </c>
      <c r="Y120" s="763">
        <f>IFERROR(SUM(Y114:Y118),"0")</f>
        <v>298.5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46</v>
      </c>
      <c r="Y126" s="762">
        <f>IFERROR(IF(X126="",0,CEILING((X126/$H126),1)*$H126),"")</f>
        <v>49.5</v>
      </c>
      <c r="Z126" s="36">
        <f>IFERROR(IF(Y126=0,"",ROUNDUP(Y126/H126,0)*0.00902),"")</f>
        <v>9.9220000000000003E-2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48.146666666666668</v>
      </c>
      <c r="BN126" s="64">
        <f>IFERROR(Y126*I126/H126,"0")</f>
        <v>51.81</v>
      </c>
      <c r="BO126" s="64">
        <f>IFERROR(1/J126*(X126/H126),"0")</f>
        <v>7.7441077441077436E-2</v>
      </c>
      <c r="BP126" s="64">
        <f>IFERROR(1/J126*(Y126/H126),"0")</f>
        <v>8.3333333333333343E-2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10.222222222222221</v>
      </c>
      <c r="Y128" s="763">
        <f>IFERROR(Y123/H123,"0")+IFERROR(Y124/H124,"0")+IFERROR(Y125/H125,"0")+IFERROR(Y126/H126,"0")+IFERROR(Y127/H127,"0")</f>
        <v>11</v>
      </c>
      <c r="Z128" s="763">
        <f>IFERROR(IF(Z123="",0,Z123),"0")+IFERROR(IF(Z124="",0,Z124),"0")+IFERROR(IF(Z125="",0,Z125),"0")+IFERROR(IF(Z126="",0,Z126),"0")+IFERROR(IF(Z127="",0,Z127),"0")</f>
        <v>9.9220000000000003E-2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46</v>
      </c>
      <c r="Y129" s="763">
        <f>IFERROR(SUM(Y123:Y127),"0")</f>
        <v>49.5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247</v>
      </c>
      <c r="Y143" s="762">
        <f t="shared" si="26"/>
        <v>248.4</v>
      </c>
      <c r="Z143" s="36">
        <f>IFERROR(IF(Y143=0,"",ROUNDUP(Y143/H143,0)*0.00753),"")</f>
        <v>0.69276000000000004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271.88296296296295</v>
      </c>
      <c r="BN143" s="64">
        <f t="shared" si="28"/>
        <v>273.42399999999998</v>
      </c>
      <c r="BO143" s="64">
        <f t="shared" si="29"/>
        <v>0.58641975308641969</v>
      </c>
      <c r="BP143" s="64">
        <f t="shared" si="30"/>
        <v>0.58974358974358976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91.481481481481481</v>
      </c>
      <c r="Y146" s="763">
        <f>IFERROR(Y139/H139,"0")+IFERROR(Y140/H140,"0")+IFERROR(Y141/H141,"0")+IFERROR(Y142/H142,"0")+IFERROR(Y143/H143,"0")+IFERROR(Y144/H144,"0")+IFERROR(Y145/H145,"0")</f>
        <v>92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0.69276000000000004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247</v>
      </c>
      <c r="Y147" s="763">
        <f>IFERROR(SUM(Y139:Y145),"0")</f>
        <v>248.4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15</v>
      </c>
      <c r="Y183" s="762">
        <f>IFERROR(IF(X183="",0,CEILING((X183/$H183),1)*$H183),"")</f>
        <v>16.8</v>
      </c>
      <c r="Z183" s="36">
        <f>IFERROR(IF(Y183=0,"",ROUNDUP(Y183/H183,0)*0.02175),"")</f>
        <v>4.3499999999999997E-2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16.007142857142856</v>
      </c>
      <c r="BN183" s="64">
        <f>IFERROR(Y183*I183/H183,"0")</f>
        <v>17.928000000000001</v>
      </c>
      <c r="BO183" s="64">
        <f>IFERROR(1/J183*(X183/H183),"0")</f>
        <v>3.188775510204081E-2</v>
      </c>
      <c r="BP183" s="64">
        <f>IFERROR(1/J183*(Y183/H183),"0")</f>
        <v>3.5714285714285712E-2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1.7857142857142856</v>
      </c>
      <c r="Y186" s="763">
        <f>IFERROR(Y183/H183,"0")+IFERROR(Y184/H184,"0")+IFERROR(Y185/H185,"0")</f>
        <v>2</v>
      </c>
      <c r="Z186" s="763">
        <f>IFERROR(IF(Z183="",0,Z183),"0")+IFERROR(IF(Z184="",0,Z184),"0")+IFERROR(IF(Z185="",0,Z185),"0")</f>
        <v>4.3499999999999997E-2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15</v>
      </c>
      <c r="Y187" s="763">
        <f>IFERROR(SUM(Y183:Y185),"0")</f>
        <v>16.8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220</v>
      </c>
      <c r="Y195" s="762">
        <f t="shared" ref="Y195:Y202" si="31">IFERROR(IF(X195="",0,CEILING((X195/$H195),1)*$H195),"")</f>
        <v>222.60000000000002</v>
      </c>
      <c r="Z195" s="36">
        <f>IFERROR(IF(Y195=0,"",ROUNDUP(Y195/H195,0)*0.00753),"")</f>
        <v>0.39909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233.61904761904762</v>
      </c>
      <c r="BN195" s="64">
        <f t="shared" ref="BN195:BN202" si="33">IFERROR(Y195*I195/H195,"0")</f>
        <v>236.38</v>
      </c>
      <c r="BO195" s="64">
        <f t="shared" ref="BO195:BO202" si="34">IFERROR(1/J195*(X195/H195),"0")</f>
        <v>0.33577533577533575</v>
      </c>
      <c r="BP195" s="64">
        <f t="shared" ref="BP195:BP202" si="35">IFERROR(1/J195*(Y195/H195),"0")</f>
        <v>0.33974358974358976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150</v>
      </c>
      <c r="Y197" s="762">
        <f t="shared" si="31"/>
        <v>151.20000000000002</v>
      </c>
      <c r="Z197" s="36">
        <f>IFERROR(IF(Y197=0,"",ROUNDUP(Y197/H197,0)*0.00753),"")</f>
        <v>0.27107999999999999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157.14285714285714</v>
      </c>
      <c r="BN197" s="64">
        <f t="shared" si="33"/>
        <v>158.4</v>
      </c>
      <c r="BO197" s="64">
        <f t="shared" si="34"/>
        <v>0.22893772893772893</v>
      </c>
      <c r="BP197" s="64">
        <f t="shared" si="35"/>
        <v>0.23076923076923075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70</v>
      </c>
      <c r="Y198" s="762">
        <f t="shared" si="31"/>
        <v>71.400000000000006</v>
      </c>
      <c r="Z198" s="36">
        <f>IFERROR(IF(Y198=0,"",ROUNDUP(Y198/H198,0)*0.00502),"")</f>
        <v>0.17068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74.333333333333329</v>
      </c>
      <c r="BN198" s="64">
        <f t="shared" si="33"/>
        <v>75.820000000000007</v>
      </c>
      <c r="BO198" s="64">
        <f t="shared" si="34"/>
        <v>0.14245014245014245</v>
      </c>
      <c r="BP198" s="64">
        <f t="shared" si="35"/>
        <v>0.14529914529914531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165</v>
      </c>
      <c r="Y200" s="762">
        <f t="shared" si="31"/>
        <v>165.9</v>
      </c>
      <c r="Z200" s="36">
        <f>IFERROR(IF(Y200=0,"",ROUNDUP(Y200/H200,0)*0.00502),"")</f>
        <v>0.39657999999999999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172.85714285714289</v>
      </c>
      <c r="BN200" s="64">
        <f t="shared" si="33"/>
        <v>173.8</v>
      </c>
      <c r="BO200" s="64">
        <f t="shared" si="34"/>
        <v>0.3357753357753358</v>
      </c>
      <c r="BP200" s="64">
        <f t="shared" si="35"/>
        <v>0.33760683760683763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200</v>
      </c>
      <c r="Y203" s="763">
        <f>IFERROR(Y195/H195,"0")+IFERROR(Y196/H196,"0")+IFERROR(Y197/H197,"0")+IFERROR(Y198/H198,"0")+IFERROR(Y199/H199,"0")+IFERROR(Y200/H200,"0")+IFERROR(Y201/H201,"0")+IFERROR(Y202/H202,"0")</f>
        <v>202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1.2374299999999998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605</v>
      </c>
      <c r="Y204" s="763">
        <f>IFERROR(SUM(Y195:Y202),"0")</f>
        <v>611.1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770</v>
      </c>
      <c r="Y217" s="762">
        <f t="shared" ref="Y217:Y224" si="36">IFERROR(IF(X217="",0,CEILING((X217/$H217),1)*$H217),"")</f>
        <v>772.2</v>
      </c>
      <c r="Z217" s="36">
        <f>IFERROR(IF(Y217=0,"",ROUNDUP(Y217/H217,0)*0.00902),"")</f>
        <v>1.28986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799.94444444444434</v>
      </c>
      <c r="BN217" s="64">
        <f t="shared" ref="BN217:BN224" si="38">IFERROR(Y217*I217/H217,"0")</f>
        <v>802.23</v>
      </c>
      <c r="BO217" s="64">
        <f t="shared" ref="BO217:BO224" si="39">IFERROR(1/J217*(X217/H217),"0")</f>
        <v>1.0802469135802468</v>
      </c>
      <c r="BP217" s="64">
        <f t="shared" ref="BP217:BP224" si="40">IFERROR(1/J217*(Y217/H217),"0")</f>
        <v>1.0833333333333333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370</v>
      </c>
      <c r="Y218" s="762">
        <f t="shared" si="36"/>
        <v>372.6</v>
      </c>
      <c r="Z218" s="36">
        <f>IFERROR(IF(Y218=0,"",ROUNDUP(Y218/H218,0)*0.00902),"")</f>
        <v>0.62238000000000004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384.38888888888891</v>
      </c>
      <c r="BN218" s="64">
        <f t="shared" si="38"/>
        <v>387.09</v>
      </c>
      <c r="BO218" s="64">
        <f t="shared" si="39"/>
        <v>0.51907968574635244</v>
      </c>
      <c r="BP218" s="64">
        <f t="shared" si="40"/>
        <v>0.52272727272727271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211.11111111111109</v>
      </c>
      <c r="Y225" s="763">
        <f>IFERROR(Y217/H217,"0")+IFERROR(Y218/H218,"0")+IFERROR(Y219/H219,"0")+IFERROR(Y220/H220,"0")+IFERROR(Y221/H221,"0")+IFERROR(Y222/H222,"0")+IFERROR(Y223/H223,"0")+IFERROR(Y224/H224,"0")</f>
        <v>212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1.9122400000000002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1140</v>
      </c>
      <c r="Y226" s="763">
        <f>IFERROR(SUM(Y217:Y224),"0")</f>
        <v>1144.8000000000002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223</v>
      </c>
      <c r="Y231" s="762">
        <f t="shared" si="41"/>
        <v>226.2</v>
      </c>
      <c r="Z231" s="36">
        <f>IFERROR(IF(Y231=0,"",ROUNDUP(Y231/H231,0)*0.02175),"")</f>
        <v>0.5655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237.45655172413794</v>
      </c>
      <c r="BN231" s="64">
        <f t="shared" si="43"/>
        <v>240.864</v>
      </c>
      <c r="BO231" s="64">
        <f t="shared" si="44"/>
        <v>0.45771756978653527</v>
      </c>
      <c r="BP231" s="64">
        <f t="shared" si="45"/>
        <v>0.46428571428571425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626</v>
      </c>
      <c r="Y234" s="762">
        <f t="shared" si="41"/>
        <v>626.4</v>
      </c>
      <c r="Z234" s="36">
        <f t="shared" si="46"/>
        <v>1.96533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696.94666666666672</v>
      </c>
      <c r="BN234" s="64">
        <f t="shared" si="43"/>
        <v>697.39200000000005</v>
      </c>
      <c r="BO234" s="64">
        <f t="shared" si="44"/>
        <v>1.6720085470085473</v>
      </c>
      <c r="BP234" s="64">
        <f t="shared" si="45"/>
        <v>1.6730769230769231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54</v>
      </c>
      <c r="Y235" s="762">
        <f t="shared" si="41"/>
        <v>55.199999999999996</v>
      </c>
      <c r="Z235" s="36">
        <f t="shared" si="46"/>
        <v>0.17319000000000001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60.120000000000005</v>
      </c>
      <c r="BN235" s="64">
        <f t="shared" si="43"/>
        <v>61.455999999999996</v>
      </c>
      <c r="BO235" s="64">
        <f t="shared" si="44"/>
        <v>0.14423076923076922</v>
      </c>
      <c r="BP235" s="64">
        <f t="shared" si="45"/>
        <v>0.14743589743589744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30</v>
      </c>
      <c r="Y237" s="762">
        <f t="shared" si="41"/>
        <v>31.2</v>
      </c>
      <c r="Z237" s="36">
        <f t="shared" si="46"/>
        <v>9.7890000000000005E-2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33.400000000000006</v>
      </c>
      <c r="BN237" s="64">
        <f t="shared" si="43"/>
        <v>34.736000000000004</v>
      </c>
      <c r="BO237" s="64">
        <f t="shared" si="44"/>
        <v>8.0128205128205121E-2</v>
      </c>
      <c r="BP237" s="64">
        <f t="shared" si="45"/>
        <v>8.3333333333333329E-2</v>
      </c>
    </row>
    <row r="238" spans="1:68" ht="27" hidden="1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321.46551724137936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323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2.8019099999999999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933</v>
      </c>
      <c r="Y240" s="763">
        <f>IFERROR(SUM(Y228:Y238),"0")</f>
        <v>939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107</v>
      </c>
      <c r="Y309" s="762">
        <f t="shared" si="62"/>
        <v>108</v>
      </c>
      <c r="Z309" s="36">
        <f>IFERROR(IF(Y309=0,"",ROUNDUP(Y309/H309,0)*0.00753),"")</f>
        <v>0.33884999999999998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119.12666666666667</v>
      </c>
      <c r="BN309" s="64">
        <f t="shared" si="64"/>
        <v>120.24000000000001</v>
      </c>
      <c r="BO309" s="64">
        <f t="shared" si="65"/>
        <v>0.28579059829059827</v>
      </c>
      <c r="BP309" s="64">
        <f t="shared" si="66"/>
        <v>0.28846153846153844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41</v>
      </c>
      <c r="Y310" s="762">
        <f t="shared" si="62"/>
        <v>43.199999999999996</v>
      </c>
      <c r="Z310" s="36">
        <f>IFERROR(IF(Y310=0,"",ROUNDUP(Y310/H310,0)*0.00753),"")</f>
        <v>0.13553999999999999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44.416666666666671</v>
      </c>
      <c r="BN310" s="64">
        <f t="shared" si="64"/>
        <v>46.8</v>
      </c>
      <c r="BO310" s="64">
        <f t="shared" si="65"/>
        <v>0.10950854700854702</v>
      </c>
      <c r="BP310" s="64">
        <f t="shared" si="66"/>
        <v>0.11538461538461538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61.666666666666671</v>
      </c>
      <c r="Y312" s="763">
        <f>IFERROR(Y306/H306,"0")+IFERROR(Y307/H307,"0")+IFERROR(Y308/H308,"0")+IFERROR(Y309/H309,"0")+IFERROR(Y310/H310,"0")+IFERROR(Y311/H311,"0")</f>
        <v>63</v>
      </c>
      <c r="Z312" s="763">
        <f>IFERROR(IF(Z306="",0,Z306),"0")+IFERROR(IF(Z307="",0,Z307),"0")+IFERROR(IF(Z308="",0,Z308),"0")+IFERROR(IF(Z309="",0,Z309),"0")+IFERROR(IF(Z310="",0,Z310),"0")+IFERROR(IF(Z311="",0,Z311),"0")</f>
        <v>0.47438999999999998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148</v>
      </c>
      <c r="Y313" s="763">
        <f>IFERROR(SUM(Y306:Y311),"0")</f>
        <v>151.19999999999999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710</v>
      </c>
      <c r="Y382" s="762">
        <f>IFERROR(IF(X382="",0,CEILING((X382/$H382),1)*$H382),"")</f>
        <v>717.6</v>
      </c>
      <c r="Z382" s="36">
        <f>IFERROR(IF(Y382=0,"",ROUNDUP(Y382/H382,0)*0.02175),"")</f>
        <v>2.0009999999999999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761.33846153846162</v>
      </c>
      <c r="BN382" s="64">
        <f>IFERROR(Y382*I382/H382,"0")</f>
        <v>769.48800000000017</v>
      </c>
      <c r="BO382" s="64">
        <f>IFERROR(1/J382*(X382/H382),"0")</f>
        <v>1.6254578754578752</v>
      </c>
      <c r="BP382" s="64">
        <f>IFERROR(1/J382*(Y382/H382),"0")</f>
        <v>1.6428571428571428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91.025641025641022</v>
      </c>
      <c r="Y384" s="763">
        <f>IFERROR(Y381/H381,"0")+IFERROR(Y382/H382,"0")+IFERROR(Y383/H383,"0")</f>
        <v>92</v>
      </c>
      <c r="Z384" s="763">
        <f>IFERROR(IF(Z381="",0,Z381),"0")+IFERROR(IF(Z382="",0,Z382),"0")+IFERROR(IF(Z383="",0,Z383),"0")</f>
        <v>2.0009999999999999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710</v>
      </c>
      <c r="Y385" s="763">
        <f>IFERROR(SUM(Y381:Y383),"0")</f>
        <v>717.6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523</v>
      </c>
      <c r="Y414" s="762">
        <f t="shared" si="77"/>
        <v>525</v>
      </c>
      <c r="Z414" s="36">
        <f>IFERROR(IF(Y414=0,"",ROUNDUP(Y414/H414,0)*0.02175),"")</f>
        <v>0.76124999999999998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539.73599999999999</v>
      </c>
      <c r="BN414" s="64">
        <f t="shared" si="79"/>
        <v>541.79999999999995</v>
      </c>
      <c r="BO414" s="64">
        <f t="shared" si="80"/>
        <v>0.72638888888888886</v>
      </c>
      <c r="BP414" s="64">
        <f t="shared" si="81"/>
        <v>0.72916666666666663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521</v>
      </c>
      <c r="Y416" s="762">
        <f t="shared" si="77"/>
        <v>525</v>
      </c>
      <c r="Z416" s="36">
        <f>IFERROR(IF(Y416=0,"",ROUNDUP(Y416/H416,0)*0.02175),"")</f>
        <v>0.76124999999999998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537.67200000000003</v>
      </c>
      <c r="BN416" s="64">
        <f t="shared" si="79"/>
        <v>541.79999999999995</v>
      </c>
      <c r="BO416" s="64">
        <f t="shared" si="80"/>
        <v>0.72361111111111109</v>
      </c>
      <c r="BP416" s="64">
        <f t="shared" si="81"/>
        <v>0.72916666666666663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1812</v>
      </c>
      <c r="Y419" s="762">
        <f t="shared" si="77"/>
        <v>1815</v>
      </c>
      <c r="Z419" s="36">
        <f>IFERROR(IF(Y419=0,"",ROUNDUP(Y419/H419,0)*0.02175),"")</f>
        <v>2.6317499999999998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1869.9840000000002</v>
      </c>
      <c r="BN419" s="64">
        <f t="shared" si="79"/>
        <v>1873.0800000000002</v>
      </c>
      <c r="BO419" s="64">
        <f t="shared" si="80"/>
        <v>2.5166666666666666</v>
      </c>
      <c r="BP419" s="64">
        <f t="shared" si="81"/>
        <v>2.520833333333333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190.39999999999998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191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4.1542499999999993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2856</v>
      </c>
      <c r="Y425" s="763">
        <f>IFERROR(SUM(Y413:Y423),"0")</f>
        <v>2865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3623</v>
      </c>
      <c r="Y427" s="762">
        <f>IFERROR(IF(X427="",0,CEILING((X427/$H427),1)*$H427),"")</f>
        <v>3630</v>
      </c>
      <c r="Z427" s="36">
        <f>IFERROR(IF(Y427=0,"",ROUNDUP(Y427/H427,0)*0.02175),"")</f>
        <v>5.2634999999999996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3738.9360000000001</v>
      </c>
      <c r="BN427" s="64">
        <f>IFERROR(Y427*I427/H427,"0")</f>
        <v>3746.1600000000003</v>
      </c>
      <c r="BO427" s="64">
        <f>IFERROR(1/J427*(X427/H427),"0")</f>
        <v>5.0319444444444441</v>
      </c>
      <c r="BP427" s="64">
        <f>IFERROR(1/J427*(Y427/H427),"0")</f>
        <v>5.0416666666666661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241.53333333333333</v>
      </c>
      <c r="Y429" s="763">
        <f>IFERROR(Y427/H427,"0")+IFERROR(Y428/H428,"0")</f>
        <v>242</v>
      </c>
      <c r="Z429" s="763">
        <f>IFERROR(IF(Z427="",0,Z427),"0")+IFERROR(IF(Z428="",0,Z428),"0")</f>
        <v>5.2634999999999996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3623</v>
      </c>
      <c r="Y430" s="763">
        <f>IFERROR(SUM(Y427:Y428),"0")</f>
        <v>3630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660</v>
      </c>
      <c r="Y459" s="762">
        <f>IFERROR(IF(X459="",0,CEILING((X459/$H459),1)*$H459),"")</f>
        <v>663</v>
      </c>
      <c r="Z459" s="36">
        <f>IFERROR(IF(Y459=0,"",ROUNDUP(Y459/H459,0)*0.02175),"")</f>
        <v>1.8487499999999999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707.72307692307697</v>
      </c>
      <c r="BN459" s="64">
        <f>IFERROR(Y459*I459/H459,"0")</f>
        <v>710.94</v>
      </c>
      <c r="BO459" s="64">
        <f>IFERROR(1/J459*(X459/H459),"0")</f>
        <v>1.5109890109890109</v>
      </c>
      <c r="BP459" s="64">
        <f>IFERROR(1/J459*(Y459/H459),"0")</f>
        <v>1.5178571428571428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84.615384615384613</v>
      </c>
      <c r="Y464" s="763">
        <f>IFERROR(Y459/H459,"0")+IFERROR(Y460/H460,"0")+IFERROR(Y461/H461,"0")+IFERROR(Y462/H462,"0")+IFERROR(Y463/H463,"0")</f>
        <v>85</v>
      </c>
      <c r="Z464" s="763">
        <f>IFERROR(IF(Z459="",0,Z459),"0")+IFERROR(IF(Z460="",0,Z460),"0")+IFERROR(IF(Z461="",0,Z461),"0")+IFERROR(IF(Z462="",0,Z462),"0")+IFERROR(IF(Z463="",0,Z463),"0")</f>
        <v>1.8487499999999999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660</v>
      </c>
      <c r="Y465" s="763">
        <f>IFERROR(SUM(Y459:Y463),"0")</f>
        <v>663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1</v>
      </c>
      <c r="Y526" s="762">
        <f>IFERROR(IF(X526="",0,CEILING((X526/$H526),1)*$H526),"")</f>
        <v>3</v>
      </c>
      <c r="Z526" s="36">
        <f>IFERROR(IF(Y526=0,"",ROUNDUP(Y526/H526,0)*0.00627),"")</f>
        <v>6.2700000000000004E-3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1.2</v>
      </c>
      <c r="BN526" s="64">
        <f>IFERROR(Y526*I526/H526,"0")</f>
        <v>3.6</v>
      </c>
      <c r="BO526" s="64">
        <f>IFERROR(1/J526*(X526/H526),"0")</f>
        <v>1.6666666666666666E-3</v>
      </c>
      <c r="BP526" s="64">
        <f>IFERROR(1/J526*(Y526/H526),"0")</f>
        <v>5.0000000000000001E-3</v>
      </c>
    </row>
    <row r="527" spans="1:68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0.33333333333333331</v>
      </c>
      <c r="Y527" s="763">
        <f>IFERROR(Y526/H526,"0")</f>
        <v>1</v>
      </c>
      <c r="Z527" s="763">
        <f>IFERROR(IF(Z526="",0,Z526),"0")</f>
        <v>6.2700000000000004E-3</v>
      </c>
      <c r="AA527" s="764"/>
      <c r="AB527" s="764"/>
      <c r="AC527" s="764"/>
    </row>
    <row r="528" spans="1:68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1</v>
      </c>
      <c r="Y528" s="763">
        <f>IFERROR(SUM(Y526:Y526),"0")</f>
        <v>3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22</v>
      </c>
      <c r="Y545" s="762">
        <f t="shared" ref="Y545:Y555" si="94">IFERROR(IF(X545="",0,CEILING((X545/$H545),1)*$H545),"")</f>
        <v>26.400000000000002</v>
      </c>
      <c r="Z545" s="36">
        <f t="shared" ref="Z545:Z550" si="95">IFERROR(IF(Y545=0,"",ROUNDUP(Y545/H545,0)*0.01196),"")</f>
        <v>5.9799999999999999E-2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23.5</v>
      </c>
      <c r="BN545" s="64">
        <f t="shared" ref="BN545:BN555" si="97">IFERROR(Y545*I545/H545,"0")</f>
        <v>28.200000000000003</v>
      </c>
      <c r="BO545" s="64">
        <f t="shared" ref="BO545:BO555" si="98">IFERROR(1/J545*(X545/H545),"0")</f>
        <v>4.0064102564102561E-2</v>
      </c>
      <c r="BP545" s="64">
        <f t="shared" ref="BP545:BP555" si="99">IFERROR(1/J545*(Y545/H545),"0")</f>
        <v>4.807692307692308E-2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108</v>
      </c>
      <c r="Y548" s="762">
        <f t="shared" si="94"/>
        <v>110.88000000000001</v>
      </c>
      <c r="Z548" s="36">
        <f t="shared" si="95"/>
        <v>0.25115999999999999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115.36363636363636</v>
      </c>
      <c r="BN548" s="64">
        <f t="shared" si="97"/>
        <v>118.44</v>
      </c>
      <c r="BO548" s="64">
        <f t="shared" si="98"/>
        <v>0.19667832167832167</v>
      </c>
      <c r="BP548" s="64">
        <f t="shared" si="99"/>
        <v>0.20192307692307693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24.621212121212118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26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0.31096000000000001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130</v>
      </c>
      <c r="Y557" s="763">
        <f>IFERROR(SUM(Y545:Y555),"0")</f>
        <v>137.28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hidden="1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1040</v>
      </c>
      <c r="Y565" s="762">
        <f t="shared" ref="Y565:Y573" si="100">IFERROR(IF(X565="",0,CEILING((X565/$H565),1)*$H565),"")</f>
        <v>1040.1600000000001</v>
      </c>
      <c r="Z565" s="36">
        <f>IFERROR(IF(Y565=0,"",ROUNDUP(Y565/H565,0)*0.01196),"")</f>
        <v>2.3561200000000002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1110.9090909090908</v>
      </c>
      <c r="BN565" s="64">
        <f t="shared" ref="BN565:BN573" si="102">IFERROR(Y565*I565/H565,"0")</f>
        <v>1111.08</v>
      </c>
      <c r="BO565" s="64">
        <f t="shared" ref="BO565:BO573" si="103">IFERROR(1/J565*(X565/H565),"0")</f>
        <v>1.893939393939394</v>
      </c>
      <c r="BP565" s="64">
        <f t="shared" ref="BP565:BP573" si="104">IFERROR(1/J565*(Y565/H565),"0")</f>
        <v>1.8942307692307694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380</v>
      </c>
      <c r="Y566" s="762">
        <f t="shared" si="100"/>
        <v>380.16</v>
      </c>
      <c r="Z566" s="36">
        <f>IFERROR(IF(Y566=0,"",ROUNDUP(Y566/H566,0)*0.01196),"")</f>
        <v>0.86112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405.90909090909088</v>
      </c>
      <c r="BN566" s="64">
        <f t="shared" si="102"/>
        <v>406.08000000000004</v>
      </c>
      <c r="BO566" s="64">
        <f t="shared" si="103"/>
        <v>0.69201631701631705</v>
      </c>
      <c r="BP566" s="64">
        <f t="shared" si="104"/>
        <v>0.69230769230769229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200</v>
      </c>
      <c r="Y567" s="762">
        <f t="shared" si="100"/>
        <v>200.64000000000001</v>
      </c>
      <c r="Z567" s="36">
        <f>IFERROR(IF(Y567=0,"",ROUNDUP(Y567/H567,0)*0.01196),"")</f>
        <v>0.45448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213.63636363636363</v>
      </c>
      <c r="BN567" s="64">
        <f t="shared" si="102"/>
        <v>214.32</v>
      </c>
      <c r="BO567" s="64">
        <f t="shared" si="103"/>
        <v>0.36421911421911418</v>
      </c>
      <c r="BP567" s="64">
        <f t="shared" si="104"/>
        <v>0.36538461538461542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306.81818181818181</v>
      </c>
      <c r="Y574" s="763">
        <f>IFERROR(Y565/H565,"0")+IFERROR(Y566/H566,"0")+IFERROR(Y567/H567,"0")+IFERROR(Y568/H568,"0")+IFERROR(Y569/H569,"0")+IFERROR(Y570/H570,"0")+IFERROR(Y571/H571,"0")+IFERROR(Y572/H572,"0")+IFERROR(Y573/H573,"0")</f>
        <v>307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3.6717200000000005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1620</v>
      </c>
      <c r="Y575" s="763">
        <f>IFERROR(SUM(Y565:Y573),"0")</f>
        <v>1620.9600000000003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13159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13238.140000000003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13830.40059475518</v>
      </c>
      <c r="Y653" s="763">
        <f>IFERROR(SUM(BN22:BN649),"0")</f>
        <v>13914.448000000002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23</v>
      </c>
      <c r="Y654" s="38">
        <f>ROUNDUP(SUM(BP22:BP649),0)</f>
        <v>23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14405.40059475518</v>
      </c>
      <c r="Y655" s="763">
        <f>GrossWeightTotalR+PalletQtyTotalR*25</f>
        <v>14489.448000000002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1928.6406458165072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1944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25.629860000000001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64.800000000000011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77.2</v>
      </c>
      <c r="E662" s="46">
        <f>IFERROR(Y107*1,"0")+IFERROR(Y108*1,"0")+IFERROR(Y109*1,"0")+IFERROR(Y110*1,"0")+IFERROR(Y114*1,"0")+IFERROR(Y115*1,"0")+IFERROR(Y116*1,"0")+IFERROR(Y117*1,"0")+IFERROR(Y118*1,"0")</f>
        <v>298.5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297.89999999999998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16.8</v>
      </c>
      <c r="I662" s="46">
        <f>IFERROR(Y191*1,"0")+IFERROR(Y195*1,"0")+IFERROR(Y196*1,"0")+IFERROR(Y197*1,"0")+IFERROR(Y198*1,"0")+IFERROR(Y199*1,"0")+IFERROR(Y200*1,"0")+IFERROR(Y201*1,"0")+IFERROR(Y202*1,"0")</f>
        <v>611.1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2083.7999999999997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151.19999999999999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717.6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6495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663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3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1758.2400000000002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1 040,00"/>
        <filter val="1 140,00"/>
        <filter val="1 620,00"/>
        <filter val="1 812,00"/>
        <filter val="1 928,64"/>
        <filter val="1,00"/>
        <filter val="1,79"/>
        <filter val="10,00"/>
        <filter val="10,22"/>
        <filter val="103,00"/>
        <filter val="107,00"/>
        <filter val="108,00"/>
        <filter val="12,50"/>
        <filter val="12,78"/>
        <filter val="13 159,00"/>
        <filter val="13 830,40"/>
        <filter val="13,00"/>
        <filter val="130,00"/>
        <filter val="14 405,40"/>
        <filter val="148,00"/>
        <filter val="15,00"/>
        <filter val="150,00"/>
        <filter val="165,00"/>
        <filter val="190,40"/>
        <filter val="192,00"/>
        <filter val="2 856,00"/>
        <filter val="200,00"/>
        <filter val="211,11"/>
        <filter val="22,00"/>
        <filter val="220,00"/>
        <filter val="223,00"/>
        <filter val="23"/>
        <filter val="23,00"/>
        <filter val="24,62"/>
        <filter val="241,53"/>
        <filter val="247,00"/>
        <filter val="295,00"/>
        <filter val="3 623,00"/>
        <filter val="30,00"/>
        <filter val="306,82"/>
        <filter val="321,47"/>
        <filter val="370,00"/>
        <filter val="380,00"/>
        <filter val="41,00"/>
        <filter val="46,00"/>
        <filter val="5,28"/>
        <filter val="50,00"/>
        <filter val="521,00"/>
        <filter val="523,00"/>
        <filter val="54,00"/>
        <filter val="57,00"/>
        <filter val="605,00"/>
        <filter val="61,01"/>
        <filter val="61,67"/>
        <filter val="626,00"/>
        <filter val="660,00"/>
        <filter val="70,00"/>
        <filter val="710,00"/>
        <filter val="770,00"/>
        <filter val="84,62"/>
        <filter val="91,03"/>
        <filter val="91,48"/>
        <filter val="933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2024-11-14T11:01:49Z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