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82961B-B2A1-494C-BD1C-9EF7FB0C8F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X658" i="1"/>
  <c r="BO657" i="1"/>
  <c r="BM657" i="1"/>
  <c r="Y657" i="1"/>
  <c r="X655" i="1"/>
  <c r="X654" i="1"/>
  <c r="BO653" i="1"/>
  <c r="BM653" i="1"/>
  <c r="Y653" i="1"/>
  <c r="X651" i="1"/>
  <c r="X650" i="1"/>
  <c r="BO649" i="1"/>
  <c r="BM649" i="1"/>
  <c r="Y649" i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4" i="1" s="1"/>
  <c r="P512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P475" i="1"/>
  <c r="BO474" i="1"/>
  <c r="BM474" i="1"/>
  <c r="Y474" i="1"/>
  <c r="Y476" i="1" s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Y410" i="1" s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P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60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96" i="1" l="1"/>
  <c r="BN396" i="1"/>
  <c r="Z396" i="1"/>
  <c r="BP441" i="1"/>
  <c r="BN441" i="1"/>
  <c r="Z441" i="1"/>
  <c r="BP475" i="1"/>
  <c r="BN475" i="1"/>
  <c r="Z475" i="1"/>
  <c r="BP492" i="1"/>
  <c r="BN492" i="1"/>
  <c r="Z492" i="1"/>
  <c r="BP513" i="1"/>
  <c r="BN513" i="1"/>
  <c r="Z513" i="1"/>
  <c r="AB670" i="1"/>
  <c r="Y548" i="1"/>
  <c r="BP547" i="1"/>
  <c r="BN547" i="1"/>
  <c r="Z547" i="1"/>
  <c r="Z548" i="1" s="1"/>
  <c r="BP553" i="1"/>
  <c r="BN553" i="1"/>
  <c r="Z55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Z33" i="1"/>
  <c r="BN33" i="1"/>
  <c r="C670" i="1"/>
  <c r="Z57" i="1"/>
  <c r="BN57" i="1"/>
  <c r="Y60" i="1"/>
  <c r="Z63" i="1"/>
  <c r="BN63" i="1"/>
  <c r="Y73" i="1"/>
  <c r="Z70" i="1"/>
  <c r="BN70" i="1"/>
  <c r="Y80" i="1"/>
  <c r="Z83" i="1"/>
  <c r="BN83" i="1"/>
  <c r="Z101" i="1"/>
  <c r="BN101" i="1"/>
  <c r="E670" i="1"/>
  <c r="Z116" i="1"/>
  <c r="BN116" i="1"/>
  <c r="Z124" i="1"/>
  <c r="BN124" i="1"/>
  <c r="Y129" i="1"/>
  <c r="Y147" i="1"/>
  <c r="Z144" i="1"/>
  <c r="BN144" i="1"/>
  <c r="Z161" i="1"/>
  <c r="BN161" i="1"/>
  <c r="Y164" i="1"/>
  <c r="Z180" i="1"/>
  <c r="BN180" i="1"/>
  <c r="Z201" i="1"/>
  <c r="BN201" i="1"/>
  <c r="Z218" i="1"/>
  <c r="BN218" i="1"/>
  <c r="Y227" i="1"/>
  <c r="Z230" i="1"/>
  <c r="BN230" i="1"/>
  <c r="Z238" i="1"/>
  <c r="BN238" i="1"/>
  <c r="Y249" i="1"/>
  <c r="Z254" i="1"/>
  <c r="BN254" i="1"/>
  <c r="Z267" i="1"/>
  <c r="BN267" i="1"/>
  <c r="Z268" i="1"/>
  <c r="BN268" i="1"/>
  <c r="Z287" i="1"/>
  <c r="BN287" i="1"/>
  <c r="Z344" i="1"/>
  <c r="Z345" i="1" s="1"/>
  <c r="BN344" i="1"/>
  <c r="BP344" i="1"/>
  <c r="Z348" i="1"/>
  <c r="BN348" i="1"/>
  <c r="Y351" i="1"/>
  <c r="Z356" i="1"/>
  <c r="BN356" i="1"/>
  <c r="Z366" i="1"/>
  <c r="BN366" i="1"/>
  <c r="Y371" i="1"/>
  <c r="Z378" i="1"/>
  <c r="BN378" i="1"/>
  <c r="BP419" i="1"/>
  <c r="BN419" i="1"/>
  <c r="Z419" i="1"/>
  <c r="BP460" i="1"/>
  <c r="BN460" i="1"/>
  <c r="Z460" i="1"/>
  <c r="BP470" i="1"/>
  <c r="BN470" i="1"/>
  <c r="Z470" i="1"/>
  <c r="BP491" i="1"/>
  <c r="BN491" i="1"/>
  <c r="Z491" i="1"/>
  <c r="BP499" i="1"/>
  <c r="BN499" i="1"/>
  <c r="Z499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445" i="1"/>
  <c r="G670" i="1"/>
  <c r="BP252" i="1"/>
  <c r="BN252" i="1"/>
  <c r="Z252" i="1"/>
  <c r="BP265" i="1"/>
  <c r="BN265" i="1"/>
  <c r="Z265" i="1"/>
  <c r="BP285" i="1"/>
  <c r="BN285" i="1"/>
  <c r="Z285" i="1"/>
  <c r="BP308" i="1"/>
  <c r="BN308" i="1"/>
  <c r="Z308" i="1"/>
  <c r="BP339" i="1"/>
  <c r="BN339" i="1"/>
  <c r="Z339" i="1"/>
  <c r="BP362" i="1"/>
  <c r="BN362" i="1"/>
  <c r="Z362" i="1"/>
  <c r="BP376" i="1"/>
  <c r="BN376" i="1"/>
  <c r="Z376" i="1"/>
  <c r="BP390" i="1"/>
  <c r="BN390" i="1"/>
  <c r="Z390" i="1"/>
  <c r="BP417" i="1"/>
  <c r="BN417" i="1"/>
  <c r="Z417" i="1"/>
  <c r="BP429" i="1"/>
  <c r="BN429" i="1"/>
  <c r="Z429" i="1"/>
  <c r="BP437" i="1"/>
  <c r="BN437" i="1"/>
  <c r="Z437" i="1"/>
  <c r="BP454" i="1"/>
  <c r="BN454" i="1"/>
  <c r="Z454" i="1"/>
  <c r="BP468" i="1"/>
  <c r="BN468" i="1"/>
  <c r="Z468" i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8" i="1"/>
  <c r="Z85" i="1"/>
  <c r="BN85" i="1"/>
  <c r="Y98" i="1"/>
  <c r="Z95" i="1"/>
  <c r="BN95" i="1"/>
  <c r="Y104" i="1"/>
  <c r="Z108" i="1"/>
  <c r="BN108" i="1"/>
  <c r="Z114" i="1"/>
  <c r="BN114" i="1"/>
  <c r="BP114" i="1"/>
  <c r="Y120" i="1"/>
  <c r="Z118" i="1"/>
  <c r="BN118" i="1"/>
  <c r="Z119" i="1"/>
  <c r="BN119" i="1"/>
  <c r="Z126" i="1"/>
  <c r="BN126" i="1"/>
  <c r="Z132" i="1"/>
  <c r="BN132" i="1"/>
  <c r="BP132" i="1"/>
  <c r="Z133" i="1"/>
  <c r="BN133" i="1"/>
  <c r="Z134" i="1"/>
  <c r="BN134" i="1"/>
  <c r="Y138" i="1"/>
  <c r="Z141" i="1"/>
  <c r="BN141" i="1"/>
  <c r="Z142" i="1"/>
  <c r="BN142" i="1"/>
  <c r="Z146" i="1"/>
  <c r="BN146" i="1"/>
  <c r="Y152" i="1"/>
  <c r="Z157" i="1"/>
  <c r="BN157" i="1"/>
  <c r="Y163" i="1"/>
  <c r="Z167" i="1"/>
  <c r="BN167" i="1"/>
  <c r="Y182" i="1"/>
  <c r="Z178" i="1"/>
  <c r="BN178" i="1"/>
  <c r="Z184" i="1"/>
  <c r="BN184" i="1"/>
  <c r="BP184" i="1"/>
  <c r="Y187" i="1"/>
  <c r="I670" i="1"/>
  <c r="Y204" i="1"/>
  <c r="Z199" i="1"/>
  <c r="BN199" i="1"/>
  <c r="Z203" i="1"/>
  <c r="BN203" i="1"/>
  <c r="Z214" i="1"/>
  <c r="BN214" i="1"/>
  <c r="Y226" i="1"/>
  <c r="Z220" i="1"/>
  <c r="BN220" i="1"/>
  <c r="Z224" i="1"/>
  <c r="BN224" i="1"/>
  <c r="Y241" i="1"/>
  <c r="Z232" i="1"/>
  <c r="BN232" i="1"/>
  <c r="Z236" i="1"/>
  <c r="BN236" i="1"/>
  <c r="Z244" i="1"/>
  <c r="BN244" i="1"/>
  <c r="BP256" i="1"/>
  <c r="BN256" i="1"/>
  <c r="Z256" i="1"/>
  <c r="BP270" i="1"/>
  <c r="BN270" i="1"/>
  <c r="Z270" i="1"/>
  <c r="BP289" i="1"/>
  <c r="BN289" i="1"/>
  <c r="Z289" i="1"/>
  <c r="BP309" i="1"/>
  <c r="BN309" i="1"/>
  <c r="Z309" i="1"/>
  <c r="U670" i="1"/>
  <c r="BP358" i="1"/>
  <c r="BN358" i="1"/>
  <c r="Z358" i="1"/>
  <c r="BP368" i="1"/>
  <c r="BN368" i="1"/>
  <c r="Z368" i="1"/>
  <c r="Y386" i="1"/>
  <c r="BP382" i="1"/>
  <c r="BN382" i="1"/>
  <c r="Z382" i="1"/>
  <c r="BP407" i="1"/>
  <c r="BN407" i="1"/>
  <c r="Z407" i="1"/>
  <c r="BP421" i="1"/>
  <c r="BN421" i="1"/>
  <c r="Z421" i="1"/>
  <c r="BP434" i="1"/>
  <c r="BN434" i="1"/>
  <c r="Z434" i="1"/>
  <c r="BP450" i="1"/>
  <c r="BN450" i="1"/>
  <c r="Z450" i="1"/>
  <c r="BP465" i="1"/>
  <c r="BN465" i="1"/>
  <c r="Z465" i="1"/>
  <c r="Y482" i="1"/>
  <c r="BP481" i="1"/>
  <c r="BN481" i="1"/>
  <c r="Z481" i="1"/>
  <c r="Z482" i="1" s="1"/>
  <c r="Y505" i="1"/>
  <c r="BP485" i="1"/>
  <c r="BN485" i="1"/>
  <c r="Z485" i="1"/>
  <c r="BP494" i="1"/>
  <c r="BN494" i="1"/>
  <c r="Z494" i="1"/>
  <c r="BP501" i="1"/>
  <c r="BN501" i="1"/>
  <c r="Z501" i="1"/>
  <c r="Y520" i="1"/>
  <c r="Z670" i="1"/>
  <c r="Y519" i="1"/>
  <c r="BP518" i="1"/>
  <c r="BN518" i="1"/>
  <c r="Z518" i="1"/>
  <c r="Z519" i="1" s="1"/>
  <c r="BP523" i="1"/>
  <c r="BN523" i="1"/>
  <c r="Z523" i="1"/>
  <c r="BP541" i="1"/>
  <c r="BN541" i="1"/>
  <c r="Z541" i="1"/>
  <c r="BP555" i="1"/>
  <c r="BN555" i="1"/>
  <c r="Z555" i="1"/>
  <c r="BP569" i="1"/>
  <c r="BN569" i="1"/>
  <c r="Z569" i="1"/>
  <c r="BP573" i="1"/>
  <c r="BN573" i="1"/>
  <c r="Z57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651" i="1"/>
  <c r="Y650" i="1"/>
  <c r="BP649" i="1"/>
  <c r="BN649" i="1"/>
  <c r="Z649" i="1"/>
  <c r="Z650" i="1" s="1"/>
  <c r="Y659" i="1"/>
  <c r="Y658" i="1"/>
  <c r="BP657" i="1"/>
  <c r="BN657" i="1"/>
  <c r="Z657" i="1"/>
  <c r="Z658" i="1" s="1"/>
  <c r="Y304" i="1"/>
  <c r="Y350" i="1"/>
  <c r="Y370" i="1"/>
  <c r="Y379" i="1"/>
  <c r="Y385" i="1"/>
  <c r="Y392" i="1"/>
  <c r="BP489" i="1"/>
  <c r="BN489" i="1"/>
  <c r="Z489" i="1"/>
  <c r="BP497" i="1"/>
  <c r="BN497" i="1"/>
  <c r="Z497" i="1"/>
  <c r="BP507" i="1"/>
  <c r="BN507" i="1"/>
  <c r="Z507" i="1"/>
  <c r="BP526" i="1"/>
  <c r="BN526" i="1"/>
  <c r="Z526" i="1"/>
  <c r="BP542" i="1"/>
  <c r="BN542" i="1"/>
  <c r="Z542" i="1"/>
  <c r="Y570" i="1"/>
  <c r="BP568" i="1"/>
  <c r="BN568" i="1"/>
  <c r="Z56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H9" i="1"/>
  <c r="A10" i="1"/>
  <c r="B670" i="1"/>
  <c r="X661" i="1"/>
  <c r="X662" i="1"/>
  <c r="X66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D670" i="1"/>
  <c r="Z64" i="1"/>
  <c r="BN64" i="1"/>
  <c r="BP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BN115" i="1"/>
  <c r="BP115" i="1"/>
  <c r="Z117" i="1"/>
  <c r="BN117" i="1"/>
  <c r="F670" i="1"/>
  <c r="Z125" i="1"/>
  <c r="BN125" i="1"/>
  <c r="BP125" i="1"/>
  <c r="Z127" i="1"/>
  <c r="BN127" i="1"/>
  <c r="Y130" i="1"/>
  <c r="Z135" i="1"/>
  <c r="BN135" i="1"/>
  <c r="BP135" i="1"/>
  <c r="Z136" i="1"/>
  <c r="BN136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BN156" i="1"/>
  <c r="BP156" i="1"/>
  <c r="Y159" i="1"/>
  <c r="Z162" i="1"/>
  <c r="BN162" i="1"/>
  <c r="BP162" i="1"/>
  <c r="Z166" i="1"/>
  <c r="Z168" i="1" s="1"/>
  <c r="BN166" i="1"/>
  <c r="BP166" i="1"/>
  <c r="Y169" i="1"/>
  <c r="H670" i="1"/>
  <c r="Y174" i="1"/>
  <c r="Z177" i="1"/>
  <c r="BN177" i="1"/>
  <c r="BP177" i="1"/>
  <c r="Z179" i="1"/>
  <c r="BN179" i="1"/>
  <c r="Z185" i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BN213" i="1"/>
  <c r="BP213" i="1"/>
  <c r="Y216" i="1"/>
  <c r="Z219" i="1"/>
  <c r="BN219" i="1"/>
  <c r="BP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Z248" i="1" s="1"/>
  <c r="BN243" i="1"/>
  <c r="BP243" i="1"/>
  <c r="Z245" i="1"/>
  <c r="BN245" i="1"/>
  <c r="Z247" i="1"/>
  <c r="BN247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Q670" i="1"/>
  <c r="Y314" i="1"/>
  <c r="Y313" i="1"/>
  <c r="BP307" i="1"/>
  <c r="BN307" i="1"/>
  <c r="Z307" i="1"/>
  <c r="F9" i="1"/>
  <c r="J9" i="1"/>
  <c r="Y54" i="1"/>
  <c r="Y111" i="1"/>
  <c r="Y158" i="1"/>
  <c r="Y194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Z273" i="1" s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Z303" i="1" s="1"/>
  <c r="K670" i="1"/>
  <c r="Y260" i="1"/>
  <c r="Z310" i="1"/>
  <c r="BN310" i="1"/>
  <c r="Z312" i="1"/>
  <c r="BN312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BN338" i="1"/>
  <c r="BP338" i="1"/>
  <c r="Y341" i="1"/>
  <c r="T670" i="1"/>
  <c r="Y346" i="1"/>
  <c r="Z349" i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BN373" i="1"/>
  <c r="BP373" i="1"/>
  <c r="Z375" i="1"/>
  <c r="BN375" i="1"/>
  <c r="Z377" i="1"/>
  <c r="BN377" i="1"/>
  <c r="Y380" i="1"/>
  <c r="Z383" i="1"/>
  <c r="BN383" i="1"/>
  <c r="BP383" i="1"/>
  <c r="Z388" i="1"/>
  <c r="BN388" i="1"/>
  <c r="BP388" i="1"/>
  <c r="BP391" i="1"/>
  <c r="BN391" i="1"/>
  <c r="Z391" i="1"/>
  <c r="Y393" i="1"/>
  <c r="Y398" i="1"/>
  <c r="BP395" i="1"/>
  <c r="BN395" i="1"/>
  <c r="Z395" i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Y439" i="1"/>
  <c r="BP433" i="1"/>
  <c r="BN433" i="1"/>
  <c r="Z433" i="1"/>
  <c r="BP436" i="1"/>
  <c r="BN436" i="1"/>
  <c r="Z436" i="1"/>
  <c r="Y444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6" i="1"/>
  <c r="BN466" i="1"/>
  <c r="Z466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BP524" i="1"/>
  <c r="BN524" i="1"/>
  <c r="Z524" i="1"/>
  <c r="Y527" i="1"/>
  <c r="BP540" i="1"/>
  <c r="BN540" i="1"/>
  <c r="Z540" i="1"/>
  <c r="Z543" i="1" s="1"/>
  <c r="Y543" i="1"/>
  <c r="R670" i="1"/>
  <c r="Y332" i="1"/>
  <c r="Y363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Z409" i="1" s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5" i="1"/>
  <c r="BN435" i="1"/>
  <c r="Z435" i="1"/>
  <c r="Y438" i="1"/>
  <c r="BP442" i="1"/>
  <c r="BN442" i="1"/>
  <c r="Z442" i="1"/>
  <c r="Z444" i="1" s="1"/>
  <c r="BP449" i="1"/>
  <c r="BN449" i="1"/>
  <c r="Z449" i="1"/>
  <c r="BP453" i="1"/>
  <c r="BN453" i="1"/>
  <c r="Z453" i="1"/>
  <c r="Y472" i="1"/>
  <c r="BP464" i="1"/>
  <c r="BN464" i="1"/>
  <c r="Z464" i="1"/>
  <c r="BP467" i="1"/>
  <c r="BN467" i="1"/>
  <c r="Z467" i="1"/>
  <c r="Y471" i="1"/>
  <c r="Y477" i="1"/>
  <c r="BP474" i="1"/>
  <c r="BN474" i="1"/>
  <c r="Z474" i="1"/>
  <c r="Z476" i="1" s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BP556" i="1"/>
  <c r="BN556" i="1"/>
  <c r="Z556" i="1"/>
  <c r="BP559" i="1"/>
  <c r="BN559" i="1"/>
  <c r="Z559" i="1"/>
  <c r="BP574" i="1"/>
  <c r="BN574" i="1"/>
  <c r="Z574" i="1"/>
  <c r="Y583" i="1"/>
  <c r="BP578" i="1"/>
  <c r="BN578" i="1"/>
  <c r="Z578" i="1"/>
  <c r="BP587" i="1"/>
  <c r="BN587" i="1"/>
  <c r="Z587" i="1"/>
  <c r="Y589" i="1"/>
  <c r="Y593" i="1"/>
  <c r="BP591" i="1"/>
  <c r="BN591" i="1"/>
  <c r="Z591" i="1"/>
  <c r="Y594" i="1"/>
  <c r="Y670" i="1"/>
  <c r="Y483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82" i="1"/>
  <c r="BP577" i="1"/>
  <c r="BN577" i="1"/>
  <c r="Z577" i="1"/>
  <c r="BP581" i="1"/>
  <c r="BN581" i="1"/>
  <c r="Z581" i="1"/>
  <c r="Y588" i="1"/>
  <c r="BP585" i="1"/>
  <c r="BN585" i="1"/>
  <c r="Z585" i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05" i="1" l="1"/>
  <c r="Z588" i="1"/>
  <c r="Z385" i="1"/>
  <c r="Z350" i="1"/>
  <c r="Z340" i="1"/>
  <c r="Z215" i="1"/>
  <c r="Z187" i="1"/>
  <c r="Z163" i="1"/>
  <c r="Z158" i="1"/>
  <c r="Z120" i="1"/>
  <c r="Z72" i="1"/>
  <c r="Z59" i="1"/>
  <c r="Z646" i="1"/>
  <c r="Z564" i="1"/>
  <c r="Z582" i="1"/>
  <c r="Z438" i="1"/>
  <c r="Z398" i="1"/>
  <c r="Z370" i="1"/>
  <c r="Z363" i="1"/>
  <c r="Z226" i="1"/>
  <c r="Z504" i="1"/>
  <c r="Y661" i="1"/>
  <c r="Y664" i="1"/>
  <c r="Z313" i="1"/>
  <c r="Z204" i="1"/>
  <c r="Z181" i="1"/>
  <c r="Y662" i="1"/>
  <c r="Z147" i="1"/>
  <c r="Z137" i="1"/>
  <c r="Z129" i="1"/>
  <c r="Z622" i="1"/>
  <c r="Z612" i="1"/>
  <c r="Z392" i="1"/>
  <c r="Z633" i="1"/>
  <c r="Z527" i="1"/>
  <c r="Z471" i="1"/>
  <c r="Z379" i="1"/>
  <c r="Z111" i="1"/>
  <c r="Z103" i="1"/>
  <c r="Z97" i="1"/>
  <c r="Z88" i="1"/>
  <c r="Z79" i="1"/>
  <c r="Z54" i="1"/>
  <c r="Z35" i="1"/>
  <c r="X663" i="1"/>
  <c r="Z593" i="1"/>
  <c r="Z456" i="1"/>
  <c r="Z425" i="1"/>
  <c r="Z291" i="1"/>
  <c r="Z260" i="1"/>
  <c r="Y660" i="1"/>
  <c r="Y663" i="1" l="1"/>
  <c r="Z665" i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<sst xmlns="http://schemas.openxmlformats.org/spreadsheetml/2006/main" count="3151" uniqueCount="1104">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</sst>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45613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4">
        <v>4680115885912</v>
      </c>
      <c r="E26" s="785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4">
        <v>4607091383881</v>
      </c>
      <c r="E27" s="785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4">
        <v>4680115885905</v>
      </c>
      <c r="E32" s="785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4">
        <v>4607091383911</v>
      </c>
      <c r="E33" s="785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4">
        <v>4607091385670</v>
      </c>
      <c r="E48" s="785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1000</v>
      </c>
      <c r="Y48" s="778">
        <f t="shared" ref="Y48:Y53" si="6">IFERROR(IF(X48="",0,CEILING((X48/$H48),1)*$H48),"")</f>
        <v>1004.4000000000001</v>
      </c>
      <c r="Z48" s="36">
        <f>IFERROR(IF(Y48=0,"",ROUNDUP(Y48/H48,0)*0.02175),"")</f>
        <v>2.0227499999999998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1044.4444444444443</v>
      </c>
      <c r="BN48" s="64">
        <f t="shared" ref="BN48:BN53" si="8">IFERROR(Y48*I48/H48,"0")</f>
        <v>1049.04</v>
      </c>
      <c r="BO48" s="64">
        <f t="shared" ref="BO48:BO53" si="9">IFERROR(1/J48*(X48/H48),"0")</f>
        <v>1.653439153439153</v>
      </c>
      <c r="BP48" s="64">
        <f t="shared" ref="BP48:BP53" si="10">IFERROR(1/J48*(Y48/H48),"0")</f>
        <v>1.6607142857142856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84">
        <v>4607091385670</v>
      </c>
      <c r="E49" s="785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4">
        <v>4607091385687</v>
      </c>
      <c r="E51" s="785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4301011565</v>
      </c>
      <c r="D52" s="784">
        <v>4680115882539</v>
      </c>
      <c r="E52" s="785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92.592592592592581</v>
      </c>
      <c r="Y54" s="779">
        <f>IFERROR(Y48/H48,"0")+IFERROR(Y49/H49,"0")+IFERROR(Y50/H50,"0")+IFERROR(Y51/H51,"0")+IFERROR(Y52/H52,"0")+IFERROR(Y53/H53,"0")</f>
        <v>93</v>
      </c>
      <c r="Z54" s="779">
        <f>IFERROR(IF(Z48="",0,Z48),"0")+IFERROR(IF(Z49="",0,Z49),"0")+IFERROR(IF(Z50="",0,Z50),"0")+IFERROR(IF(Z51="",0,Z51),"0")+IFERROR(IF(Z52="",0,Z52),"0")+IFERROR(IF(Z53="",0,Z53),"0")</f>
        <v>2.0227499999999998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1000</v>
      </c>
      <c r="Y55" s="779">
        <f>IFERROR(SUM(Y48:Y53),"0")</f>
        <v>1004.4000000000001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4301011192</v>
      </c>
      <c r="D66" s="784">
        <v>4607091382952</v>
      </c>
      <c r="E66" s="785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156</v>
      </c>
      <c r="B67" s="54" t="s">
        <v>157</v>
      </c>
      <c r="C67" s="31">
        <v>4301011589</v>
      </c>
      <c r="D67" s="784">
        <v>4680115885899</v>
      </c>
      <c r="E67" s="785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61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600</v>
      </c>
      <c r="Y107" s="778">
        <f>IFERROR(IF(X107="",0,CEILING((X107/$H107),1)*$H107),"")</f>
        <v>604.80000000000007</v>
      </c>
      <c r="Z107" s="36">
        <f>IFERROR(IF(Y107=0,"",ROUNDUP(Y107/H107,0)*0.02175),"")</f>
        <v>1.218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626.66666666666663</v>
      </c>
      <c r="BN107" s="64">
        <f>IFERROR(Y107*I107/H107,"0")</f>
        <v>631.67999999999995</v>
      </c>
      <c r="BO107" s="64">
        <f>IFERROR(1/J107*(X107/H107),"0")</f>
        <v>0.99206349206349187</v>
      </c>
      <c r="BP107" s="64">
        <f>IFERROR(1/J107*(Y107/H107),"0")</f>
        <v>1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4301011443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235</v>
      </c>
      <c r="B110" s="54" t="s">
        <v>236</v>
      </c>
      <c r="C110" s="31">
        <v>4301012007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55.55555555555555</v>
      </c>
      <c r="Y111" s="779">
        <f>IFERROR(Y107/H107,"0")+IFERROR(Y108/H108,"0")+IFERROR(Y109/H109,"0")+IFERROR(Y110/H110,"0")</f>
        <v>56</v>
      </c>
      <c r="Z111" s="779">
        <f>IFERROR(IF(Z107="",0,Z107),"0")+IFERROR(IF(Z108="",0,Z108),"0")+IFERROR(IF(Z109="",0,Z109),"0")+IFERROR(IF(Z110="",0,Z110),"0")</f>
        <v>1.218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600</v>
      </c>
      <c r="Y112" s="779">
        <f>IFERROR(SUM(Y107:Y110),"0")</f>
        <v>604.80000000000007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hidden="1" customHeight="1" x14ac:dyDescent="0.25">
      <c r="A114" s="54" t="s">
        <v>238</v>
      </c>
      <c r="B114" s="54" t="s">
        <v>239</v>
      </c>
      <c r="C114" s="31">
        <v>4301051437</v>
      </c>
      <c r="D114" s="784">
        <v>4607091386967</v>
      </c>
      <c r="E114" s="785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2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4">
        <v>4607091386967</v>
      </c>
      <c r="E115" s="785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500</v>
      </c>
      <c r="Y115" s="778">
        <f t="shared" si="26"/>
        <v>504</v>
      </c>
      <c r="Z115" s="36">
        <f>IFERROR(IF(Y115=0,"",ROUNDUP(Y115/H115,0)*0.02175),"")</f>
        <v>1.3049999999999999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533.57142857142856</v>
      </c>
      <c r="BN115" s="64">
        <f t="shared" si="28"/>
        <v>537.83999999999992</v>
      </c>
      <c r="BO115" s="64">
        <f t="shared" si="29"/>
        <v>1.0629251700680271</v>
      </c>
      <c r="BP115" s="64">
        <f t="shared" si="30"/>
        <v>1.0714285714285714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225</v>
      </c>
      <c r="Y116" s="778">
        <f t="shared" si="26"/>
        <v>226.8</v>
      </c>
      <c r="Z116" s="36">
        <f>IFERROR(IF(Y116=0,"",ROUNDUP(Y116/H116,0)*0.00753),"")</f>
        <v>0.63251999999999997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247.66666666666666</v>
      </c>
      <c r="BN116" s="64">
        <f t="shared" si="28"/>
        <v>249.648</v>
      </c>
      <c r="BO116" s="64">
        <f t="shared" si="29"/>
        <v>0.53418803418803418</v>
      </c>
      <c r="BP116" s="64">
        <f t="shared" si="30"/>
        <v>0.53846153846153844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4301051439</v>
      </c>
      <c r="D118" s="784">
        <v>4680115880214</v>
      </c>
      <c r="E118" s="785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251</v>
      </c>
      <c r="C119" s="31">
        <v>4301051687</v>
      </c>
      <c r="D119" s="784">
        <v>4680115880214</v>
      </c>
      <c r="E119" s="785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57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142.85714285714283</v>
      </c>
      <c r="Y120" s="779">
        <f>IFERROR(Y114/H114,"0")+IFERROR(Y115/H115,"0")+IFERROR(Y116/H116,"0")+IFERROR(Y117/H117,"0")+IFERROR(Y118/H118,"0")+IFERROR(Y119/H119,"0")</f>
        <v>144</v>
      </c>
      <c r="Z120" s="779">
        <f>IFERROR(IF(Z114="",0,Z114),"0")+IFERROR(IF(Z115="",0,Z115),"0")+IFERROR(IF(Z116="",0,Z116),"0")+IFERROR(IF(Z117="",0,Z117),"0")+IFERROR(IF(Z118="",0,Z118),"0")+IFERROR(IF(Z119="",0,Z119),"0")</f>
        <v>1.9375199999999999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725</v>
      </c>
      <c r="Y121" s="779">
        <f>IFERROR(SUM(Y114:Y119),"0")</f>
        <v>730.8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27" hidden="1" customHeight="1" x14ac:dyDescent="0.25">
      <c r="A124" s="54" t="s">
        <v>256</v>
      </c>
      <c r="B124" s="54" t="s">
        <v>257</v>
      </c>
      <c r="C124" s="31">
        <v>4301011514</v>
      </c>
      <c r="D124" s="784">
        <v>4680115882133</v>
      </c>
      <c r="E124" s="785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256</v>
      </c>
      <c r="B125" s="54" t="s">
        <v>259</v>
      </c>
      <c r="C125" s="31">
        <v>4301011703</v>
      </c>
      <c r="D125" s="784">
        <v>4680115882133</v>
      </c>
      <c r="E125" s="785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09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4301020235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7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270</v>
      </c>
      <c r="C133" s="31">
        <v>4301020345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43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4301020346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54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hidden="1" customHeight="1" x14ac:dyDescent="0.25">
      <c r="A140" s="54" t="s">
        <v>280</v>
      </c>
      <c r="B140" s="54" t="s">
        <v>281</v>
      </c>
      <c r="C140" s="31">
        <v>4301051360</v>
      </c>
      <c r="D140" s="784">
        <v>4607091385168</v>
      </c>
      <c r="E140" s="785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100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4301051612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450</v>
      </c>
      <c r="Y144" s="778">
        <f t="shared" si="31"/>
        <v>450.90000000000003</v>
      </c>
      <c r="Z144" s="36">
        <f>IFERROR(IF(Y144=0,"",ROUNDUP(Y144/H144,0)*0.00753),"")</f>
        <v>1.2575100000000001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495.33333333333331</v>
      </c>
      <c r="BN144" s="64">
        <f t="shared" si="33"/>
        <v>496.32400000000001</v>
      </c>
      <c r="BO144" s="64">
        <f t="shared" si="34"/>
        <v>1.0683760683760684</v>
      </c>
      <c r="BP144" s="64">
        <f t="shared" si="35"/>
        <v>1.0705128205128205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166.66666666666666</v>
      </c>
      <c r="Y147" s="779">
        <f>IFERROR(Y140/H140,"0")+IFERROR(Y141/H141,"0")+IFERROR(Y142/H142,"0")+IFERROR(Y143/H143,"0")+IFERROR(Y144/H144,"0")+IFERROR(Y145/H145,"0")+IFERROR(Y146/H146,"0")</f>
        <v>167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1.2575100000000001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450</v>
      </c>
      <c r="Y148" s="779">
        <f>IFERROR(SUM(Y140:Y146),"0")</f>
        <v>450.90000000000003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hidden="1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hidden="1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hidden="1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600</v>
      </c>
      <c r="Y232" s="778">
        <f t="shared" si="46"/>
        <v>600.29999999999995</v>
      </c>
      <c r="Z232" s="36">
        <f>IFERROR(IF(Y232=0,"",ROUNDUP(Y232/H232,0)*0.02175),"")</f>
        <v>1.5007499999999998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638.89655172413791</v>
      </c>
      <c r="BN232" s="64">
        <f t="shared" si="48"/>
        <v>639.21600000000001</v>
      </c>
      <c r="BO232" s="64">
        <f t="shared" si="49"/>
        <v>1.2315270935960592</v>
      </c>
      <c r="BP232" s="64">
        <f t="shared" si="50"/>
        <v>1.232142857142857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152.29885057471267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153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2.1332699999999996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800</v>
      </c>
      <c r="Y241" s="779">
        <f>IFERROR(SUM(Y229:Y239),"0")</f>
        <v>801.9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hidden="1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hidden="1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hidden="1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20</v>
      </c>
      <c r="Y310" s="778">
        <f t="shared" si="67"/>
        <v>21.599999999999998</v>
      </c>
      <c r="Z310" s="36">
        <f>IFERROR(IF(Y310=0,"",ROUNDUP(Y310/H310,0)*0.00753),"")</f>
        <v>6.7769999999999997E-2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22.266666666666669</v>
      </c>
      <c r="BN310" s="64">
        <f t="shared" si="69"/>
        <v>24.047999999999998</v>
      </c>
      <c r="BO310" s="64">
        <f t="shared" si="70"/>
        <v>5.3418803418803423E-2</v>
      </c>
      <c r="BP310" s="64">
        <f t="shared" si="71"/>
        <v>5.7692307692307689E-2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40</v>
      </c>
      <c r="Y311" s="778">
        <f t="shared" si="67"/>
        <v>40.799999999999997</v>
      </c>
      <c r="Z311" s="36">
        <f>IFERROR(IF(Y311=0,"",ROUNDUP(Y311/H311,0)*0.00753),"")</f>
        <v>0.12801000000000001</v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43.333333333333336</v>
      </c>
      <c r="BN311" s="64">
        <f t="shared" si="69"/>
        <v>44.2</v>
      </c>
      <c r="BO311" s="64">
        <f t="shared" si="70"/>
        <v>0.10683760683760685</v>
      </c>
      <c r="BP311" s="64">
        <f t="shared" si="71"/>
        <v>0.10897435897435898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25</v>
      </c>
      <c r="Y313" s="779">
        <f>IFERROR(Y307/H307,"0")+IFERROR(Y308/H308,"0")+IFERROR(Y309/H309,"0")+IFERROR(Y310/H310,"0")+IFERROR(Y311/H311,"0")+IFERROR(Y312/H312,"0")</f>
        <v>26</v>
      </c>
      <c r="Z313" s="779">
        <f>IFERROR(IF(Z307="",0,Z307),"0")+IFERROR(IF(Z308="",0,Z308),"0")+IFERROR(IF(Z309="",0,Z309),"0")+IFERROR(IF(Z310="",0,Z310),"0")+IFERROR(IF(Z311="",0,Z311),"0")+IFERROR(IF(Z312="",0,Z312),"0")</f>
        <v>0.19578000000000001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60</v>
      </c>
      <c r="Y314" s="779">
        <f>IFERROR(SUM(Y307:Y312),"0")</f>
        <v>62.399999999999991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200</v>
      </c>
      <c r="Y373" s="778">
        <f t="shared" ref="Y373:Y378" si="77">IFERROR(IF(X373="",0,CEILING((X373/$H373),1)*$H373),"")</f>
        <v>202.79999999999998</v>
      </c>
      <c r="Z373" s="36">
        <f>IFERROR(IF(Y373=0,"",ROUNDUP(Y373/H373,0)*0.02175),"")</f>
        <v>0.5655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214.30769230769232</v>
      </c>
      <c r="BN373" s="64">
        <f t="shared" ref="BN373:BN378" si="79">IFERROR(Y373*I373/H373,"0")</f>
        <v>217.30800000000002</v>
      </c>
      <c r="BO373" s="64">
        <f t="shared" ref="BO373:BO378" si="80">IFERROR(1/J373*(X373/H373),"0")</f>
        <v>0.45787545787545786</v>
      </c>
      <c r="BP373" s="64">
        <f t="shared" ref="BP373:BP378" si="81">IFERROR(1/J373*(Y373/H373),"0")</f>
        <v>0.46428571428571425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25.641025641025642</v>
      </c>
      <c r="Y379" s="779">
        <f>IFERROR(Y373/H373,"0")+IFERROR(Y374/H374,"0")+IFERROR(Y375/H375,"0")+IFERROR(Y376/H376,"0")+IFERROR(Y377/H377,"0")+IFERROR(Y378/H378,"0")</f>
        <v>26</v>
      </c>
      <c r="Z379" s="779">
        <f>IFERROR(IF(Z373="",0,Z373),"0")+IFERROR(IF(Z374="",0,Z374),"0")+IFERROR(IF(Z375="",0,Z375),"0")+IFERROR(IF(Z376="",0,Z376),"0")+IFERROR(IF(Z377="",0,Z377),"0")+IFERROR(IF(Z378="",0,Z378),"0")</f>
        <v>0.5655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200</v>
      </c>
      <c r="Y380" s="779">
        <f>IFERROR(SUM(Y373:Y378),"0")</f>
        <v>202.79999999999998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hidden="1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hidden="1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68</v>
      </c>
      <c r="Y391" s="778">
        <f>IFERROR(IF(X391="",0,CEILING((X391/$H391),1)*$H391),"")</f>
        <v>68.849999999999994</v>
      </c>
      <c r="Z391" s="36">
        <f>IFERROR(IF(Y391=0,"",ROUNDUP(Y391/H391,0)*0.00753),"")</f>
        <v>0.20331000000000002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77.333333333333329</v>
      </c>
      <c r="BN391" s="64">
        <f>IFERROR(Y391*I391/H391,"0")</f>
        <v>78.3</v>
      </c>
      <c r="BO391" s="64">
        <f>IFERROR(1/J391*(X391/H391),"0")</f>
        <v>0.17094017094017094</v>
      </c>
      <c r="BP391" s="64">
        <f>IFERROR(1/J391*(Y391/H391),"0")</f>
        <v>0.17307692307692307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26.666666666666668</v>
      </c>
      <c r="Y392" s="779">
        <f>IFERROR(Y388/H388,"0")+IFERROR(Y389/H389,"0")+IFERROR(Y390/H390,"0")+IFERROR(Y391/H391,"0")</f>
        <v>27</v>
      </c>
      <c r="Z392" s="779">
        <f>IFERROR(IF(Z388="",0,Z388),"0")+IFERROR(IF(Z389="",0,Z389),"0")+IFERROR(IF(Z390="",0,Z390),"0")+IFERROR(IF(Z391="",0,Z391),"0")</f>
        <v>0.20331000000000002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68</v>
      </c>
      <c r="Y393" s="779">
        <f>IFERROR(SUM(Y388:Y391),"0")</f>
        <v>68.849999999999994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hidden="1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hidden="1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294</v>
      </c>
      <c r="Y407" s="778">
        <f>IFERROR(IF(X407="",0,CEILING((X407/$H407),1)*$H407),"")</f>
        <v>294</v>
      </c>
      <c r="Z407" s="36">
        <f>IFERROR(IF(Y407=0,"",ROUNDUP(Y407/H407,0)*0.00753),"")</f>
        <v>1.0542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332.08</v>
      </c>
      <c r="BN407" s="64">
        <f>IFERROR(Y407*I407/H407,"0")</f>
        <v>332.08</v>
      </c>
      <c r="BO407" s="64">
        <f>IFERROR(1/J407*(X407/H407),"0")</f>
        <v>0.89743589743589736</v>
      </c>
      <c r="BP407" s="64">
        <f>IFERROR(1/J407*(Y407/H407),"0")</f>
        <v>0.89743589743589736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168</v>
      </c>
      <c r="Y408" s="778">
        <f>IFERROR(IF(X408="",0,CEILING((X408/$H408),1)*$H408),"")</f>
        <v>168</v>
      </c>
      <c r="Z408" s="36">
        <f>IFERROR(IF(Y408=0,"",ROUNDUP(Y408/H408,0)*0.00753),"")</f>
        <v>0.60240000000000005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188.79999999999998</v>
      </c>
      <c r="BN408" s="64">
        <f>IFERROR(Y408*I408/H408,"0")</f>
        <v>188.79999999999998</v>
      </c>
      <c r="BO408" s="64">
        <f>IFERROR(1/J408*(X408/H408),"0")</f>
        <v>0.51282051282051277</v>
      </c>
      <c r="BP408" s="64">
        <f>IFERROR(1/J408*(Y408/H408),"0")</f>
        <v>0.51282051282051277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220</v>
      </c>
      <c r="Y409" s="779">
        <f>IFERROR(Y406/H406,"0")+IFERROR(Y407/H407,"0")+IFERROR(Y408/H408,"0")</f>
        <v>220</v>
      </c>
      <c r="Z409" s="779">
        <f>IFERROR(IF(Z406="",0,Z406),"0")+IFERROR(IF(Z407="",0,Z407),"0")+IFERROR(IF(Z408="",0,Z408),"0")</f>
        <v>1.6566000000000001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462</v>
      </c>
      <c r="Y410" s="779">
        <f>IFERROR(SUM(Y406:Y408),"0")</f>
        <v>462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2950</v>
      </c>
      <c r="Y414" s="778">
        <f t="shared" ref="Y414:Y424" si="82">IFERROR(IF(X414="",0,CEILING((X414/$H414),1)*$H414),"")</f>
        <v>2955</v>
      </c>
      <c r="Z414" s="36">
        <f>IFERROR(IF(Y414=0,"",ROUNDUP(Y414/H414,0)*0.02175),"")</f>
        <v>4.2847499999999998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3044.4</v>
      </c>
      <c r="BN414" s="64">
        <f t="shared" ref="BN414:BN424" si="84">IFERROR(Y414*I414/H414,"0")</f>
        <v>3049.56</v>
      </c>
      <c r="BO414" s="64">
        <f t="shared" ref="BO414:BO424" si="85">IFERROR(1/J414*(X414/H414),"0")</f>
        <v>4.0972222222222214</v>
      </c>
      <c r="BP414" s="64">
        <f t="shared" ref="BP414:BP424" si="86">IFERROR(1/J414*(Y414/H414),"0")</f>
        <v>4.1041666666666661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1980</v>
      </c>
      <c r="Y416" s="778">
        <f t="shared" si="82"/>
        <v>1980</v>
      </c>
      <c r="Z416" s="36">
        <f>IFERROR(IF(Y416=0,"",ROUNDUP(Y416/H416,0)*0.02175),"")</f>
        <v>2.871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2043.3600000000001</v>
      </c>
      <c r="BN416" s="64">
        <f t="shared" si="84"/>
        <v>2043.3600000000001</v>
      </c>
      <c r="BO416" s="64">
        <f t="shared" si="85"/>
        <v>2.75</v>
      </c>
      <c r="BP416" s="64">
        <f t="shared" si="86"/>
        <v>2.75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1980</v>
      </c>
      <c r="Y419" s="778">
        <f t="shared" si="82"/>
        <v>1980</v>
      </c>
      <c r="Z419" s="36">
        <f>IFERROR(IF(Y419=0,"",ROUNDUP(Y419/H419,0)*0.02175),"")</f>
        <v>2.871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2043.3600000000001</v>
      </c>
      <c r="BN419" s="64">
        <f t="shared" si="84"/>
        <v>2043.3600000000001</v>
      </c>
      <c r="BO419" s="64">
        <f t="shared" si="85"/>
        <v>2.75</v>
      </c>
      <c r="BP419" s="64">
        <f t="shared" si="86"/>
        <v>2.75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460.66666666666663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461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10.02675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6910</v>
      </c>
      <c r="Y426" s="779">
        <f>IFERROR(SUM(Y414:Y424),"0")</f>
        <v>6915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2950</v>
      </c>
      <c r="Y428" s="778">
        <f>IFERROR(IF(X428="",0,CEILING((X428/$H428),1)*$H428),"")</f>
        <v>2955</v>
      </c>
      <c r="Z428" s="36">
        <f>IFERROR(IF(Y428=0,"",ROUNDUP(Y428/H428,0)*0.02175),"")</f>
        <v>4.2847499999999998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3044.4</v>
      </c>
      <c r="BN428" s="64">
        <f>IFERROR(Y428*I428/H428,"0")</f>
        <v>3049.56</v>
      </c>
      <c r="BO428" s="64">
        <f>IFERROR(1/J428*(X428/H428),"0")</f>
        <v>4.0972222222222214</v>
      </c>
      <c r="BP428" s="64">
        <f>IFERROR(1/J428*(Y428/H428),"0")</f>
        <v>4.1041666666666661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196.66666666666666</v>
      </c>
      <c r="Y430" s="779">
        <f>IFERROR(Y428/H428,"0")+IFERROR(Y429/H429,"0")</f>
        <v>197</v>
      </c>
      <c r="Z430" s="779">
        <f>IFERROR(IF(Z428="",0,Z428),"0")+IFERROR(IF(Z429="",0,Z429),"0")</f>
        <v>4.2847499999999998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2950</v>
      </c>
      <c r="Y431" s="779">
        <f>IFERROR(SUM(Y428:Y429),"0")</f>
        <v>2955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4">
        <v>4607091383928</v>
      </c>
      <c r="E433" s="785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209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4">
        <v>4607091383928</v>
      </c>
      <c r="E435" s="785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4">
        <v>4607091384260</v>
      </c>
      <c r="E436" s="785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201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hidden="1" customHeight="1" x14ac:dyDescent="0.25">
      <c r="A437" s="54" t="s">
        <v>718</v>
      </c>
      <c r="B437" s="54" t="s">
        <v>722</v>
      </c>
      <c r="C437" s="31">
        <v>4301051636</v>
      </c>
      <c r="D437" s="784">
        <v>4607091384260</v>
      </c>
      <c r="E437" s="785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9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4301060314</v>
      </c>
      <c r="D441" s="784">
        <v>4607091384673</v>
      </c>
      <c r="E441" s="785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727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729</v>
      </c>
      <c r="C443" s="31">
        <v>4301060439</v>
      </c>
      <c r="D443" s="784">
        <v>4607091384673</v>
      </c>
      <c r="E443" s="785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45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4">
        <v>4607091384246</v>
      </c>
      <c r="E464" s="785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0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4">
        <v>4607091384246</v>
      </c>
      <c r="E465" s="785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04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2950</v>
      </c>
      <c r="Y465" s="778">
        <f t="shared" si="93"/>
        <v>2956.2</v>
      </c>
      <c r="Z465" s="36">
        <f>IFERROR(IF(Y465=0,"",ROUNDUP(Y465/H465,0)*0.02175),"")</f>
        <v>8.2432499999999997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3163.3076923076928</v>
      </c>
      <c r="BN465" s="64">
        <f t="shared" si="95"/>
        <v>3169.9560000000001</v>
      </c>
      <c r="BO465" s="64">
        <f t="shared" si="96"/>
        <v>6.7536630036630036</v>
      </c>
      <c r="BP465" s="64">
        <f t="shared" si="97"/>
        <v>6.7678571428571423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4301051445</v>
      </c>
      <c r="D466" s="784">
        <v>4680115881976</v>
      </c>
      <c r="E466" s="785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766</v>
      </c>
      <c r="C467" s="31">
        <v>4301051901</v>
      </c>
      <c r="D467" s="784">
        <v>4680115881976</v>
      </c>
      <c r="E467" s="785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55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180</v>
      </c>
      <c r="Y468" s="778">
        <f t="shared" si="93"/>
        <v>180</v>
      </c>
      <c r="Z468" s="36">
        <f>IFERROR(IF(Y468=0,"",ROUNDUP(Y468/H468,0)*0.00753),"")</f>
        <v>0.56474999999999997</v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201.3</v>
      </c>
      <c r="BN468" s="64">
        <f t="shared" si="95"/>
        <v>201.3</v>
      </c>
      <c r="BO468" s="64">
        <f t="shared" si="96"/>
        <v>0.48076923076923073</v>
      </c>
      <c r="BP468" s="64">
        <f t="shared" si="97"/>
        <v>0.48076923076923073</v>
      </c>
    </row>
    <row r="469" spans="1:68" ht="37.5" hidden="1" customHeight="1" x14ac:dyDescent="0.25">
      <c r="A469" s="54" t="s">
        <v>769</v>
      </c>
      <c r="B469" s="54" t="s">
        <v>772</v>
      </c>
      <c r="C469" s="31">
        <v>4301051634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453.20512820512823</v>
      </c>
      <c r="Y471" s="779">
        <f>IFERROR(Y464/H464,"0")+IFERROR(Y465/H465,"0")+IFERROR(Y466/H466,"0")+IFERROR(Y467/H467,"0")+IFERROR(Y468/H468,"0")+IFERROR(Y469/H469,"0")+IFERROR(Y470/H470,"0")</f>
        <v>454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8.8079999999999998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3130</v>
      </c>
      <c r="Y472" s="779">
        <f>IFERROR(SUM(Y464:Y470),"0")</f>
        <v>3136.2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4">
        <v>4607091389357</v>
      </c>
      <c r="E474" s="785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90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4">
        <v>4607091389357</v>
      </c>
      <c r="E475" s="785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1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hidden="1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idden="1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0"/>
      <c r="AB504" s="780"/>
      <c r="AC504" s="780"/>
    </row>
    <row r="505" spans="1:68" hidden="1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0</v>
      </c>
      <c r="Y505" s="779">
        <f>IFERROR(SUM(Y485:Y503),"0")</f>
        <v>0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hidden="1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hidden="1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150</v>
      </c>
      <c r="Y553" s="778">
        <f t="shared" ref="Y553:Y563" si="104">IFERROR(IF(X553="",0,CEILING((X553/$H553),1)*$H553),"")</f>
        <v>153.12</v>
      </c>
      <c r="Z553" s="36">
        <f t="shared" ref="Z553:Z558" si="105">IFERROR(IF(Y553=0,"",ROUNDUP(Y553/H553,0)*0.01196),"")</f>
        <v>0.34683999999999998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160.22727272727272</v>
      </c>
      <c r="BN553" s="64">
        <f t="shared" ref="BN553:BN563" si="107">IFERROR(Y553*I553/H553,"0")</f>
        <v>163.56</v>
      </c>
      <c r="BO553" s="64">
        <f t="shared" ref="BO553:BO563" si="108">IFERROR(1/J553*(X553/H553),"0")</f>
        <v>0.27316433566433568</v>
      </c>
      <c r="BP553" s="64">
        <f t="shared" ref="BP553:BP563" si="109">IFERROR(1/J553*(Y553/H553),"0")</f>
        <v>0.27884615384615385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4">
        <v>4680115880603</v>
      </c>
      <c r="E559" s="785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52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4">
        <v>4680115880603</v>
      </c>
      <c r="E560" s="785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4">
        <v>4607091389982</v>
      </c>
      <c r="E562" s="785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5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4">
        <v>4607091389982</v>
      </c>
      <c r="E563" s="785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28.409090909090907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29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0.34683999999999998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150</v>
      </c>
      <c r="Y565" s="779">
        <f>IFERROR(SUM(Y553:Y563),"0")</f>
        <v>153.12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4301020206</v>
      </c>
      <c r="D568" s="784">
        <v>4680115880054</v>
      </c>
      <c r="E568" s="785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915</v>
      </c>
      <c r="C569" s="31">
        <v>4301020364</v>
      </c>
      <c r="D569" s="784">
        <v>4680115880054</v>
      </c>
      <c r="E569" s="785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100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hidden="1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0"/>
        <v>0</v>
      </c>
      <c r="Z575" s="36" t="str">
        <f>IFERROR(IF(Y575=0,"",ROUNDUP(Y575/H575,0)*0.01196),"")</f>
        <v/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0</v>
      </c>
      <c r="BN575" s="64">
        <f t="shared" si="112"/>
        <v>0</v>
      </c>
      <c r="BO575" s="64">
        <f t="shared" si="113"/>
        <v>0</v>
      </c>
      <c r="BP575" s="64">
        <f t="shared" si="114"/>
        <v>0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4">
        <v>4680115882072</v>
      </c>
      <c r="E576" s="785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027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4">
        <v>4680115882072</v>
      </c>
      <c r="E577" s="785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0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4">
        <v>4680115882102</v>
      </c>
      <c r="E578" s="785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71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4301031251</v>
      </c>
      <c r="D579" s="784">
        <v>4680115882102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4">
        <v>4680115882096</v>
      </c>
      <c r="E580" s="785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11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4">
        <v>4680115882096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idden="1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0</v>
      </c>
      <c r="Y582" s="779">
        <f>IFERROR(Y573/H573,"0")+IFERROR(Y574/H574,"0")+IFERROR(Y575/H575,"0")+IFERROR(Y576/H576,"0")+IFERROR(Y577/H577,"0")+IFERROR(Y578/H578,"0")+IFERROR(Y579/H579,"0")+IFERROR(Y580/H580,"0")+IFERROR(Y581/H581,"0")</f>
        <v>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780"/>
      <c r="AB582" s="780"/>
      <c r="AC582" s="780"/>
    </row>
    <row r="583" spans="1:68" hidden="1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0</v>
      </c>
      <c r="Y583" s="779">
        <f>IFERROR(SUM(Y573:Y581),"0")</f>
        <v>0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500</v>
      </c>
      <c r="Y626" s="778">
        <f t="shared" si="125"/>
        <v>507</v>
      </c>
      <c r="Z626" s="36">
        <f>IFERROR(IF(Y626=0,"",ROUNDUP(Y626/H626,0)*0.02175),"")</f>
        <v>1.4137499999999998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536.15384615384619</v>
      </c>
      <c r="BN626" s="64">
        <f t="shared" si="127"/>
        <v>543.66000000000008</v>
      </c>
      <c r="BO626" s="64">
        <f t="shared" si="128"/>
        <v>1.1446886446886446</v>
      </c>
      <c r="BP626" s="64">
        <f t="shared" si="129"/>
        <v>1.1607142857142856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4301051390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4301051920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4301051448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4301051921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64.102564102564102</v>
      </c>
      <c r="Y633" s="779">
        <f>IFERROR(Y625/H625,"0")+IFERROR(Y626/H626,"0")+IFERROR(Y627/H627,"0")+IFERROR(Y628/H628,"0")+IFERROR(Y629/H629,"0")+IFERROR(Y630/H630,"0")+IFERROR(Y631/H631,"0")+IFERROR(Y632/H632,"0")</f>
        <v>65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1.4137499999999998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500</v>
      </c>
      <c r="Y634" s="779">
        <f>IFERROR(SUM(Y625:Y632),"0")</f>
        <v>507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18005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18055.169999999998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18923.875594903184</v>
      </c>
      <c r="Y661" s="779">
        <f>IFERROR(SUM(BN22:BN657),"0")</f>
        <v>18977.248000000003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32</v>
      </c>
      <c r="Y662" s="38">
        <f>ROUNDUP(SUM(BP22:BP657),0)</f>
        <v>32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19723.875594903184</v>
      </c>
      <c r="Y663" s="779">
        <f>GrossWeightTotalR+PalletQtyTotalR*25</f>
        <v>19777.248000000003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2110.3286171044792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2118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36.070329999999998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1004.4000000000001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1335.6000000000001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450.90000000000003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801.9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62.399999999999991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271.64999999999998</v>
      </c>
      <c r="V670" s="46">
        <f>IFERROR(Y402*1,"0")+IFERROR(Y406*1,"0")+IFERROR(Y407*1,"0")+IFERROR(Y408*1,"0")</f>
        <v>462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9870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3136.2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0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153.12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507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980,00"/>
        <filter val="142,86"/>
        <filter val="150,00"/>
        <filter val="152,30"/>
        <filter val="166,67"/>
        <filter val="168,00"/>
        <filter val="18 005,00"/>
        <filter val="18 923,88"/>
        <filter val="180,00"/>
        <filter val="19 723,88"/>
        <filter val="196,67"/>
        <filter val="2 110,33"/>
        <filter val="2 950,00"/>
        <filter val="20,00"/>
        <filter val="200,00"/>
        <filter val="220,00"/>
        <filter val="225,00"/>
        <filter val="25,00"/>
        <filter val="25,64"/>
        <filter val="26,67"/>
        <filter val="28,41"/>
        <filter val="294,00"/>
        <filter val="3 130,00"/>
        <filter val="32"/>
        <filter val="40,00"/>
        <filter val="450,00"/>
        <filter val="453,21"/>
        <filter val="460,67"/>
        <filter val="462,00"/>
        <filter val="500,00"/>
        <filter val="55,56"/>
        <filter val="6 910,00"/>
        <filter val="60,00"/>
        <filter val="600,00"/>
        <filter val="64,10"/>
        <filter val="68,00"/>
        <filter val="725,00"/>
        <filter val="800,00"/>
        <filter val="92,59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