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9D508C-5F57-4BDA-A6EB-EFDECBF772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O561" i="1"/>
  <c r="BM561" i="1"/>
  <c r="Y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Y526" i="1"/>
  <c r="P526" i="1"/>
  <c r="BO525" i="1"/>
  <c r="BM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BP475" i="1" s="1"/>
  <c r="BO474" i="1"/>
  <c r="BM474" i="1"/>
  <c r="Y474" i="1"/>
  <c r="Y477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Y445" i="1" s="1"/>
  <c r="X439" i="1"/>
  <c r="X438" i="1"/>
  <c r="BO437" i="1"/>
  <c r="BM437" i="1"/>
  <c r="Y437" i="1"/>
  <c r="BP437" i="1" s="1"/>
  <c r="BO436" i="1"/>
  <c r="BM436" i="1"/>
  <c r="Y436" i="1"/>
  <c r="BP436" i="1" s="1"/>
  <c r="P436" i="1"/>
  <c r="BO435" i="1"/>
  <c r="BM435" i="1"/>
  <c r="Y435" i="1"/>
  <c r="BO434" i="1"/>
  <c r="BM434" i="1"/>
  <c r="Y434" i="1"/>
  <c r="P434" i="1"/>
  <c r="BO433" i="1"/>
  <c r="BM433" i="1"/>
  <c r="Y433" i="1"/>
  <c r="BP433" i="1" s="1"/>
  <c r="P433" i="1"/>
  <c r="X431" i="1"/>
  <c r="X430" i="1"/>
  <c r="BO429" i="1"/>
  <c r="BM429" i="1"/>
  <c r="Y429" i="1"/>
  <c r="BP429" i="1" s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Y370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BP355" i="1" s="1"/>
  <c r="BO354" i="1"/>
  <c r="BM354" i="1"/>
  <c r="Y354" i="1"/>
  <c r="BP354" i="1" s="1"/>
  <c r="P354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Y331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R670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BO308" i="1"/>
  <c r="BM308" i="1"/>
  <c r="Y308" i="1"/>
  <c r="P308" i="1"/>
  <c r="BO307" i="1"/>
  <c r="BM307" i="1"/>
  <c r="Y307" i="1"/>
  <c r="BP307" i="1" s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BP30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BO282" i="1"/>
  <c r="BM282" i="1"/>
  <c r="Y282" i="1"/>
  <c r="P282" i="1"/>
  <c r="BO281" i="1"/>
  <c r="BM281" i="1"/>
  <c r="Y281" i="1"/>
  <c r="BP281" i="1" s="1"/>
  <c r="P281" i="1"/>
  <c r="X278" i="1"/>
  <c r="X277" i="1"/>
  <c r="BO276" i="1"/>
  <c r="BM276" i="1"/>
  <c r="Y276" i="1"/>
  <c r="Y278" i="1" s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Y240" i="1" s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Y226" i="1" s="1"/>
  <c r="P218" i="1"/>
  <c r="X216" i="1"/>
  <c r="X215" i="1"/>
  <c r="BO214" i="1"/>
  <c r="BM214" i="1"/>
  <c r="Y214" i="1"/>
  <c r="Y216" i="1" s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Y188" i="1" s="1"/>
  <c r="P184" i="1"/>
  <c r="X182" i="1"/>
  <c r="X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P167" i="1"/>
  <c r="BO166" i="1"/>
  <c r="BM166" i="1"/>
  <c r="Y166" i="1"/>
  <c r="P166" i="1"/>
  <c r="X164" i="1"/>
  <c r="X163" i="1"/>
  <c r="BO162" i="1"/>
  <c r="BM162" i="1"/>
  <c r="Y162" i="1"/>
  <c r="BP162" i="1" s="1"/>
  <c r="P162" i="1"/>
  <c r="BO161" i="1"/>
  <c r="BM161" i="1"/>
  <c r="Y161" i="1"/>
  <c r="Y163" i="1" s="1"/>
  <c r="P161" i="1"/>
  <c r="X159" i="1"/>
  <c r="X158" i="1"/>
  <c r="BO157" i="1"/>
  <c r="BM157" i="1"/>
  <c r="Y157" i="1"/>
  <c r="P157" i="1"/>
  <c r="BO156" i="1"/>
  <c r="BM156" i="1"/>
  <c r="Y156" i="1"/>
  <c r="P156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O135" i="1"/>
  <c r="BM135" i="1"/>
  <c r="Y135" i="1"/>
  <c r="BO134" i="1"/>
  <c r="BM134" i="1"/>
  <c r="Y134" i="1"/>
  <c r="P134" i="1"/>
  <c r="BO133" i="1"/>
  <c r="BM133" i="1"/>
  <c r="Y133" i="1"/>
  <c r="Y137" i="1" s="1"/>
  <c r="P133" i="1"/>
  <c r="BP132" i="1"/>
  <c r="BO132" i="1"/>
  <c r="BN132" i="1"/>
  <c r="BM132" i="1"/>
  <c r="Z132" i="1"/>
  <c r="Y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X121" i="1"/>
  <c r="X120" i="1"/>
  <c r="BO119" i="1"/>
  <c r="BM119" i="1"/>
  <c r="Y119" i="1"/>
  <c r="BP119" i="1" s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Y79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O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349" i="1" l="1"/>
  <c r="BN349" i="1"/>
  <c r="Z349" i="1"/>
  <c r="BP369" i="1"/>
  <c r="BN369" i="1"/>
  <c r="Z369" i="1"/>
  <c r="BP415" i="1"/>
  <c r="BN415" i="1"/>
  <c r="Z415" i="1"/>
  <c r="BP460" i="1"/>
  <c r="BN460" i="1"/>
  <c r="Z460" i="1"/>
  <c r="BP464" i="1"/>
  <c r="BN464" i="1"/>
  <c r="Z464" i="1"/>
  <c r="BP466" i="1"/>
  <c r="BN466" i="1"/>
  <c r="Z466" i="1"/>
  <c r="BP492" i="1"/>
  <c r="BN492" i="1"/>
  <c r="Z492" i="1"/>
  <c r="BP513" i="1"/>
  <c r="BN513" i="1"/>
  <c r="Z513" i="1"/>
  <c r="BP575" i="1"/>
  <c r="BN575" i="1"/>
  <c r="Z575" i="1"/>
  <c r="BP579" i="1"/>
  <c r="BN579" i="1"/>
  <c r="Z579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X661" i="1"/>
  <c r="X66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69" i="1"/>
  <c r="BN69" i="1"/>
  <c r="Z84" i="1"/>
  <c r="BN84" i="1"/>
  <c r="Z102" i="1"/>
  <c r="BN102" i="1"/>
  <c r="Z117" i="1"/>
  <c r="BN117" i="1"/>
  <c r="Z118" i="1"/>
  <c r="BN118" i="1"/>
  <c r="Z140" i="1"/>
  <c r="BN140" i="1"/>
  <c r="Y148" i="1"/>
  <c r="Z143" i="1"/>
  <c r="BN143" i="1"/>
  <c r="Z162" i="1"/>
  <c r="BN162" i="1"/>
  <c r="Z185" i="1"/>
  <c r="BN185" i="1"/>
  <c r="Z202" i="1"/>
  <c r="BN202" i="1"/>
  <c r="J670" i="1"/>
  <c r="Z221" i="1"/>
  <c r="BN221" i="1"/>
  <c r="Z231" i="1"/>
  <c r="BN231" i="1"/>
  <c r="Z239" i="1"/>
  <c r="BN239" i="1"/>
  <c r="Z255" i="1"/>
  <c r="BN255" i="1"/>
  <c r="Z266" i="1"/>
  <c r="BN266" i="1"/>
  <c r="Z269" i="1"/>
  <c r="BN269" i="1"/>
  <c r="BP290" i="1"/>
  <c r="BN290" i="1"/>
  <c r="Z290" i="1"/>
  <c r="BP357" i="1"/>
  <c r="BN357" i="1"/>
  <c r="Z357" i="1"/>
  <c r="BP384" i="1"/>
  <c r="BN384" i="1"/>
  <c r="Z384" i="1"/>
  <c r="BP423" i="1"/>
  <c r="BN423" i="1"/>
  <c r="Z423" i="1"/>
  <c r="BP465" i="1"/>
  <c r="BN465" i="1"/>
  <c r="Z465" i="1"/>
  <c r="BP491" i="1"/>
  <c r="BN491" i="1"/>
  <c r="Z491" i="1"/>
  <c r="BP499" i="1"/>
  <c r="BN499" i="1"/>
  <c r="Z499" i="1"/>
  <c r="BP557" i="1"/>
  <c r="BN557" i="1"/>
  <c r="Z557" i="1"/>
  <c r="BP578" i="1"/>
  <c r="BN578" i="1"/>
  <c r="Z578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Y379" i="1"/>
  <c r="BP34" i="1"/>
  <c r="BN34" i="1"/>
  <c r="Z34" i="1"/>
  <c r="BP58" i="1"/>
  <c r="BN58" i="1"/>
  <c r="Z58" i="1"/>
  <c r="BP67" i="1"/>
  <c r="BN67" i="1"/>
  <c r="Z67" i="1"/>
  <c r="Y88" i="1"/>
  <c r="BP82" i="1"/>
  <c r="BN82" i="1"/>
  <c r="Z82" i="1"/>
  <c r="Y98" i="1"/>
  <c r="BP91" i="1"/>
  <c r="BN91" i="1"/>
  <c r="Z91" i="1"/>
  <c r="BP93" i="1"/>
  <c r="BN93" i="1"/>
  <c r="Z93" i="1"/>
  <c r="Y104" i="1"/>
  <c r="BP100" i="1"/>
  <c r="BN100" i="1"/>
  <c r="Z100" i="1"/>
  <c r="BP115" i="1"/>
  <c r="BN115" i="1"/>
  <c r="Z115" i="1"/>
  <c r="BP134" i="1"/>
  <c r="BN134" i="1"/>
  <c r="Z134" i="1"/>
  <c r="BP136" i="1"/>
  <c r="BN136" i="1"/>
  <c r="Z136" i="1"/>
  <c r="BP156" i="1"/>
  <c r="BN156" i="1"/>
  <c r="Z156" i="1"/>
  <c r="BP179" i="1"/>
  <c r="BN179" i="1"/>
  <c r="Z179" i="1"/>
  <c r="B670" i="1"/>
  <c r="X662" i="1"/>
  <c r="X663" i="1" s="1"/>
  <c r="Y35" i="1"/>
  <c r="Z28" i="1"/>
  <c r="BN28" i="1"/>
  <c r="BP30" i="1"/>
  <c r="BN30" i="1"/>
  <c r="BP31" i="1"/>
  <c r="BN31" i="1"/>
  <c r="Z31" i="1"/>
  <c r="Y55" i="1"/>
  <c r="BP50" i="1"/>
  <c r="BN50" i="1"/>
  <c r="Z50" i="1"/>
  <c r="D670" i="1"/>
  <c r="BP64" i="1"/>
  <c r="BN64" i="1"/>
  <c r="Z64" i="1"/>
  <c r="BP71" i="1"/>
  <c r="BN71" i="1"/>
  <c r="Z71" i="1"/>
  <c r="BP86" i="1"/>
  <c r="BN86" i="1"/>
  <c r="Z86" i="1"/>
  <c r="BP92" i="1"/>
  <c r="BN92" i="1"/>
  <c r="Z92" i="1"/>
  <c r="BP94" i="1"/>
  <c r="BN94" i="1"/>
  <c r="Z94" i="1"/>
  <c r="BP107" i="1"/>
  <c r="BN107" i="1"/>
  <c r="Z107" i="1"/>
  <c r="F670" i="1"/>
  <c r="BP125" i="1"/>
  <c r="BN125" i="1"/>
  <c r="Z125" i="1"/>
  <c r="BP135" i="1"/>
  <c r="BN135" i="1"/>
  <c r="Z135" i="1"/>
  <c r="BP145" i="1"/>
  <c r="BN145" i="1"/>
  <c r="Z145" i="1"/>
  <c r="Y168" i="1"/>
  <c r="BP166" i="1"/>
  <c r="BN166" i="1"/>
  <c r="Z166" i="1"/>
  <c r="Y193" i="1"/>
  <c r="BP192" i="1"/>
  <c r="BN192" i="1"/>
  <c r="Z192" i="1"/>
  <c r="Z193" i="1" s="1"/>
  <c r="Y204" i="1"/>
  <c r="BP196" i="1"/>
  <c r="BN196" i="1"/>
  <c r="Z196" i="1"/>
  <c r="Y80" i="1"/>
  <c r="Y89" i="1"/>
  <c r="Y97" i="1"/>
  <c r="Y103" i="1"/>
  <c r="Y112" i="1"/>
  <c r="Y138" i="1"/>
  <c r="Y147" i="1"/>
  <c r="Y159" i="1"/>
  <c r="Y169" i="1"/>
  <c r="H670" i="1"/>
  <c r="Y182" i="1"/>
  <c r="BP200" i="1"/>
  <c r="BN200" i="1"/>
  <c r="Z200" i="1"/>
  <c r="Y482" i="1"/>
  <c r="BP481" i="1"/>
  <c r="BN481" i="1"/>
  <c r="BP489" i="1"/>
  <c r="BN489" i="1"/>
  <c r="Z489" i="1"/>
  <c r="BP497" i="1"/>
  <c r="BN497" i="1"/>
  <c r="Z497" i="1"/>
  <c r="BP507" i="1"/>
  <c r="BN507" i="1"/>
  <c r="Z507" i="1"/>
  <c r="BP541" i="1"/>
  <c r="BN541" i="1"/>
  <c r="Z541" i="1"/>
  <c r="BP555" i="1"/>
  <c r="BN555" i="1"/>
  <c r="Z555" i="1"/>
  <c r="BP560" i="1"/>
  <c r="BN560" i="1"/>
  <c r="Z560" i="1"/>
  <c r="Y582" i="1"/>
  <c r="BP573" i="1"/>
  <c r="BN573" i="1"/>
  <c r="Z57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Y205" i="1"/>
  <c r="Z209" i="1"/>
  <c r="BN209" i="1"/>
  <c r="Y215" i="1"/>
  <c r="Z219" i="1"/>
  <c r="BN219" i="1"/>
  <c r="Z223" i="1"/>
  <c r="BN223" i="1"/>
  <c r="Z229" i="1"/>
  <c r="BN229" i="1"/>
  <c r="BP229" i="1"/>
  <c r="Z233" i="1"/>
  <c r="BN233" i="1"/>
  <c r="Z237" i="1"/>
  <c r="BN237" i="1"/>
  <c r="Z244" i="1"/>
  <c r="BN244" i="1"/>
  <c r="Z253" i="1"/>
  <c r="BN253" i="1"/>
  <c r="Z257" i="1"/>
  <c r="BN257" i="1"/>
  <c r="Z264" i="1"/>
  <c r="BN264" i="1"/>
  <c r="Y274" i="1"/>
  <c r="Z271" i="1"/>
  <c r="BN271" i="1"/>
  <c r="Z276" i="1"/>
  <c r="Z277" i="1" s="1"/>
  <c r="BN276" i="1"/>
  <c r="BP276" i="1"/>
  <c r="Y277" i="1"/>
  <c r="Z281" i="1"/>
  <c r="BN281" i="1"/>
  <c r="Y291" i="1"/>
  <c r="Z284" i="1"/>
  <c r="BN284" i="1"/>
  <c r="Z288" i="1"/>
  <c r="BN288" i="1"/>
  <c r="Z295" i="1"/>
  <c r="Z296" i="1" s="1"/>
  <c r="BN295" i="1"/>
  <c r="BP295" i="1"/>
  <c r="Y296" i="1"/>
  <c r="Z300" i="1"/>
  <c r="BN300" i="1"/>
  <c r="Y303" i="1"/>
  <c r="Z307" i="1"/>
  <c r="BN307" i="1"/>
  <c r="Y313" i="1"/>
  <c r="Z310" i="1"/>
  <c r="BN310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Z334" i="1"/>
  <c r="Z335" i="1" s="1"/>
  <c r="BN334" i="1"/>
  <c r="BP334" i="1"/>
  <c r="Y335" i="1"/>
  <c r="Z338" i="1"/>
  <c r="BN338" i="1"/>
  <c r="BP338" i="1"/>
  <c r="Y341" i="1"/>
  <c r="Z354" i="1"/>
  <c r="BN354" i="1"/>
  <c r="Z355" i="1"/>
  <c r="BN355" i="1"/>
  <c r="Z359" i="1"/>
  <c r="BN359" i="1"/>
  <c r="Z367" i="1"/>
  <c r="BN367" i="1"/>
  <c r="Z373" i="1"/>
  <c r="BN373" i="1"/>
  <c r="BP373" i="1"/>
  <c r="Y380" i="1"/>
  <c r="Z377" i="1"/>
  <c r="BN377" i="1"/>
  <c r="Z390" i="1"/>
  <c r="BN390" i="1"/>
  <c r="Y399" i="1"/>
  <c r="Z407" i="1"/>
  <c r="BN407" i="1"/>
  <c r="Y426" i="1"/>
  <c r="Z417" i="1"/>
  <c r="BN417" i="1"/>
  <c r="Z421" i="1"/>
  <c r="BN421" i="1"/>
  <c r="Z429" i="1"/>
  <c r="BN429" i="1"/>
  <c r="Z433" i="1"/>
  <c r="BN433" i="1"/>
  <c r="Z436" i="1"/>
  <c r="BN436" i="1"/>
  <c r="Z437" i="1"/>
  <c r="BN437" i="1"/>
  <c r="Z442" i="1"/>
  <c r="BN442" i="1"/>
  <c r="Z450" i="1"/>
  <c r="BN450" i="1"/>
  <c r="Z454" i="1"/>
  <c r="BN454" i="1"/>
  <c r="Z468" i="1"/>
  <c r="BN468" i="1"/>
  <c r="Z474" i="1"/>
  <c r="BN474" i="1"/>
  <c r="BP474" i="1"/>
  <c r="Z475" i="1"/>
  <c r="BN475" i="1"/>
  <c r="Y476" i="1"/>
  <c r="Z481" i="1"/>
  <c r="Z482" i="1" s="1"/>
  <c r="Y505" i="1"/>
  <c r="BP485" i="1"/>
  <c r="BN485" i="1"/>
  <c r="Z485" i="1"/>
  <c r="BP494" i="1"/>
  <c r="BN494" i="1"/>
  <c r="Z494" i="1"/>
  <c r="BP501" i="1"/>
  <c r="BN501" i="1"/>
  <c r="Z501" i="1"/>
  <c r="Y520" i="1"/>
  <c r="Y519" i="1"/>
  <c r="BP518" i="1"/>
  <c r="BN518" i="1"/>
  <c r="Z518" i="1"/>
  <c r="Z519" i="1" s="1"/>
  <c r="BP522" i="1"/>
  <c r="BN522" i="1"/>
  <c r="Z522" i="1"/>
  <c r="BP542" i="1"/>
  <c r="BN542" i="1"/>
  <c r="Z542" i="1"/>
  <c r="BP559" i="1"/>
  <c r="BN559" i="1"/>
  <c r="Z559" i="1"/>
  <c r="BP561" i="1"/>
  <c r="BN561" i="1"/>
  <c r="Z561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BP638" i="1"/>
  <c r="BN638" i="1"/>
  <c r="Z638" i="1"/>
  <c r="Y504" i="1"/>
  <c r="F9" i="1"/>
  <c r="J9" i="1"/>
  <c r="F10" i="1"/>
  <c r="Z22" i="1"/>
  <c r="Z23" i="1" s="1"/>
  <c r="BN22" i="1"/>
  <c r="BP22" i="1"/>
  <c r="Y23" i="1"/>
  <c r="X660" i="1"/>
  <c r="Z26" i="1"/>
  <c r="BN26" i="1"/>
  <c r="BP26" i="1"/>
  <c r="Z27" i="1"/>
  <c r="BN27" i="1"/>
  <c r="Z29" i="1"/>
  <c r="BN29" i="1"/>
  <c r="Z32" i="1"/>
  <c r="BN32" i="1"/>
  <c r="Z33" i="1"/>
  <c r="BN33" i="1"/>
  <c r="Y36" i="1"/>
  <c r="C670" i="1"/>
  <c r="Z49" i="1"/>
  <c r="BN49" i="1"/>
  <c r="BP49" i="1"/>
  <c r="Z51" i="1"/>
  <c r="BN51" i="1"/>
  <c r="Z53" i="1"/>
  <c r="BN53" i="1"/>
  <c r="Y54" i="1"/>
  <c r="Z57" i="1"/>
  <c r="BN57" i="1"/>
  <c r="BP57" i="1"/>
  <c r="Y60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BN76" i="1"/>
  <c r="BP76" i="1"/>
  <c r="Z77" i="1"/>
  <c r="BN77" i="1"/>
  <c r="Z83" i="1"/>
  <c r="BN83" i="1"/>
  <c r="BP83" i="1"/>
  <c r="Z85" i="1"/>
  <c r="BN85" i="1"/>
  <c r="Z87" i="1"/>
  <c r="BN87" i="1"/>
  <c r="Z95" i="1"/>
  <c r="BN95" i="1"/>
  <c r="BP95" i="1"/>
  <c r="Z101" i="1"/>
  <c r="Z103" i="1" s="1"/>
  <c r="BN101" i="1"/>
  <c r="BP101" i="1"/>
  <c r="E670" i="1"/>
  <c r="Z108" i="1"/>
  <c r="BN108" i="1"/>
  <c r="BP108" i="1"/>
  <c r="Z110" i="1"/>
  <c r="BN110" i="1"/>
  <c r="Y111" i="1"/>
  <c r="Z114" i="1"/>
  <c r="BN114" i="1"/>
  <c r="BP114" i="1"/>
  <c r="Z116" i="1"/>
  <c r="BN116" i="1"/>
  <c r="Z119" i="1"/>
  <c r="BN119" i="1"/>
  <c r="Y120" i="1"/>
  <c r="Z124" i="1"/>
  <c r="BN124" i="1"/>
  <c r="BP124" i="1"/>
  <c r="Z126" i="1"/>
  <c r="BN126" i="1"/>
  <c r="Z128" i="1"/>
  <c r="BN128" i="1"/>
  <c r="Y129" i="1"/>
  <c r="Z133" i="1"/>
  <c r="BN133" i="1"/>
  <c r="BP133" i="1"/>
  <c r="Z141" i="1"/>
  <c r="BN141" i="1"/>
  <c r="BP141" i="1"/>
  <c r="Z142" i="1"/>
  <c r="BN142" i="1"/>
  <c r="Z144" i="1"/>
  <c r="BN144" i="1"/>
  <c r="Z146" i="1"/>
  <c r="BN146" i="1"/>
  <c r="Z150" i="1"/>
  <c r="Z152" i="1" s="1"/>
  <c r="BN150" i="1"/>
  <c r="BP150" i="1"/>
  <c r="Y153" i="1"/>
  <c r="G670" i="1"/>
  <c r="Z157" i="1"/>
  <c r="BN157" i="1"/>
  <c r="BP157" i="1"/>
  <c r="Y158" i="1"/>
  <c r="Z161" i="1"/>
  <c r="BN161" i="1"/>
  <c r="BP161" i="1"/>
  <c r="Y164" i="1"/>
  <c r="Z167" i="1"/>
  <c r="BN167" i="1"/>
  <c r="BP167" i="1"/>
  <c r="Z172" i="1"/>
  <c r="Z173" i="1" s="1"/>
  <c r="BN172" i="1"/>
  <c r="BP172" i="1"/>
  <c r="Y173" i="1"/>
  <c r="Z176" i="1"/>
  <c r="BN176" i="1"/>
  <c r="BP176" i="1"/>
  <c r="Z178" i="1"/>
  <c r="BN178" i="1"/>
  <c r="Z180" i="1"/>
  <c r="BN180" i="1"/>
  <c r="Y181" i="1"/>
  <c r="Z184" i="1"/>
  <c r="BN184" i="1"/>
  <c r="BP184" i="1"/>
  <c r="Z186" i="1"/>
  <c r="BN186" i="1"/>
  <c r="Y187" i="1"/>
  <c r="I670" i="1"/>
  <c r="Y194" i="1"/>
  <c r="Z197" i="1"/>
  <c r="BN197" i="1"/>
  <c r="BP197" i="1"/>
  <c r="Z199" i="1"/>
  <c r="BN199" i="1"/>
  <c r="Z201" i="1"/>
  <c r="BN201" i="1"/>
  <c r="Z203" i="1"/>
  <c r="BN203" i="1"/>
  <c r="Z208" i="1"/>
  <c r="BN208" i="1"/>
  <c r="BP208" i="1"/>
  <c r="Y211" i="1"/>
  <c r="Z214" i="1"/>
  <c r="Z215" i="1" s="1"/>
  <c r="BN214" i="1"/>
  <c r="BP214" i="1"/>
  <c r="Z218" i="1"/>
  <c r="BN218" i="1"/>
  <c r="BP218" i="1"/>
  <c r="Z220" i="1"/>
  <c r="BN220" i="1"/>
  <c r="Z222" i="1"/>
  <c r="BN222" i="1"/>
  <c r="Z224" i="1"/>
  <c r="BN224" i="1"/>
  <c r="Y227" i="1"/>
  <c r="Z230" i="1"/>
  <c r="BN230" i="1"/>
  <c r="Z232" i="1"/>
  <c r="BN232" i="1"/>
  <c r="Z234" i="1"/>
  <c r="BN234" i="1"/>
  <c r="Z236" i="1"/>
  <c r="BN236" i="1"/>
  <c r="Z238" i="1"/>
  <c r="BN238" i="1"/>
  <c r="Y241" i="1"/>
  <c r="Y248" i="1"/>
  <c r="BP243" i="1"/>
  <c r="BN243" i="1"/>
  <c r="Z243" i="1"/>
  <c r="BP247" i="1"/>
  <c r="BN247" i="1"/>
  <c r="Z247" i="1"/>
  <c r="Y249" i="1"/>
  <c r="K670" i="1"/>
  <c r="Y260" i="1"/>
  <c r="Y261" i="1"/>
  <c r="BP252" i="1"/>
  <c r="BN252" i="1"/>
  <c r="Z252" i="1"/>
  <c r="BP256" i="1"/>
  <c r="BN256" i="1"/>
  <c r="Z256" i="1"/>
  <c r="H9" i="1"/>
  <c r="Y24" i="1"/>
  <c r="Y72" i="1"/>
  <c r="Y130" i="1"/>
  <c r="Y174" i="1"/>
  <c r="Y210" i="1"/>
  <c r="BP245" i="1"/>
  <c r="BN245" i="1"/>
  <c r="Z245" i="1"/>
  <c r="BP254" i="1"/>
  <c r="BN254" i="1"/>
  <c r="Z254" i="1"/>
  <c r="Z258" i="1"/>
  <c r="BN258" i="1"/>
  <c r="L670" i="1"/>
  <c r="Z265" i="1"/>
  <c r="BN265" i="1"/>
  <c r="BP265" i="1"/>
  <c r="Z267" i="1"/>
  <c r="BN267" i="1"/>
  <c r="Z268" i="1"/>
  <c r="BN268" i="1"/>
  <c r="Z270" i="1"/>
  <c r="BN270" i="1"/>
  <c r="Z272" i="1"/>
  <c r="BN272" i="1"/>
  <c r="Y273" i="1"/>
  <c r="M670" i="1"/>
  <c r="Z282" i="1"/>
  <c r="BN282" i="1"/>
  <c r="BP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Z303" i="1" s="1"/>
  <c r="BN301" i="1"/>
  <c r="BP301" i="1"/>
  <c r="Y304" i="1"/>
  <c r="Q670" i="1"/>
  <c r="Z308" i="1"/>
  <c r="BN308" i="1"/>
  <c r="BP308" i="1"/>
  <c r="Z309" i="1"/>
  <c r="BN309" i="1"/>
  <c r="Z311" i="1"/>
  <c r="BN311" i="1"/>
  <c r="Y314" i="1"/>
  <c r="Y319" i="1"/>
  <c r="S670" i="1"/>
  <c r="Y332" i="1"/>
  <c r="Z339" i="1"/>
  <c r="BN339" i="1"/>
  <c r="BP339" i="1"/>
  <c r="Z344" i="1"/>
  <c r="Z345" i="1" s="1"/>
  <c r="BN344" i="1"/>
  <c r="BP344" i="1"/>
  <c r="Y345" i="1"/>
  <c r="Z348" i="1"/>
  <c r="Z350" i="1" s="1"/>
  <c r="BN348" i="1"/>
  <c r="BP348" i="1"/>
  <c r="Y351" i="1"/>
  <c r="U670" i="1"/>
  <c r="Z356" i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Y371" i="1"/>
  <c r="Z374" i="1"/>
  <c r="BN374" i="1"/>
  <c r="BP374" i="1"/>
  <c r="Z376" i="1"/>
  <c r="BN376" i="1"/>
  <c r="Z378" i="1"/>
  <c r="BN378" i="1"/>
  <c r="Z382" i="1"/>
  <c r="BN382" i="1"/>
  <c r="BP382" i="1"/>
  <c r="BP383" i="1"/>
  <c r="BN383" i="1"/>
  <c r="Z383" i="1"/>
  <c r="BP389" i="1"/>
  <c r="BN389" i="1"/>
  <c r="Z389" i="1"/>
  <c r="BP397" i="1"/>
  <c r="BN397" i="1"/>
  <c r="Z397" i="1"/>
  <c r="V670" i="1"/>
  <c r="Y403" i="1"/>
  <c r="BP402" i="1"/>
  <c r="BN402" i="1"/>
  <c r="Z402" i="1"/>
  <c r="Z403" i="1" s="1"/>
  <c r="Y404" i="1"/>
  <c r="Y409" i="1"/>
  <c r="BP406" i="1"/>
  <c r="BN406" i="1"/>
  <c r="Z406" i="1"/>
  <c r="BP416" i="1"/>
  <c r="BN416" i="1"/>
  <c r="Z416" i="1"/>
  <c r="BP420" i="1"/>
  <c r="BN420" i="1"/>
  <c r="Z420" i="1"/>
  <c r="BP424" i="1"/>
  <c r="BN424" i="1"/>
  <c r="Z424" i="1"/>
  <c r="Y431" i="1"/>
  <c r="BP428" i="1"/>
  <c r="BN428" i="1"/>
  <c r="Z428" i="1"/>
  <c r="Y439" i="1"/>
  <c r="BP435" i="1"/>
  <c r="BN435" i="1"/>
  <c r="Z435" i="1"/>
  <c r="BP443" i="1"/>
  <c r="BN443" i="1"/>
  <c r="Z443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Y472" i="1"/>
  <c r="BP469" i="1"/>
  <c r="BN469" i="1"/>
  <c r="Z469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BP508" i="1"/>
  <c r="BN508" i="1"/>
  <c r="Z508" i="1"/>
  <c r="Z509" i="1" s="1"/>
  <c r="Y510" i="1"/>
  <c r="Y515" i="1"/>
  <c r="BP512" i="1"/>
  <c r="BN512" i="1"/>
  <c r="Z512" i="1"/>
  <c r="BP540" i="1"/>
  <c r="BN540" i="1"/>
  <c r="Z540" i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594" i="1"/>
  <c r="Y346" i="1"/>
  <c r="Y364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Z398" i="1" s="1"/>
  <c r="BP408" i="1"/>
  <c r="BN408" i="1"/>
  <c r="Z408" i="1"/>
  <c r="Y410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Z438" i="1" s="1"/>
  <c r="Y438" i="1"/>
  <c r="Y444" i="1"/>
  <c r="BP441" i="1"/>
  <c r="BN441" i="1"/>
  <c r="Z441" i="1"/>
  <c r="Z444" i="1" s="1"/>
  <c r="BP449" i="1"/>
  <c r="BN449" i="1"/>
  <c r="Z449" i="1"/>
  <c r="BP453" i="1"/>
  <c r="BN453" i="1"/>
  <c r="Z453" i="1"/>
  <c r="BP467" i="1"/>
  <c r="BN467" i="1"/>
  <c r="Z467" i="1"/>
  <c r="Y471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Y514" i="1"/>
  <c r="BP523" i="1"/>
  <c r="BN523" i="1"/>
  <c r="Z523" i="1"/>
  <c r="Z670" i="1"/>
  <c r="BP556" i="1"/>
  <c r="BN556" i="1"/>
  <c r="Z556" i="1"/>
  <c r="BP562" i="1"/>
  <c r="BN562" i="1"/>
  <c r="Z562" i="1"/>
  <c r="BP568" i="1"/>
  <c r="BN568" i="1"/>
  <c r="Z568" i="1"/>
  <c r="Y670" i="1"/>
  <c r="Y483" i="1"/>
  <c r="Y528" i="1"/>
  <c r="BP525" i="1"/>
  <c r="BN525" i="1"/>
  <c r="Z525" i="1"/>
  <c r="Z527" i="1" s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392" i="1" l="1"/>
  <c r="Z514" i="1"/>
  <c r="Z461" i="1"/>
  <c r="Z379" i="1"/>
  <c r="Z370" i="1"/>
  <c r="Z313" i="1"/>
  <c r="Z273" i="1"/>
  <c r="Z210" i="1"/>
  <c r="Z168" i="1"/>
  <c r="Z163" i="1"/>
  <c r="Z158" i="1"/>
  <c r="Z147" i="1"/>
  <c r="Z97" i="1"/>
  <c r="Z79" i="1"/>
  <c r="Z72" i="1"/>
  <c r="Z59" i="1"/>
  <c r="Z54" i="1"/>
  <c r="Z640" i="1"/>
  <c r="Z476" i="1"/>
  <c r="Z622" i="1"/>
  <c r="Z582" i="1"/>
  <c r="Z504" i="1"/>
  <c r="Z291" i="1"/>
  <c r="Z605" i="1"/>
  <c r="Z564" i="1"/>
  <c r="Z471" i="1"/>
  <c r="Z543" i="1"/>
  <c r="Z430" i="1"/>
  <c r="Z363" i="1"/>
  <c r="Z340" i="1"/>
  <c r="Z240" i="1"/>
  <c r="Z204" i="1"/>
  <c r="Z137" i="1"/>
  <c r="Z111" i="1"/>
  <c r="Z88" i="1"/>
  <c r="Z633" i="1"/>
  <c r="Z425" i="1"/>
  <c r="Z456" i="1"/>
  <c r="Z385" i="1"/>
  <c r="Z260" i="1"/>
  <c r="Z248" i="1"/>
  <c r="Z226" i="1"/>
  <c r="Z187" i="1"/>
  <c r="Z181" i="1"/>
  <c r="Z129" i="1"/>
  <c r="Z120" i="1"/>
  <c r="Z35" i="1"/>
  <c r="Y664" i="1"/>
  <c r="Y661" i="1"/>
  <c r="Z646" i="1"/>
  <c r="Z612" i="1"/>
  <c r="Z593" i="1"/>
  <c r="Z409" i="1"/>
  <c r="Y660" i="1"/>
  <c r="Y662" i="1"/>
  <c r="Z665" i="1" l="1"/>
  <c r="Y663" i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<sst xmlns="http://schemas.openxmlformats.org/spreadsheetml/2006/main" count="3151" uniqueCount="1104">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</sst>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9"/>
      <c r="F1" s="819"/>
      <c r="G1" s="12" t="s">
        <v>1</v>
      </c>
      <c r="H1" s="866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9" t="s">
        <v>8</v>
      </c>
      <c r="B5" s="833"/>
      <c r="C5" s="834"/>
      <c r="D5" s="872"/>
      <c r="E5" s="873"/>
      <c r="F5" s="1160" t="s">
        <v>9</v>
      </c>
      <c r="G5" s="834"/>
      <c r="H5" s="872" t="s">
        <v>1103</v>
      </c>
      <c r="I5" s="1090"/>
      <c r="J5" s="1090"/>
      <c r="K5" s="1090"/>
      <c r="L5" s="1090"/>
      <c r="M5" s="873"/>
      <c r="N5" s="58"/>
      <c r="P5" s="24" t="s">
        <v>10</v>
      </c>
      <c r="Q5" s="1182">
        <v>45614</v>
      </c>
      <c r="R5" s="937"/>
      <c r="T5" s="994" t="s">
        <v>11</v>
      </c>
      <c r="U5" s="838"/>
      <c r="V5" s="996" t="s">
        <v>12</v>
      </c>
      <c r="W5" s="937"/>
      <c r="AB5" s="51"/>
      <c r="AC5" s="51"/>
      <c r="AD5" s="51"/>
      <c r="AE5" s="51"/>
    </row>
    <row r="6" spans="1:32" s="774" customFormat="1" ht="24" customHeight="1" x14ac:dyDescent="0.2">
      <c r="A6" s="939" t="s">
        <v>13</v>
      </c>
      <c r="B6" s="833"/>
      <c r="C6" s="834"/>
      <c r="D6" s="1092" t="s">
        <v>14</v>
      </c>
      <c r="E6" s="1093"/>
      <c r="F6" s="1093"/>
      <c r="G6" s="1093"/>
      <c r="H6" s="1093"/>
      <c r="I6" s="1093"/>
      <c r="J6" s="1093"/>
      <c r="K6" s="1093"/>
      <c r="L6" s="1093"/>
      <c r="M6" s="93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882" t="s">
        <v>16</v>
      </c>
      <c r="U6" s="838"/>
      <c r="V6" s="1072" t="s">
        <v>17</v>
      </c>
      <c r="W6" s="84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4"/>
      <c r="U7" s="838"/>
      <c r="V7" s="1073"/>
      <c r="W7" s="1074"/>
      <c r="AB7" s="51"/>
      <c r="AC7" s="51"/>
      <c r="AD7" s="51"/>
      <c r="AE7" s="51"/>
    </row>
    <row r="8" spans="1:32" s="774" customFormat="1" ht="25.5" customHeight="1" x14ac:dyDescent="0.2">
      <c r="A8" s="1216" t="s">
        <v>18</v>
      </c>
      <c r="B8" s="782"/>
      <c r="C8" s="783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53">
        <v>0.45833333333333331</v>
      </c>
      <c r="R8" s="849"/>
      <c r="T8" s="794"/>
      <c r="U8" s="838"/>
      <c r="V8" s="1073"/>
      <c r="W8" s="1074"/>
      <c r="AB8" s="51"/>
      <c r="AC8" s="51"/>
      <c r="AD8" s="51"/>
      <c r="AE8" s="51"/>
    </row>
    <row r="9" spans="1:32" s="774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47"/>
      <c r="E9" s="797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31"/>
      <c r="R9" s="932"/>
      <c r="T9" s="794"/>
      <c r="U9" s="838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47"/>
      <c r="E10" s="797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63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883"/>
      <c r="R10" s="884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18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7" t="s">
        <v>29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4"/>
      <c r="N12" s="62"/>
      <c r="P12" s="24" t="s">
        <v>30</v>
      </c>
      <c r="Q12" s="953"/>
      <c r="R12" s="849"/>
      <c r="S12" s="23"/>
      <c r="U12" s="24"/>
      <c r="V12" s="819"/>
      <c r="W12" s="794"/>
      <c r="AB12" s="51"/>
      <c r="AC12" s="51"/>
      <c r="AD12" s="51"/>
      <c r="AE12" s="51"/>
    </row>
    <row r="13" spans="1:32" s="774" customFormat="1" ht="23.25" customHeight="1" x14ac:dyDescent="0.2">
      <c r="A13" s="987" t="s">
        <v>31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4"/>
      <c r="N13" s="62"/>
      <c r="O13" s="26"/>
      <c r="P13" s="26" t="s">
        <v>32</v>
      </c>
      <c r="Q13" s="1118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7" t="s">
        <v>33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8" t="s">
        <v>34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4"/>
      <c r="N15" s="63"/>
      <c r="P15" s="89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0"/>
      <c r="Q16" s="900"/>
      <c r="R16" s="900"/>
      <c r="S16" s="900"/>
      <c r="T16" s="9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66" t="s">
        <v>38</v>
      </c>
      <c r="D17" s="835" t="s">
        <v>39</v>
      </c>
      <c r="E17" s="910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9"/>
      <c r="R17" s="909"/>
      <c r="S17" s="909"/>
      <c r="T17" s="910"/>
      <c r="U17" s="1193" t="s">
        <v>51</v>
      </c>
      <c r="V17" s="834"/>
      <c r="W17" s="835" t="s">
        <v>52</v>
      </c>
      <c r="X17" s="835" t="s">
        <v>53</v>
      </c>
      <c r="Y17" s="1194" t="s">
        <v>54</v>
      </c>
      <c r="Z17" s="1087" t="s">
        <v>55</v>
      </c>
      <c r="AA17" s="1064" t="s">
        <v>56</v>
      </c>
      <c r="AB17" s="1064" t="s">
        <v>57</v>
      </c>
      <c r="AC17" s="1064" t="s">
        <v>58</v>
      </c>
      <c r="AD17" s="1064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1"/>
      <c r="E18" s="913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6"/>
      <c r="X18" s="836"/>
      <c r="Y18" s="1195"/>
      <c r="Z18" s="1088"/>
      <c r="AA18" s="1065"/>
      <c r="AB18" s="1065"/>
      <c r="AC18" s="1065"/>
      <c r="AD18" s="1157"/>
      <c r="AE18" s="1158"/>
      <c r="AF18" s="115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hidden="1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hidden="1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55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9" t="s">
        <v>112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48"/>
      <c r="AB45" s="48"/>
      <c r="AC45" s="48"/>
    </row>
    <row r="46" spans="1:68" ht="16.5" hidden="1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hidden="1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550</v>
      </c>
      <c r="Y49" s="778">
        <f t="shared" si="6"/>
        <v>550.80000000000007</v>
      </c>
      <c r="Z49" s="36">
        <f>IFERROR(IF(Y49=0,"",ROUNDUP(Y49/H49,0)*0.02175),"")</f>
        <v>1.1092499999999998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574.44444444444446</v>
      </c>
      <c r="BN49" s="64">
        <f t="shared" si="8"/>
        <v>575.28</v>
      </c>
      <c r="BO49" s="64">
        <f t="shared" si="9"/>
        <v>0.90939153439153431</v>
      </c>
      <c r="BP49" s="64">
        <f t="shared" si="10"/>
        <v>0.9107142857142857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10</v>
      </c>
      <c r="Y50" s="778">
        <f t="shared" si="6"/>
        <v>11.2</v>
      </c>
      <c r="Z50" s="36">
        <f>IFERROR(IF(Y50=0,"",ROUNDUP(Y50/H50,0)*0.02175),"")</f>
        <v>2.1749999999999999E-2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10.428571428571429</v>
      </c>
      <c r="BN50" s="64">
        <f t="shared" si="8"/>
        <v>11.680000000000001</v>
      </c>
      <c r="BO50" s="64">
        <f t="shared" si="9"/>
        <v>1.5943877551020409E-2</v>
      </c>
      <c r="BP50" s="64">
        <f t="shared" si="10"/>
        <v>1.7857142857142856E-2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24</v>
      </c>
      <c r="Y51" s="778">
        <f t="shared" si="6"/>
        <v>25.900000000000002</v>
      </c>
      <c r="Z51" s="36">
        <f>IFERROR(IF(Y51=0,"",ROUNDUP(Y51/H51,0)*0.00902),"")</f>
        <v>6.3140000000000002E-2</v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25.362162162162161</v>
      </c>
      <c r="BN51" s="64">
        <f t="shared" si="8"/>
        <v>27.37</v>
      </c>
      <c r="BO51" s="64">
        <f t="shared" si="9"/>
        <v>4.9140049140049137E-2</v>
      </c>
      <c r="BP51" s="64">
        <f t="shared" si="10"/>
        <v>5.3030303030303032E-2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58.305269555269554</v>
      </c>
      <c r="Y54" s="779">
        <f>IFERROR(Y48/H48,"0")+IFERROR(Y49/H49,"0")+IFERROR(Y50/H50,"0")+IFERROR(Y51/H51,"0")+IFERROR(Y52/H52,"0")+IFERROR(Y53/H53,"0")</f>
        <v>59</v>
      </c>
      <c r="Z54" s="779">
        <f>IFERROR(IF(Z48="",0,Z48),"0")+IFERROR(IF(Z49="",0,Z49),"0")+IFERROR(IF(Z50="",0,Z50),"0")+IFERROR(IF(Z51="",0,Z51),"0")+IFERROR(IF(Z52="",0,Z52),"0")+IFERROR(IF(Z53="",0,Z53),"0")</f>
        <v>1.1941399999999998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584</v>
      </c>
      <c r="Y55" s="779">
        <f>IFERROR(SUM(Y48:Y53),"0")</f>
        <v>587.90000000000009</v>
      </c>
      <c r="Z55" s="37"/>
      <c r="AA55" s="780"/>
      <c r="AB55" s="780"/>
      <c r="AC55" s="780"/>
    </row>
    <row r="56" spans="1:68" ht="14.25" hidden="1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hidden="1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1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9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100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30</v>
      </c>
      <c r="Y70" s="778">
        <f t="shared" si="11"/>
        <v>32</v>
      </c>
      <c r="Z70" s="36">
        <f>IFERROR(IF(Y70=0,"",ROUNDUP(Y70/H70,0)*0.00902),"")</f>
        <v>7.2160000000000002E-2</v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31.574999999999999</v>
      </c>
      <c r="BN70" s="64">
        <f t="shared" si="13"/>
        <v>33.68</v>
      </c>
      <c r="BO70" s="64">
        <f t="shared" si="14"/>
        <v>5.6818181818181823E-2</v>
      </c>
      <c r="BP70" s="64">
        <f t="shared" si="15"/>
        <v>6.0606060606060608E-2</v>
      </c>
    </row>
    <row r="71" spans="1:68" ht="27" hidden="1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1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7.5</v>
      </c>
      <c r="Y72" s="779">
        <f>IFERROR(Y63/H63,"0")+IFERROR(Y64/H64,"0")+IFERROR(Y65/H65,"0")+IFERROR(Y66/H66,"0")+IFERROR(Y67/H67,"0")+IFERROR(Y68/H68,"0")+IFERROR(Y69/H69,"0")+IFERROR(Y70/H70,"0")+IFERROR(Y71/H71,"0")</f>
        <v>8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7.2160000000000002E-2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30</v>
      </c>
      <c r="Y73" s="779">
        <f>IFERROR(SUM(Y63:Y71),"0")</f>
        <v>32</v>
      </c>
      <c r="Z73" s="37"/>
      <c r="AA73" s="780"/>
      <c r="AB73" s="780"/>
      <c r="AC73" s="780"/>
    </row>
    <row r="74" spans="1:68" ht="14.25" hidden="1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2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150</v>
      </c>
      <c r="Y75" s="778">
        <f>IFERROR(IF(X75="",0,CEILING((X75/$H75),1)*$H75),"")</f>
        <v>151.20000000000002</v>
      </c>
      <c r="Z75" s="36">
        <f>IFERROR(IF(Y75=0,"",ROUNDUP(Y75/H75,0)*0.02175),"")</f>
        <v>0.30449999999999999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156.66666666666666</v>
      </c>
      <c r="BN75" s="64">
        <f>IFERROR(Y75*I75/H75,"0")</f>
        <v>157.91999999999999</v>
      </c>
      <c r="BO75" s="64">
        <f>IFERROR(1/J75*(X75/H75),"0")</f>
        <v>0.24801587301587297</v>
      </c>
      <c r="BP75" s="64">
        <f>IFERROR(1/J75*(Y75/H75),"0")</f>
        <v>0.25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1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13.888888888888888</v>
      </c>
      <c r="Y79" s="779">
        <f>IFERROR(Y75/H75,"0")+IFERROR(Y76/H76,"0")+IFERROR(Y77/H77,"0")+IFERROR(Y78/H78,"0")</f>
        <v>14</v>
      </c>
      <c r="Z79" s="779">
        <f>IFERROR(IF(Z75="",0,Z75),"0")+IFERROR(IF(Z76="",0,Z76),"0")+IFERROR(IF(Z77="",0,Z77),"0")+IFERROR(IF(Z78="",0,Z78),"0")</f>
        <v>0.30449999999999999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150</v>
      </c>
      <c r="Y80" s="779">
        <f>IFERROR(SUM(Y75:Y78),"0")</f>
        <v>151.20000000000002</v>
      </c>
      <c r="Z80" s="37"/>
      <c r="AA80" s="780"/>
      <c r="AB80" s="780"/>
      <c r="AC80" s="780"/>
    </row>
    <row r="81" spans="1:68" ht="14.25" hidden="1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5</v>
      </c>
      <c r="Y86" s="778">
        <f t="shared" si="16"/>
        <v>5.4</v>
      </c>
      <c r="Z86" s="36">
        <f>IFERROR(IF(Y86=0,"",ROUNDUP(Y86/H86,0)*0.00502),"")</f>
        <v>1.506E-2</v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5.2777777777777777</v>
      </c>
      <c r="BN86" s="64">
        <f t="shared" si="18"/>
        <v>5.7</v>
      </c>
      <c r="BO86" s="64">
        <f t="shared" si="19"/>
        <v>1.1870845204178538E-2</v>
      </c>
      <c r="BP86" s="64">
        <f t="shared" si="20"/>
        <v>1.2820512820512822E-2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3</v>
      </c>
      <c r="Y87" s="778">
        <f t="shared" si="16"/>
        <v>3.6</v>
      </c>
      <c r="Z87" s="36">
        <f>IFERROR(IF(Y87=0,"",ROUNDUP(Y87/H87,0)*0.00502),"")</f>
        <v>1.004E-2</v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3.1666666666666661</v>
      </c>
      <c r="BN87" s="64">
        <f t="shared" si="18"/>
        <v>3.8</v>
      </c>
      <c r="BO87" s="64">
        <f t="shared" si="19"/>
        <v>7.1225071225071226E-3</v>
      </c>
      <c r="BP87" s="64">
        <f t="shared" si="20"/>
        <v>8.5470085470085479E-3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4.4444444444444446</v>
      </c>
      <c r="Y88" s="779">
        <f>IFERROR(Y82/H82,"0")+IFERROR(Y83/H83,"0")+IFERROR(Y84/H84,"0")+IFERROR(Y85/H85,"0")+IFERROR(Y86/H86,"0")+IFERROR(Y87/H87,"0")</f>
        <v>5</v>
      </c>
      <c r="Z88" s="779">
        <f>IFERROR(IF(Z82="",0,Z82),"0")+IFERROR(IF(Z83="",0,Z83),"0")+IFERROR(IF(Z84="",0,Z84),"0")+IFERROR(IF(Z85="",0,Z85),"0")+IFERROR(IF(Z86="",0,Z86),"0")+IFERROR(IF(Z87="",0,Z87),"0")</f>
        <v>2.5100000000000001E-2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8</v>
      </c>
      <c r="Y89" s="779">
        <f>IFERROR(SUM(Y82:Y87),"0")</f>
        <v>9</v>
      </c>
      <c r="Z89" s="37"/>
      <c r="AA89" s="780"/>
      <c r="AB89" s="780"/>
      <c r="AC89" s="780"/>
    </row>
    <row r="90" spans="1:68" ht="14.25" hidden="1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60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1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100</v>
      </c>
      <c r="Y92" s="778">
        <f t="shared" si="21"/>
        <v>100.80000000000001</v>
      </c>
      <c r="Z92" s="36">
        <f>IFERROR(IF(Y92=0,"",ROUNDUP(Y92/H92,0)*0.02175),"")</f>
        <v>0.26100000000000001</v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105.71428571428572</v>
      </c>
      <c r="BN92" s="64">
        <f t="shared" si="23"/>
        <v>106.56000000000002</v>
      </c>
      <c r="BO92" s="64">
        <f t="shared" si="24"/>
        <v>0.21258503401360543</v>
      </c>
      <c r="BP92" s="64">
        <f t="shared" si="25"/>
        <v>0.21428571428571427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10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6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11.904761904761905</v>
      </c>
      <c r="Y97" s="779">
        <f>IFERROR(Y91/H91,"0")+IFERROR(Y92/H92,"0")+IFERROR(Y93/H93,"0")+IFERROR(Y94/H94,"0")+IFERROR(Y95/H95,"0")+IFERROR(Y96/H96,"0")</f>
        <v>12</v>
      </c>
      <c r="Z97" s="779">
        <f>IFERROR(IF(Z91="",0,Z91),"0")+IFERROR(IF(Z92="",0,Z92),"0")+IFERROR(IF(Z93="",0,Z93),"0")+IFERROR(IF(Z94="",0,Z94),"0")+IFERROR(IF(Z95="",0,Z95),"0")+IFERROR(IF(Z96="",0,Z96),"0")</f>
        <v>0.26100000000000001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100</v>
      </c>
      <c r="Y98" s="779">
        <f>IFERROR(SUM(Y91:Y96),"0")</f>
        <v>100.80000000000001</v>
      </c>
      <c r="Z98" s="37"/>
      <c r="AA98" s="780"/>
      <c r="AB98" s="780"/>
      <c r="AC98" s="780"/>
    </row>
    <row r="99" spans="1:68" ht="14.25" hidden="1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2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92</v>
      </c>
      <c r="Y101" s="778">
        <f>IFERROR(IF(X101="",0,CEILING((X101/$H101),1)*$H101),"")</f>
        <v>92.4</v>
      </c>
      <c r="Z101" s="36">
        <f>IFERROR(IF(Y101=0,"",ROUNDUP(Y101/H101,0)*0.02175),"")</f>
        <v>0.23924999999999999</v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98.177142857142854</v>
      </c>
      <c r="BN101" s="64">
        <f>IFERROR(Y101*I101/H101,"0")</f>
        <v>98.604000000000013</v>
      </c>
      <c r="BO101" s="64">
        <f>IFERROR(1/J101*(X101/H101),"0")</f>
        <v>0.195578231292517</v>
      </c>
      <c r="BP101" s="64">
        <f>IFERROR(1/J101*(Y101/H101),"0")</f>
        <v>0.19642857142857142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4</v>
      </c>
      <c r="Y102" s="778">
        <f>IFERROR(IF(X102="",0,CEILING((X102/$H102),1)*$H102),"")</f>
        <v>4.8</v>
      </c>
      <c r="Z102" s="36">
        <f>IFERROR(IF(Y102=0,"",ROUNDUP(Y102/H102,0)*0.00902),"")</f>
        <v>1.804E-2</v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4.3499999999999996</v>
      </c>
      <c r="BN102" s="64">
        <f>IFERROR(Y102*I102/H102,"0")</f>
        <v>5.22</v>
      </c>
      <c r="BO102" s="64">
        <f>IFERROR(1/J102*(X102/H102),"0")</f>
        <v>1.2626262626262628E-2</v>
      </c>
      <c r="BP102" s="64">
        <f>IFERROR(1/J102*(Y102/H102),"0")</f>
        <v>1.5151515151515152E-2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12.619047619047619</v>
      </c>
      <c r="Y103" s="779">
        <f>IFERROR(Y100/H100,"0")+IFERROR(Y101/H101,"0")+IFERROR(Y102/H102,"0")</f>
        <v>13</v>
      </c>
      <c r="Z103" s="779">
        <f>IFERROR(IF(Z100="",0,Z100),"0")+IFERROR(IF(Z101="",0,Z101),"0")+IFERROR(IF(Z102="",0,Z102),"0")</f>
        <v>0.25729000000000002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96</v>
      </c>
      <c r="Y104" s="779">
        <f>IFERROR(SUM(Y100:Y102),"0")</f>
        <v>97.2</v>
      </c>
      <c r="Z104" s="37"/>
      <c r="AA104" s="780"/>
      <c r="AB104" s="780"/>
      <c r="AC104" s="780"/>
    </row>
    <row r="105" spans="1:68" ht="16.5" hidden="1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hidden="1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0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850</v>
      </c>
      <c r="Y107" s="778">
        <f>IFERROR(IF(X107="",0,CEILING((X107/$H107),1)*$H107),"")</f>
        <v>853.2</v>
      </c>
      <c r="Z107" s="36">
        <f>IFERROR(IF(Y107=0,"",ROUNDUP(Y107/H107,0)*0.02175),"")</f>
        <v>1.7182499999999998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887.77777777777771</v>
      </c>
      <c r="BN107" s="64">
        <f>IFERROR(Y107*I107/H107,"0")</f>
        <v>891.11999999999989</v>
      </c>
      <c r="BO107" s="64">
        <f>IFERROR(1/J107*(X107/H107),"0")</f>
        <v>1.4054232804232802</v>
      </c>
      <c r="BP107" s="64">
        <f>IFERROR(1/J107*(Y107/H107),"0")</f>
        <v>1.4107142857142856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173</v>
      </c>
      <c r="Y110" s="778">
        <f>IFERROR(IF(X110="",0,CEILING((X110/$H110),1)*$H110),"")</f>
        <v>175.5</v>
      </c>
      <c r="Z110" s="36">
        <f>IFERROR(IF(Y110=0,"",ROUNDUP(Y110/H110,0)*0.00902),"")</f>
        <v>0.35177999999999998</v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181.07333333333335</v>
      </c>
      <c r="BN110" s="64">
        <f>IFERROR(Y110*I110/H110,"0")</f>
        <v>183.69</v>
      </c>
      <c r="BO110" s="64">
        <f>IFERROR(1/J110*(X110/H110),"0")</f>
        <v>0.29124579124579125</v>
      </c>
      <c r="BP110" s="64">
        <f>IFERROR(1/J110*(Y110/H110),"0")</f>
        <v>0.29545454545454547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117.14814814814814</v>
      </c>
      <c r="Y111" s="779">
        <f>IFERROR(Y107/H107,"0")+IFERROR(Y108/H108,"0")+IFERROR(Y109/H109,"0")+IFERROR(Y110/H110,"0")</f>
        <v>118</v>
      </c>
      <c r="Z111" s="779">
        <f>IFERROR(IF(Z107="",0,Z107),"0")+IFERROR(IF(Z108="",0,Z108),"0")+IFERROR(IF(Z109="",0,Z109),"0")+IFERROR(IF(Z110="",0,Z110),"0")</f>
        <v>2.07003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1023</v>
      </c>
      <c r="Y112" s="779">
        <f>IFERROR(SUM(Y107:Y110),"0")</f>
        <v>1028.7</v>
      </c>
      <c r="Z112" s="37"/>
      <c r="AA112" s="780"/>
      <c r="AB112" s="780"/>
      <c r="AC112" s="780"/>
    </row>
    <row r="113" spans="1:68" ht="14.25" hidden="1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150</v>
      </c>
      <c r="Y114" s="778">
        <f t="shared" ref="Y114:Y119" si="26">IFERROR(IF(X114="",0,CEILING((X114/$H114),1)*$H114),"")</f>
        <v>151.20000000000002</v>
      </c>
      <c r="Z114" s="36">
        <f>IFERROR(IF(Y114=0,"",ROUNDUP(Y114/H114,0)*0.02175),"")</f>
        <v>0.39149999999999996</v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160.07142857142858</v>
      </c>
      <c r="BN114" s="64">
        <f t="shared" ref="BN114:BN119" si="28">IFERROR(Y114*I114/H114,"0")</f>
        <v>161.35200000000003</v>
      </c>
      <c r="BO114" s="64">
        <f t="shared" ref="BO114:BO119" si="29">IFERROR(1/J114*(X114/H114),"0")</f>
        <v>0.31887755102040816</v>
      </c>
      <c r="BP114" s="64">
        <f t="shared" ref="BP114:BP119" si="30">IFERROR(1/J114*(Y114/H114),"0")</f>
        <v>0.3214285714285714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41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5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17.857142857142858</v>
      </c>
      <c r="Y120" s="779">
        <f>IFERROR(Y114/H114,"0")+IFERROR(Y115/H115,"0")+IFERROR(Y116/H116,"0")+IFERROR(Y117/H117,"0")+IFERROR(Y118/H118,"0")+IFERROR(Y119/H119,"0")</f>
        <v>18</v>
      </c>
      <c r="Z120" s="779">
        <f>IFERROR(IF(Z114="",0,Z114),"0")+IFERROR(IF(Z115="",0,Z115),"0")+IFERROR(IF(Z116="",0,Z116),"0")+IFERROR(IF(Z117="",0,Z117),"0")+IFERROR(IF(Z118="",0,Z118),"0")+IFERROR(IF(Z119="",0,Z119),"0")</f>
        <v>0.39149999999999996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150</v>
      </c>
      <c r="Y121" s="779">
        <f>IFERROR(SUM(Y114:Y119),"0")</f>
        <v>151.20000000000002</v>
      </c>
      <c r="Z121" s="37"/>
      <c r="AA121" s="780"/>
      <c r="AB121" s="780"/>
      <c r="AC121" s="780"/>
    </row>
    <row r="122" spans="1:68" ht="16.5" hidden="1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hidden="1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350</v>
      </c>
      <c r="Y124" s="778">
        <f>IFERROR(IF(X124="",0,CEILING((X124/$H124),1)*$H124),"")</f>
        <v>358.4</v>
      </c>
      <c r="Z124" s="36">
        <f>IFERROR(IF(Y124=0,"",ROUNDUP(Y124/H124,0)*0.02175),"")</f>
        <v>0.69599999999999995</v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365</v>
      </c>
      <c r="BN124" s="64">
        <f>IFERROR(Y124*I124/H124,"0")</f>
        <v>373.76000000000005</v>
      </c>
      <c r="BO124" s="64">
        <f>IFERROR(1/J124*(X124/H124),"0")</f>
        <v>0.5580357142857143</v>
      </c>
      <c r="BP124" s="64">
        <f>IFERROR(1/J124*(Y124/H124),"0")</f>
        <v>0.5714285714285714</v>
      </c>
    </row>
    <row r="125" spans="1:68" ht="27" hidden="1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31.250000000000004</v>
      </c>
      <c r="Y129" s="779">
        <f>IFERROR(Y124/H124,"0")+IFERROR(Y125/H125,"0")+IFERROR(Y126/H126,"0")+IFERROR(Y127/H127,"0")+IFERROR(Y128/H128,"0")</f>
        <v>32</v>
      </c>
      <c r="Z129" s="779">
        <f>IFERROR(IF(Z124="",0,Z124),"0")+IFERROR(IF(Z125="",0,Z125),"0")+IFERROR(IF(Z126="",0,Z126),"0")+IFERROR(IF(Z127="",0,Z127),"0")+IFERROR(IF(Z128="",0,Z128),"0")</f>
        <v>0.69599999999999995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350</v>
      </c>
      <c r="Y130" s="779">
        <f>IFERROR(SUM(Y124:Y128),"0")</f>
        <v>358.4</v>
      </c>
      <c r="Z130" s="37"/>
      <c r="AA130" s="780"/>
      <c r="AB130" s="780"/>
      <c r="AC130" s="780"/>
    </row>
    <row r="131" spans="1:68" ht="14.25" hidden="1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hidden="1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71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90</v>
      </c>
      <c r="Y133" s="778">
        <f>IFERROR(IF(X133="",0,CEILING((X133/$H133),1)*$H133),"")</f>
        <v>97.2</v>
      </c>
      <c r="Z133" s="36">
        <f>IFERROR(IF(Y133=0,"",ROUNDUP(Y133/H133,0)*0.02175),"")</f>
        <v>0.19574999999999998</v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93.999999999999986</v>
      </c>
      <c r="BN133" s="64">
        <f>IFERROR(Y133*I133/H133,"0")</f>
        <v>101.51999999999998</v>
      </c>
      <c r="BO133" s="64">
        <f>IFERROR(1/J133*(X133/H133),"0")</f>
        <v>0.14880952380952378</v>
      </c>
      <c r="BP133" s="64">
        <f>IFERROR(1/J133*(Y133/H133),"0")</f>
        <v>0.1607142857142857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9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51</v>
      </c>
      <c r="Y136" s="778">
        <f>IFERROR(IF(X136="",0,CEILING((X136/$H136),1)*$H136),"")</f>
        <v>52.8</v>
      </c>
      <c r="Z136" s="36">
        <f>IFERROR(IF(Y136=0,"",ROUNDUP(Y136/H136,0)*0.00753),"")</f>
        <v>0.16566</v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55.25</v>
      </c>
      <c r="BN136" s="64">
        <f>IFERROR(Y136*I136/H136,"0")</f>
        <v>57.2</v>
      </c>
      <c r="BO136" s="64">
        <f>IFERROR(1/J136*(X136/H136),"0")</f>
        <v>0.13621794871794871</v>
      </c>
      <c r="BP136" s="64">
        <f>IFERROR(1/J136*(Y136/H136),"0")</f>
        <v>0.14102564102564102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29.583333333333332</v>
      </c>
      <c r="Y137" s="779">
        <f>IFERROR(Y132/H132,"0")+IFERROR(Y133/H133,"0")+IFERROR(Y134/H134,"0")+IFERROR(Y135/H135,"0")+IFERROR(Y136/H136,"0")</f>
        <v>31</v>
      </c>
      <c r="Z137" s="779">
        <f>IFERROR(IF(Z132="",0,Z132),"0")+IFERROR(IF(Z133="",0,Z133),"0")+IFERROR(IF(Z134="",0,Z134),"0")+IFERROR(IF(Z135="",0,Z135),"0")+IFERROR(IF(Z136="",0,Z136),"0")</f>
        <v>0.36141000000000001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141</v>
      </c>
      <c r="Y138" s="779">
        <f>IFERROR(SUM(Y132:Y136),"0")</f>
        <v>150</v>
      </c>
      <c r="Z138" s="37"/>
      <c r="AA138" s="780"/>
      <c r="AB138" s="780"/>
      <c r="AC138" s="780"/>
    </row>
    <row r="139" spans="1:68" ht="14.25" hidden="1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400</v>
      </c>
      <c r="Y140" s="778">
        <f t="shared" ref="Y140:Y146" si="31">IFERROR(IF(X140="",0,CEILING((X140/$H140),1)*$H140),"")</f>
        <v>403.20000000000005</v>
      </c>
      <c r="Z140" s="36">
        <f>IFERROR(IF(Y140=0,"",ROUNDUP(Y140/H140,0)*0.02175),"")</f>
        <v>1.044</v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426.57142857142861</v>
      </c>
      <c r="BN140" s="64">
        <f t="shared" ref="BN140:BN146" si="33">IFERROR(Y140*I140/H140,"0")</f>
        <v>429.98400000000004</v>
      </c>
      <c r="BO140" s="64">
        <f t="shared" ref="BO140:BO146" si="34">IFERROR(1/J140*(X140/H140),"0")</f>
        <v>0.85034013605442171</v>
      </c>
      <c r="BP140" s="64">
        <f t="shared" ref="BP140:BP146" si="35">IFERROR(1/J140*(Y140/H140),"0")</f>
        <v>0.8571428571428571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4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5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47.61904761904762</v>
      </c>
      <c r="Y147" s="779">
        <f>IFERROR(Y140/H140,"0")+IFERROR(Y141/H141,"0")+IFERROR(Y142/H142,"0")+IFERROR(Y143/H143,"0")+IFERROR(Y144/H144,"0")+IFERROR(Y145/H145,"0")+IFERROR(Y146/H146,"0")</f>
        <v>48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1.044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400</v>
      </c>
      <c r="Y148" s="779">
        <f>IFERROR(SUM(Y140:Y146),"0")</f>
        <v>403.20000000000005</v>
      </c>
      <c r="Z148" s="37"/>
      <c r="AA148" s="780"/>
      <c r="AB148" s="780"/>
      <c r="AC148" s="780"/>
    </row>
    <row r="149" spans="1:68" ht="14.25" hidden="1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hidden="1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hidden="1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hidden="1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9" t="s">
        <v>342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48"/>
      <c r="AB189" s="48"/>
      <c r="AC189" s="48"/>
    </row>
    <row r="190" spans="1:68" ht="16.5" hidden="1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hidden="1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6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33</v>
      </c>
      <c r="Y192" s="778">
        <f>IFERROR(IF(X192="",0,CEILING((X192/$H192),1)*$H192),"")</f>
        <v>33.659999999999997</v>
      </c>
      <c r="Z192" s="36">
        <f>IFERROR(IF(Y192=0,"",ROUNDUP(Y192/H192,0)*0.00502),"")</f>
        <v>8.5339999999999999E-2</v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34.666666666666664</v>
      </c>
      <c r="BN192" s="64">
        <f>IFERROR(Y192*I192/H192,"0")</f>
        <v>35.36</v>
      </c>
      <c r="BO192" s="64">
        <f>IFERROR(1/J192*(X192/H192),"0")</f>
        <v>7.122507122507124E-2</v>
      </c>
      <c r="BP192" s="64">
        <f>IFERROR(1/J192*(Y192/H192),"0")</f>
        <v>7.2649572649572655E-2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16.666666666666668</v>
      </c>
      <c r="Y193" s="779">
        <f>IFERROR(Y192/H192,"0")</f>
        <v>17</v>
      </c>
      <c r="Z193" s="779">
        <f>IFERROR(IF(Z192="",0,Z192),"0")</f>
        <v>8.5339999999999999E-2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33</v>
      </c>
      <c r="Y194" s="779">
        <f>IFERROR(SUM(Y192:Y192),"0")</f>
        <v>33.659999999999997</v>
      </c>
      <c r="Z194" s="37"/>
      <c r="AA194" s="780"/>
      <c r="AB194" s="780"/>
      <c r="AC194" s="780"/>
    </row>
    <row r="195" spans="1:68" ht="14.25" hidden="1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10</v>
      </c>
      <c r="Y196" s="778">
        <f t="shared" ref="Y196:Y203" si="36">IFERROR(IF(X196="",0,CEILING((X196/$H196),1)*$H196),"")</f>
        <v>12.600000000000001</v>
      </c>
      <c r="Z196" s="36">
        <f>IFERROR(IF(Y196=0,"",ROUNDUP(Y196/H196,0)*0.00753),"")</f>
        <v>2.2589999999999999E-2</v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10.619047619047619</v>
      </c>
      <c r="BN196" s="64">
        <f t="shared" ref="BN196:BN203" si="38">IFERROR(Y196*I196/H196,"0")</f>
        <v>13.38</v>
      </c>
      <c r="BO196" s="64">
        <f t="shared" ref="BO196:BO203" si="39">IFERROR(1/J196*(X196/H196),"0")</f>
        <v>1.5262515262515262E-2</v>
      </c>
      <c r="BP196" s="64">
        <f t="shared" ref="BP196:BP203" si="40">IFERROR(1/J196*(Y196/H196),"0")</f>
        <v>1.9230769230769232E-2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27</v>
      </c>
      <c r="Y201" s="778">
        <f t="shared" si="36"/>
        <v>27.3</v>
      </c>
      <c r="Z201" s="36">
        <f>IFERROR(IF(Y201=0,"",ROUNDUP(Y201/H201,0)*0.00502),"")</f>
        <v>6.5259999999999999E-2</v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28.285714285714288</v>
      </c>
      <c r="BN201" s="64">
        <f t="shared" si="38"/>
        <v>28.600000000000005</v>
      </c>
      <c r="BO201" s="64">
        <f t="shared" si="39"/>
        <v>5.4945054945054944E-2</v>
      </c>
      <c r="BP201" s="64">
        <f t="shared" si="40"/>
        <v>5.5555555555555559E-2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15.238095238095237</v>
      </c>
      <c r="Y204" s="779">
        <f>IFERROR(Y196/H196,"0")+IFERROR(Y197/H197,"0")+IFERROR(Y198/H198,"0")+IFERROR(Y199/H199,"0")+IFERROR(Y200/H200,"0")+IFERROR(Y201/H201,"0")+IFERROR(Y202/H202,"0")+IFERROR(Y203/H203,"0")</f>
        <v>16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8.7849999999999998E-2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37</v>
      </c>
      <c r="Y205" s="779">
        <f>IFERROR(SUM(Y196:Y203),"0")</f>
        <v>39.900000000000006</v>
      </c>
      <c r="Z205" s="37"/>
      <c r="AA205" s="780"/>
      <c r="AB205" s="780"/>
      <c r="AC205" s="780"/>
    </row>
    <row r="206" spans="1:68" ht="16.5" hidden="1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hidden="1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37</v>
      </c>
      <c r="Y214" s="778">
        <f>IFERROR(IF(X214="",0,CEILING((X214/$H214),1)*$H214),"")</f>
        <v>37.800000000000004</v>
      </c>
      <c r="Z214" s="36">
        <f>IFERROR(IF(Y214=0,"",ROUNDUP(Y214/H214,0)*0.00753),"")</f>
        <v>0.13553999999999999</v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40.523809523809518</v>
      </c>
      <c r="BN214" s="64">
        <f>IFERROR(Y214*I214/H214,"0")</f>
        <v>41.4</v>
      </c>
      <c r="BO214" s="64">
        <f>IFERROR(1/J214*(X214/H214),"0")</f>
        <v>0.11294261294261293</v>
      </c>
      <c r="BP214" s="64">
        <f>IFERROR(1/J214*(Y214/H214),"0")</f>
        <v>0.11538461538461538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17.619047619047617</v>
      </c>
      <c r="Y215" s="779">
        <f>IFERROR(Y213/H213,"0")+IFERROR(Y214/H214,"0")</f>
        <v>18</v>
      </c>
      <c r="Z215" s="779">
        <f>IFERROR(IF(Z213="",0,Z213),"0")+IFERROR(IF(Z214="",0,Z214),"0")</f>
        <v>0.13553999999999999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37</v>
      </c>
      <c r="Y216" s="779">
        <f>IFERROR(SUM(Y213:Y214),"0")</f>
        <v>37.800000000000004</v>
      </c>
      <c r="Z216" s="37"/>
      <c r="AA216" s="780"/>
      <c r="AB216" s="780"/>
      <c r="AC216" s="780"/>
    </row>
    <row r="217" spans="1:68" ht="14.25" hidden="1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hidden="1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idden="1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hidden="1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hidden="1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12</v>
      </c>
      <c r="Y230" s="778">
        <f t="shared" si="46"/>
        <v>15.6</v>
      </c>
      <c r="Z230" s="36">
        <f>IFERROR(IF(Y230=0,"",ROUNDUP(Y230/H230,0)*0.02175),"")</f>
        <v>4.3499999999999997E-2</v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12.867692307692309</v>
      </c>
      <c r="BN230" s="64">
        <f t="shared" si="48"/>
        <v>16.728000000000002</v>
      </c>
      <c r="BO230" s="64">
        <f t="shared" si="49"/>
        <v>2.7472527472527472E-2</v>
      </c>
      <c r="BP230" s="64">
        <f t="shared" si="50"/>
        <v>3.5714285714285712E-2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100</v>
      </c>
      <c r="Y232" s="778">
        <f t="shared" si="46"/>
        <v>104.39999999999999</v>
      </c>
      <c r="Z232" s="36">
        <f>IFERROR(IF(Y232=0,"",ROUNDUP(Y232/H232,0)*0.02175),"")</f>
        <v>0.26100000000000001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106.48275862068967</v>
      </c>
      <c r="BN232" s="64">
        <f t="shared" si="48"/>
        <v>111.16799999999999</v>
      </c>
      <c r="BO232" s="64">
        <f t="shared" si="49"/>
        <v>0.20525451559934318</v>
      </c>
      <c r="BP232" s="64">
        <f t="shared" si="50"/>
        <v>0.21428571428571427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90</v>
      </c>
      <c r="Y233" s="778">
        <f t="shared" si="46"/>
        <v>91.2</v>
      </c>
      <c r="Z233" s="36">
        <f t="shared" ref="Z233:Z239" si="51">IFERROR(IF(Y233=0,"",ROUNDUP(Y233/H233,0)*0.00753),"")</f>
        <v>0.28614000000000001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100.875</v>
      </c>
      <c r="BN233" s="64">
        <f t="shared" si="48"/>
        <v>102.22</v>
      </c>
      <c r="BO233" s="64">
        <f t="shared" si="49"/>
        <v>0.24038461538461536</v>
      </c>
      <c r="BP233" s="64">
        <f t="shared" si="50"/>
        <v>0.24358974358974358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117</v>
      </c>
      <c r="Y235" s="778">
        <f t="shared" si="46"/>
        <v>117.6</v>
      </c>
      <c r="Z235" s="36">
        <f t="shared" si="51"/>
        <v>0.36897000000000002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130.26000000000002</v>
      </c>
      <c r="BN235" s="64">
        <f t="shared" si="48"/>
        <v>130.928</v>
      </c>
      <c r="BO235" s="64">
        <f t="shared" si="49"/>
        <v>0.3125</v>
      </c>
      <c r="BP235" s="64">
        <f t="shared" si="50"/>
        <v>0.3141025641025641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232</v>
      </c>
      <c r="Y236" s="778">
        <f t="shared" si="46"/>
        <v>232.79999999999998</v>
      </c>
      <c r="Z236" s="36">
        <f t="shared" si="51"/>
        <v>0.73041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258.29333333333335</v>
      </c>
      <c r="BN236" s="64">
        <f t="shared" si="48"/>
        <v>259.18400000000003</v>
      </c>
      <c r="BO236" s="64">
        <f t="shared" si="49"/>
        <v>0.61965811965811968</v>
      </c>
      <c r="BP236" s="64">
        <f t="shared" si="50"/>
        <v>0.62179487179487181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8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89</v>
      </c>
      <c r="Y239" s="778">
        <f t="shared" si="46"/>
        <v>91.2</v>
      </c>
      <c r="Z239" s="36">
        <f t="shared" si="51"/>
        <v>0.28614000000000001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99.30916666666667</v>
      </c>
      <c r="BN239" s="64">
        <f t="shared" si="48"/>
        <v>101.764</v>
      </c>
      <c r="BO239" s="64">
        <f t="shared" si="49"/>
        <v>0.23771367521367523</v>
      </c>
      <c r="BP239" s="64">
        <f t="shared" si="50"/>
        <v>0.24358974358974358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233.03271441202477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236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1.9761600000000001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640</v>
      </c>
      <c r="Y241" s="779">
        <f>IFERROR(SUM(Y229:Y239),"0")</f>
        <v>652.79999999999995</v>
      </c>
      <c r="Z241" s="37"/>
      <c r="AA241" s="780"/>
      <c r="AB241" s="780"/>
      <c r="AC241" s="780"/>
    </row>
    <row r="242" spans="1:68" ht="14.25" hidden="1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46</v>
      </c>
      <c r="Y246" s="778">
        <f>IFERROR(IF(X246="",0,CEILING((X246/$H246),1)*$H246),"")</f>
        <v>48</v>
      </c>
      <c r="Z246" s="36">
        <f>IFERROR(IF(Y246=0,"",ROUNDUP(Y246/H246,0)*0.00753),"")</f>
        <v>0.15060000000000001</v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51.213333333333338</v>
      </c>
      <c r="BN246" s="64">
        <f>IFERROR(Y246*I246/H246,"0")</f>
        <v>53.440000000000005</v>
      </c>
      <c r="BO246" s="64">
        <f>IFERROR(1/J246*(X246/H246),"0")</f>
        <v>0.12286324786324787</v>
      </c>
      <c r="BP246" s="64">
        <f>IFERROR(1/J246*(Y246/H246),"0")</f>
        <v>0.12820512820512819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106</v>
      </c>
      <c r="Y247" s="778">
        <f>IFERROR(IF(X247="",0,CEILING((X247/$H247),1)*$H247),"")</f>
        <v>108</v>
      </c>
      <c r="Z247" s="36">
        <f>IFERROR(IF(Y247=0,"",ROUNDUP(Y247/H247,0)*0.00753),"")</f>
        <v>0.33884999999999998</v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118.01333333333335</v>
      </c>
      <c r="BN247" s="64">
        <f>IFERROR(Y247*I247/H247,"0")</f>
        <v>120.24000000000001</v>
      </c>
      <c r="BO247" s="64">
        <f>IFERROR(1/J247*(X247/H247),"0")</f>
        <v>0.28311965811965811</v>
      </c>
      <c r="BP247" s="64">
        <f>IFERROR(1/J247*(Y247/H247),"0")</f>
        <v>0.28846153846153844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63.333333333333343</v>
      </c>
      <c r="Y248" s="779">
        <f>IFERROR(Y243/H243,"0")+IFERROR(Y244/H244,"0")+IFERROR(Y245/H245,"0")+IFERROR(Y246/H246,"0")+IFERROR(Y247/H247,"0")</f>
        <v>65</v>
      </c>
      <c r="Z248" s="779">
        <f>IFERROR(IF(Z243="",0,Z243),"0")+IFERROR(IF(Z244="",0,Z244),"0")+IFERROR(IF(Z245="",0,Z245),"0")+IFERROR(IF(Z246="",0,Z246),"0")+IFERROR(IF(Z247="",0,Z247),"0")</f>
        <v>0.48945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152</v>
      </c>
      <c r="Y249" s="779">
        <f>IFERROR(SUM(Y243:Y247),"0")</f>
        <v>156</v>
      </c>
      <c r="Z249" s="37"/>
      <c r="AA249" s="780"/>
      <c r="AB249" s="780"/>
      <c r="AC249" s="780"/>
    </row>
    <row r="250" spans="1:68" ht="16.5" hidden="1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hidden="1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hidden="1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8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92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0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30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66</v>
      </c>
      <c r="Y276" s="778">
        <f>IFERROR(IF(X276="",0,CEILING((X276/$H276),1)*$H276),"")</f>
        <v>67.319999999999993</v>
      </c>
      <c r="Z276" s="36">
        <f>IFERROR(IF(Y276=0,"",ROUNDUP(Y276/H276,0)*0.00502),"")</f>
        <v>0.17068</v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69.333333333333329</v>
      </c>
      <c r="BN276" s="64">
        <f>IFERROR(Y276*I276/H276,"0")</f>
        <v>70.72</v>
      </c>
      <c r="BO276" s="64">
        <f>IFERROR(1/J276*(X276/H276),"0")</f>
        <v>0.14245014245014248</v>
      </c>
      <c r="BP276" s="64">
        <f>IFERROR(1/J276*(Y276/H276),"0")</f>
        <v>0.14529914529914531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33.333333333333336</v>
      </c>
      <c r="Y277" s="779">
        <f>IFERROR(Y276/H276,"0")</f>
        <v>34</v>
      </c>
      <c r="Z277" s="779">
        <f>IFERROR(IF(Z276="",0,Z276),"0")</f>
        <v>0.17068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66</v>
      </c>
      <c r="Y278" s="779">
        <f>IFERROR(SUM(Y276:Y276),"0")</f>
        <v>67.319999999999993</v>
      </c>
      <c r="Z278" s="37"/>
      <c r="AA278" s="780"/>
      <c r="AB278" s="780"/>
      <c r="AC278" s="780"/>
    </row>
    <row r="279" spans="1:68" ht="16.5" hidden="1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hidden="1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9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hidden="1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hidden="1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hidden="1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1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29</v>
      </c>
      <c r="Y310" s="778">
        <f t="shared" si="67"/>
        <v>31.2</v>
      </c>
      <c r="Z310" s="36">
        <f>IFERROR(IF(Y310=0,"",ROUNDUP(Y310/H310,0)*0.00753),"")</f>
        <v>9.7890000000000005E-2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32.286666666666669</v>
      </c>
      <c r="BN310" s="64">
        <f t="shared" si="69"/>
        <v>34.736000000000004</v>
      </c>
      <c r="BO310" s="64">
        <f t="shared" si="70"/>
        <v>7.745726495726496E-2</v>
      </c>
      <c r="BP310" s="64">
        <f t="shared" si="71"/>
        <v>8.3333333333333329E-2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27</v>
      </c>
      <c r="Y311" s="778">
        <f t="shared" si="67"/>
        <v>28.799999999999997</v>
      </c>
      <c r="Z311" s="36">
        <f>IFERROR(IF(Y311=0,"",ROUNDUP(Y311/H311,0)*0.00753),"")</f>
        <v>9.0359999999999996E-2</v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29.250000000000004</v>
      </c>
      <c r="BN311" s="64">
        <f t="shared" si="69"/>
        <v>31.2</v>
      </c>
      <c r="BO311" s="64">
        <f t="shared" si="70"/>
        <v>7.2115384615384609E-2</v>
      </c>
      <c r="BP311" s="64">
        <f t="shared" si="71"/>
        <v>7.6923076923076927E-2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23.333333333333336</v>
      </c>
      <c r="Y313" s="779">
        <f>IFERROR(Y307/H307,"0")+IFERROR(Y308/H308,"0")+IFERROR(Y309/H309,"0")+IFERROR(Y310/H310,"0")+IFERROR(Y311/H311,"0")+IFERROR(Y312/H312,"0")</f>
        <v>25</v>
      </c>
      <c r="Z313" s="779">
        <f>IFERROR(IF(Z307="",0,Z307),"0")+IFERROR(IF(Z308="",0,Z308),"0")+IFERROR(IF(Z309="",0,Z309),"0")+IFERROR(IF(Z310="",0,Z310),"0")+IFERROR(IF(Z311="",0,Z311),"0")+IFERROR(IF(Z312="",0,Z312),"0")</f>
        <v>0.18825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56</v>
      </c>
      <c r="Y314" s="779">
        <f>IFERROR(SUM(Y307:Y312),"0")</f>
        <v>60</v>
      </c>
      <c r="Z314" s="37"/>
      <c r="AA314" s="780"/>
      <c r="AB314" s="780"/>
      <c r="AC314" s="780"/>
    </row>
    <row r="315" spans="1:68" ht="16.5" hidden="1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hidden="1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hidden="1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hidden="1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hidden="1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208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27</v>
      </c>
      <c r="Y378" s="778">
        <f t="shared" si="77"/>
        <v>27</v>
      </c>
      <c r="Z378" s="36">
        <f>IFERROR(IF(Y378=0,"",ROUNDUP(Y378/H378,0)*0.00753),"")</f>
        <v>7.5300000000000006E-2</v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29.78</v>
      </c>
      <c r="BN378" s="64">
        <f t="shared" si="79"/>
        <v>29.78</v>
      </c>
      <c r="BO378" s="64">
        <f t="shared" si="80"/>
        <v>6.4102564102564097E-2</v>
      </c>
      <c r="BP378" s="64">
        <f t="shared" si="81"/>
        <v>6.4102564102564097E-2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10</v>
      </c>
      <c r="Y379" s="779">
        <f>IFERROR(Y373/H373,"0")+IFERROR(Y374/H374,"0")+IFERROR(Y375/H375,"0")+IFERROR(Y376/H376,"0")+IFERROR(Y377/H377,"0")+IFERROR(Y378/H378,"0")</f>
        <v>10</v>
      </c>
      <c r="Z379" s="779">
        <f>IFERROR(IF(Z373="",0,Z373),"0")+IFERROR(IF(Z374="",0,Z374),"0")+IFERROR(IF(Z375="",0,Z375),"0")+IFERROR(IF(Z376="",0,Z376),"0")+IFERROR(IF(Z377="",0,Z377),"0")+IFERROR(IF(Z378="",0,Z378),"0")</f>
        <v>7.5300000000000006E-2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27</v>
      </c>
      <c r="Y380" s="779">
        <f>IFERROR(SUM(Y373:Y378),"0")</f>
        <v>27</v>
      </c>
      <c r="Z380" s="37"/>
      <c r="AA380" s="780"/>
      <c r="AB380" s="780"/>
      <c r="AC380" s="780"/>
    </row>
    <row r="381" spans="1:68" ht="14.25" hidden="1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60</v>
      </c>
      <c r="Y382" s="778">
        <f>IFERROR(IF(X382="",0,CEILING((X382/$H382),1)*$H382),"")</f>
        <v>67.2</v>
      </c>
      <c r="Z382" s="36">
        <f>IFERROR(IF(Y382=0,"",ROUNDUP(Y382/H382,0)*0.02175),"")</f>
        <v>0.17399999999999999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64.028571428571425</v>
      </c>
      <c r="BN382" s="64">
        <f>IFERROR(Y382*I382/H382,"0")</f>
        <v>71.712000000000003</v>
      </c>
      <c r="BO382" s="64">
        <f>IFERROR(1/J382*(X382/H382),"0")</f>
        <v>0.12755102040816324</v>
      </c>
      <c r="BP382" s="64">
        <f>IFERROR(1/J382*(Y382/H382),"0")</f>
        <v>0.14285714285714285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158</v>
      </c>
      <c r="Y383" s="778">
        <f>IFERROR(IF(X383="",0,CEILING((X383/$H383),1)*$H383),"")</f>
        <v>163.79999999999998</v>
      </c>
      <c r="Z383" s="36">
        <f>IFERROR(IF(Y383=0,"",ROUNDUP(Y383/H383,0)*0.02175),"")</f>
        <v>0.45674999999999999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169.42461538461541</v>
      </c>
      <c r="BN383" s="64">
        <f>IFERROR(Y383*I383/H383,"0")</f>
        <v>175.64400000000001</v>
      </c>
      <c r="BO383" s="64">
        <f>IFERROR(1/J383*(X383/H383),"0")</f>
        <v>0.36172161172161166</v>
      </c>
      <c r="BP383" s="64">
        <f>IFERROR(1/J383*(Y383/H383),"0")</f>
        <v>0.375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27.399267399267398</v>
      </c>
      <c r="Y385" s="779">
        <f>IFERROR(Y382/H382,"0")+IFERROR(Y383/H383,"0")+IFERROR(Y384/H384,"0")</f>
        <v>29</v>
      </c>
      <c r="Z385" s="779">
        <f>IFERROR(IF(Z382="",0,Z382),"0")+IFERROR(IF(Z383="",0,Z383),"0")+IFERROR(IF(Z384="",0,Z384),"0")</f>
        <v>0.63074999999999992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218</v>
      </c>
      <c r="Y386" s="779">
        <f>IFERROR(SUM(Y382:Y384),"0")</f>
        <v>231</v>
      </c>
      <c r="Z386" s="37"/>
      <c r="AA386" s="780"/>
      <c r="AB386" s="780"/>
      <c r="AC386" s="780"/>
    </row>
    <row r="387" spans="1:68" ht="14.25" hidden="1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9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25</v>
      </c>
      <c r="Y391" s="778">
        <f>IFERROR(IF(X391="",0,CEILING((X391/$H391),1)*$H391),"")</f>
        <v>25.5</v>
      </c>
      <c r="Z391" s="36">
        <f>IFERROR(IF(Y391=0,"",ROUNDUP(Y391/H391,0)*0.00753),"")</f>
        <v>7.5300000000000006E-2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28.43137254901961</v>
      </c>
      <c r="BN391" s="64">
        <f>IFERROR(Y391*I391/H391,"0")</f>
        <v>29.000000000000004</v>
      </c>
      <c r="BO391" s="64">
        <f>IFERROR(1/J391*(X391/H391),"0")</f>
        <v>6.2845651080945197E-2</v>
      </c>
      <c r="BP391" s="64">
        <f>IFERROR(1/J391*(Y391/H391),"0")</f>
        <v>6.4102564102564097E-2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9.8039215686274517</v>
      </c>
      <c r="Y392" s="779">
        <f>IFERROR(Y388/H388,"0")+IFERROR(Y389/H389,"0")+IFERROR(Y390/H390,"0")+IFERROR(Y391/H391,"0")</f>
        <v>10</v>
      </c>
      <c r="Z392" s="779">
        <f>IFERROR(IF(Z388="",0,Z388),"0")+IFERROR(IF(Z389="",0,Z389),"0")+IFERROR(IF(Z390="",0,Z390),"0")+IFERROR(IF(Z391="",0,Z391),"0")</f>
        <v>7.5300000000000006E-2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25</v>
      </c>
      <c r="Y393" s="779">
        <f>IFERROR(SUM(Y388:Y391),"0")</f>
        <v>25.5</v>
      </c>
      <c r="Z393" s="37"/>
      <c r="AA393" s="780"/>
      <c r="AB393" s="780"/>
      <c r="AC393" s="780"/>
    </row>
    <row r="394" spans="1:68" ht="14.25" hidden="1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hidden="1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29" t="s">
        <v>677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48"/>
      <c r="AB411" s="48"/>
      <c r="AC411" s="48"/>
    </row>
    <row r="412" spans="1:68" ht="16.5" hidden="1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hidden="1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800</v>
      </c>
      <c r="Y414" s="778">
        <f t="shared" ref="Y414:Y424" si="82">IFERROR(IF(X414="",0,CEILING((X414/$H414),1)*$H414),"")</f>
        <v>810</v>
      </c>
      <c r="Z414" s="36">
        <f>IFERROR(IF(Y414=0,"",ROUNDUP(Y414/H414,0)*0.02175),"")</f>
        <v>1.1744999999999999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825.6</v>
      </c>
      <c r="BN414" s="64">
        <f t="shared" ref="BN414:BN424" si="84">IFERROR(Y414*I414/H414,"0")</f>
        <v>835.92000000000007</v>
      </c>
      <c r="BO414" s="64">
        <f t="shared" ref="BO414:BO424" si="85">IFERROR(1/J414*(X414/H414),"0")</f>
        <v>1.1111111111111112</v>
      </c>
      <c r="BP414" s="64">
        <f t="shared" ref="BP414:BP424" si="86">IFERROR(1/J414*(Y414/H414),"0")</f>
        <v>1.125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21</v>
      </c>
      <c r="Y416" s="778">
        <f t="shared" si="82"/>
        <v>30</v>
      </c>
      <c r="Z416" s="36">
        <f>IFERROR(IF(Y416=0,"",ROUNDUP(Y416/H416,0)*0.02175),"")</f>
        <v>4.3499999999999997E-2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21.672000000000001</v>
      </c>
      <c r="BN416" s="64">
        <f t="shared" si="84"/>
        <v>30.96</v>
      </c>
      <c r="BO416" s="64">
        <f t="shared" si="85"/>
        <v>2.9166666666666664E-2</v>
      </c>
      <c r="BP416" s="64">
        <f t="shared" si="86"/>
        <v>4.1666666666666664E-2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700</v>
      </c>
      <c r="Y419" s="778">
        <f t="shared" si="82"/>
        <v>705</v>
      </c>
      <c r="Z419" s="36">
        <f>IFERROR(IF(Y419=0,"",ROUNDUP(Y419/H419,0)*0.02175),"")</f>
        <v>1.0222499999999999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722.4</v>
      </c>
      <c r="BN419" s="64">
        <f t="shared" si="84"/>
        <v>727.56</v>
      </c>
      <c r="BO419" s="64">
        <f t="shared" si="85"/>
        <v>0.9722222222222221</v>
      </c>
      <c r="BP419" s="64">
        <f t="shared" si="86"/>
        <v>0.97916666666666663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101.4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103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2.2402499999999996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1521</v>
      </c>
      <c r="Y426" s="779">
        <f>IFERROR(SUM(Y414:Y424),"0")</f>
        <v>1545</v>
      </c>
      <c r="Z426" s="37"/>
      <c r="AA426" s="780"/>
      <c r="AB426" s="780"/>
      <c r="AC426" s="780"/>
    </row>
    <row r="427" spans="1:68" ht="14.25" hidden="1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700</v>
      </c>
      <c r="Y428" s="778">
        <f>IFERROR(IF(X428="",0,CEILING((X428/$H428),1)*$H428),"")</f>
        <v>705</v>
      </c>
      <c r="Z428" s="36">
        <f>IFERROR(IF(Y428=0,"",ROUNDUP(Y428/H428,0)*0.02175),"")</f>
        <v>1.0222499999999999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722.4</v>
      </c>
      <c r="BN428" s="64">
        <f>IFERROR(Y428*I428/H428,"0")</f>
        <v>727.56</v>
      </c>
      <c r="BO428" s="64">
        <f>IFERROR(1/J428*(X428/H428),"0")</f>
        <v>0.9722222222222221</v>
      </c>
      <c r="BP428" s="64">
        <f>IFERROR(1/J428*(Y428/H428),"0")</f>
        <v>0.97916666666666663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46.666666666666664</v>
      </c>
      <c r="Y430" s="779">
        <f>IFERROR(Y428/H428,"0")+IFERROR(Y429/H429,"0")</f>
        <v>47</v>
      </c>
      <c r="Z430" s="779">
        <f>IFERROR(IF(Z428="",0,Z428),"0")+IFERROR(IF(Z429="",0,Z429),"0")</f>
        <v>1.0222499999999999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700</v>
      </c>
      <c r="Y431" s="779">
        <f>IFERROR(SUM(Y428:Y429),"0")</f>
        <v>705</v>
      </c>
      <c r="Z431" s="37"/>
      <c r="AA431" s="780"/>
      <c r="AB431" s="780"/>
      <c r="AC431" s="780"/>
    </row>
    <row r="432" spans="1:68" ht="14.25" hidden="1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hidden="1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20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5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hidden="1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2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6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111</v>
      </c>
      <c r="Y443" s="778">
        <f>IFERROR(IF(X443="",0,CEILING((X443/$H443),1)*$H443),"")</f>
        <v>117</v>
      </c>
      <c r="Z443" s="36">
        <f>IFERROR(IF(Y443=0,"",ROUNDUP(Y443/H443,0)*0.02175),"")</f>
        <v>0.32624999999999998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119.02615384615386</v>
      </c>
      <c r="BN443" s="64">
        <f>IFERROR(Y443*I443/H443,"0")</f>
        <v>125.46000000000001</v>
      </c>
      <c r="BO443" s="64">
        <f>IFERROR(1/J443*(X443/H443),"0")</f>
        <v>0.25412087912087911</v>
      </c>
      <c r="BP443" s="64">
        <f>IFERROR(1/J443*(Y443/H443),"0")</f>
        <v>0.26785714285714285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14.230769230769232</v>
      </c>
      <c r="Y444" s="779">
        <f>IFERROR(Y441/H441,"0")+IFERROR(Y442/H442,"0")+IFERROR(Y443/H443,"0")</f>
        <v>15</v>
      </c>
      <c r="Z444" s="779">
        <f>IFERROR(IF(Z441="",0,Z441),"0")+IFERROR(IF(Z442="",0,Z442),"0")+IFERROR(IF(Z443="",0,Z443),"0")</f>
        <v>0.32624999999999998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111</v>
      </c>
      <c r="Y445" s="779">
        <f>IFERROR(SUM(Y441:Y443),"0")</f>
        <v>117</v>
      </c>
      <c r="Z445" s="37"/>
      <c r="AA445" s="780"/>
      <c r="AB445" s="780"/>
      <c r="AC445" s="780"/>
    </row>
    <row r="446" spans="1:68" ht="16.5" hidden="1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hidden="1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2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860</v>
      </c>
      <c r="Y464" s="778">
        <f t="shared" ref="Y464:Y470" si="93">IFERROR(IF(X464="",0,CEILING((X464/$H464),1)*$H464),"")</f>
        <v>865.8</v>
      </c>
      <c r="Z464" s="36">
        <f>IFERROR(IF(Y464=0,"",ROUNDUP(Y464/H464,0)*0.02175),"")</f>
        <v>2.41425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922.18461538461554</v>
      </c>
      <c r="BN464" s="64">
        <f t="shared" ref="BN464:BN470" si="95">IFERROR(Y464*I464/H464,"0")</f>
        <v>928.404</v>
      </c>
      <c r="BO464" s="64">
        <f t="shared" ref="BO464:BO470" si="96">IFERROR(1/J464*(X464/H464),"0")</f>
        <v>1.968864468864469</v>
      </c>
      <c r="BP464" s="64">
        <f t="shared" ref="BP464:BP470" si="97">IFERROR(1/J464*(Y464/H464),"0")</f>
        <v>1.982142857142857</v>
      </c>
    </row>
    <row r="465" spans="1:68" ht="27" hidden="1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045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4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110.25641025641026</v>
      </c>
      <c r="Y471" s="779">
        <f>IFERROR(Y464/H464,"0")+IFERROR(Y465/H465,"0")+IFERROR(Y466/H466,"0")+IFERROR(Y467/H467,"0")+IFERROR(Y468/H468,"0")+IFERROR(Y469/H469,"0")+IFERROR(Y470/H470,"0")</f>
        <v>111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2.41425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860</v>
      </c>
      <c r="Y472" s="779">
        <f>IFERROR(SUM(Y464:Y470),"0")</f>
        <v>865.8</v>
      </c>
      <c r="Z472" s="37"/>
      <c r="AA472" s="780"/>
      <c r="AB472" s="780"/>
      <c r="AC472" s="780"/>
    </row>
    <row r="473" spans="1:68" ht="14.25" hidden="1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hidden="1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10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9" t="s">
        <v>781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48"/>
      <c r="AB478" s="48"/>
      <c r="AC478" s="48"/>
    </row>
    <row r="479" spans="1:68" ht="16.5" hidden="1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hidden="1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hidden="1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2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4</v>
      </c>
      <c r="Y497" s="778">
        <f t="shared" si="98"/>
        <v>4.2</v>
      </c>
      <c r="Z497" s="36">
        <f t="shared" si="103"/>
        <v>1.004E-2</v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4.2476190476190476</v>
      </c>
      <c r="BN497" s="64">
        <f t="shared" si="100"/>
        <v>4.46</v>
      </c>
      <c r="BO497" s="64">
        <f t="shared" si="101"/>
        <v>8.1400081400081412E-3</v>
      </c>
      <c r="BP497" s="64">
        <f t="shared" si="102"/>
        <v>8.5470085470085479E-3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1.9047619047619047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1.004E-2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4</v>
      </c>
      <c r="Y505" s="779">
        <f>IFERROR(SUM(Y485:Y503),"0")</f>
        <v>4.2</v>
      </c>
      <c r="Z505" s="37"/>
      <c r="AA505" s="780"/>
      <c r="AB505" s="780"/>
      <c r="AC505" s="780"/>
    </row>
    <row r="506" spans="1:68" ht="14.25" hidden="1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1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hidden="1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7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1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hidden="1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20</v>
      </c>
      <c r="Y539" s="778">
        <f>IFERROR(IF(X539="",0,CEILING((X539/$H539),1)*$H539),"")</f>
        <v>20.399999999999999</v>
      </c>
      <c r="Z539" s="36">
        <f>IFERROR(IF(Y539=0,"",ROUNDUP(Y539/H539,0)*0.00502),"")</f>
        <v>8.5339999999999999E-2</v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22.866666666666667</v>
      </c>
      <c r="BN539" s="64">
        <f>IFERROR(Y539*I539/H539,"0")</f>
        <v>23.324000000000002</v>
      </c>
      <c r="BO539" s="64">
        <f>IFERROR(1/J539*(X539/H539),"0")</f>
        <v>7.122507122507124E-2</v>
      </c>
      <c r="BP539" s="64">
        <f>IFERROR(1/J539*(Y539/H539),"0")</f>
        <v>7.2649572649572655E-2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6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16.666666666666668</v>
      </c>
      <c r="Y543" s="779">
        <f>IFERROR(Y539/H539,"0")+IFERROR(Y540/H540,"0")+IFERROR(Y541/H541,"0")+IFERROR(Y542/H542,"0")</f>
        <v>17</v>
      </c>
      <c r="Z543" s="779">
        <f>IFERROR(IF(Z539="",0,Z539),"0")+IFERROR(IF(Z540="",0,Z540),"0")+IFERROR(IF(Z541="",0,Z541),"0")+IFERROR(IF(Z542="",0,Z542),"0")</f>
        <v>8.5339999999999999E-2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20</v>
      </c>
      <c r="Y544" s="779">
        <f>IFERROR(SUM(Y539:Y542),"0")</f>
        <v>20.399999999999999</v>
      </c>
      <c r="Z544" s="37"/>
      <c r="AA544" s="780"/>
      <c r="AB544" s="780"/>
      <c r="AC544" s="780"/>
    </row>
    <row r="545" spans="1:68" ht="16.5" hidden="1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hidden="1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3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9" t="s">
        <v>881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48"/>
      <c r="AB550" s="48"/>
      <c r="AC550" s="48"/>
    </row>
    <row r="551" spans="1:68" ht="16.5" hidden="1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hidden="1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hidden="1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100</v>
      </c>
      <c r="Y554" s="778">
        <f t="shared" si="104"/>
        <v>100.32000000000001</v>
      </c>
      <c r="Z554" s="36">
        <f t="shared" si="105"/>
        <v>0.22724</v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106.81818181818181</v>
      </c>
      <c r="BN554" s="64">
        <f t="shared" si="107"/>
        <v>107.16</v>
      </c>
      <c r="BO554" s="64">
        <f t="shared" si="108"/>
        <v>0.18210955710955709</v>
      </c>
      <c r="BP554" s="64">
        <f t="shared" si="109"/>
        <v>0.18269230769230771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200</v>
      </c>
      <c r="Y556" s="778">
        <f t="shared" si="104"/>
        <v>200.64000000000001</v>
      </c>
      <c r="Z556" s="36">
        <f t="shared" si="105"/>
        <v>0.45448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213.63636363636363</v>
      </c>
      <c r="BN556" s="64">
        <f t="shared" si="107"/>
        <v>214.32</v>
      </c>
      <c r="BO556" s="64">
        <f t="shared" si="108"/>
        <v>0.36421911421911418</v>
      </c>
      <c r="BP556" s="64">
        <f t="shared" si="109"/>
        <v>0.36538461538461542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350</v>
      </c>
      <c r="Y558" s="778">
        <f t="shared" si="104"/>
        <v>353.76</v>
      </c>
      <c r="Z558" s="36">
        <f t="shared" si="105"/>
        <v>0.80132000000000003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373.86363636363637</v>
      </c>
      <c r="BN558" s="64">
        <f t="shared" si="107"/>
        <v>377.87999999999994</v>
      </c>
      <c r="BO558" s="64">
        <f t="shared" si="108"/>
        <v>0.63738344988344986</v>
      </c>
      <c r="BP558" s="64">
        <f t="shared" si="109"/>
        <v>0.64423076923076927</v>
      </c>
    </row>
    <row r="559" spans="1:68" ht="27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50</v>
      </c>
      <c r="Y559" s="778">
        <f t="shared" si="104"/>
        <v>50.4</v>
      </c>
      <c r="Z559" s="36">
        <f>IFERROR(IF(Y559=0,"",ROUNDUP(Y559/H559,0)*0.00902),"")</f>
        <v>0.12628</v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52.916666666666664</v>
      </c>
      <c r="BN559" s="64">
        <f t="shared" si="107"/>
        <v>53.339999999999996</v>
      </c>
      <c r="BO559" s="64">
        <f t="shared" si="108"/>
        <v>0.10521885521885523</v>
      </c>
      <c r="BP559" s="64">
        <f t="shared" si="109"/>
        <v>0.10606060606060606</v>
      </c>
    </row>
    <row r="560" spans="1:68" ht="27" hidden="1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21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8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61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136.99494949494948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138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1.6093199999999999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700</v>
      </c>
      <c r="Y565" s="779">
        <f>IFERROR(SUM(Y553:Y563),"0")</f>
        <v>705.12</v>
      </c>
      <c r="Z565" s="37"/>
      <c r="AA565" s="780"/>
      <c r="AB565" s="780"/>
      <c r="AC565" s="780"/>
    </row>
    <row r="566" spans="1:68" ht="14.25" hidden="1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200</v>
      </c>
      <c r="Y567" s="778">
        <f>IFERROR(IF(X567="",0,CEILING((X567/$H567),1)*$H567),"")</f>
        <v>200.64000000000001</v>
      </c>
      <c r="Z567" s="36">
        <f>IFERROR(IF(Y567=0,"",ROUNDUP(Y567/H567,0)*0.01196),"")</f>
        <v>0.45448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213.63636363636363</v>
      </c>
      <c r="BN567" s="64">
        <f>IFERROR(Y567*I567/H567,"0")</f>
        <v>214.32</v>
      </c>
      <c r="BO567" s="64">
        <f>IFERROR(1/J567*(X567/H567),"0")</f>
        <v>0.36421911421911418</v>
      </c>
      <c r="BP567" s="64">
        <f>IFERROR(1/J567*(Y567/H567),"0")</f>
        <v>0.36538461538461542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6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1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37.878787878787875</v>
      </c>
      <c r="Y570" s="779">
        <f>IFERROR(Y567/H567,"0")+IFERROR(Y568/H568,"0")+IFERROR(Y569/H569,"0")</f>
        <v>38</v>
      </c>
      <c r="Z570" s="779">
        <f>IFERROR(IF(Z567="",0,Z567),"0")+IFERROR(IF(Z568="",0,Z568),"0")+IFERROR(IF(Z569="",0,Z569),"0")</f>
        <v>0.45448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200</v>
      </c>
      <c r="Y571" s="779">
        <f>IFERROR(SUM(Y567:Y569),"0")</f>
        <v>200.64000000000001</v>
      </c>
      <c r="Z571" s="37"/>
      <c r="AA571" s="780"/>
      <c r="AB571" s="780"/>
      <c r="AC571" s="780"/>
    </row>
    <row r="572" spans="1:68" ht="14.25" hidden="1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hidden="1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100</v>
      </c>
      <c r="Y574" s="778">
        <f t="shared" si="110"/>
        <v>100.32000000000001</v>
      </c>
      <c r="Z574" s="36">
        <f>IFERROR(IF(Y574=0,"",ROUNDUP(Y574/H574,0)*0.01196),"")</f>
        <v>0.22724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106.81818181818181</v>
      </c>
      <c r="BN574" s="64">
        <f t="shared" si="112"/>
        <v>107.16</v>
      </c>
      <c r="BO574" s="64">
        <f t="shared" si="113"/>
        <v>0.18210955710955709</v>
      </c>
      <c r="BP574" s="64">
        <f t="shared" si="114"/>
        <v>0.18269230769230771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300</v>
      </c>
      <c r="Y575" s="778">
        <f t="shared" si="110"/>
        <v>300.96000000000004</v>
      </c>
      <c r="Z575" s="36">
        <f>IFERROR(IF(Y575=0,"",ROUNDUP(Y575/H575,0)*0.01196),"")</f>
        <v>0.68171999999999999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320.45454545454544</v>
      </c>
      <c r="BN575" s="64">
        <f t="shared" si="112"/>
        <v>321.48</v>
      </c>
      <c r="BO575" s="64">
        <f t="shared" si="113"/>
        <v>0.54632867132867136</v>
      </c>
      <c r="BP575" s="64">
        <f t="shared" si="114"/>
        <v>0.54807692307692313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0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043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7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80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75.757575757575751</v>
      </c>
      <c r="Y582" s="779">
        <f>IFERROR(Y573/H573,"0")+IFERROR(Y574/H574,"0")+IFERROR(Y575/H575,"0")+IFERROR(Y576/H576,"0")+IFERROR(Y577/H577,"0")+IFERROR(Y578/H578,"0")+IFERROR(Y579/H579,"0")+IFERROR(Y580/H580,"0")+IFERROR(Y581/H581,"0")</f>
        <v>76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0.90895999999999999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400</v>
      </c>
      <c r="Y583" s="779">
        <f>IFERROR(SUM(Y573:Y581),"0")</f>
        <v>401.28000000000003</v>
      </c>
      <c r="Z583" s="37"/>
      <c r="AA583" s="780"/>
      <c r="AB583" s="780"/>
      <c r="AC583" s="780"/>
    </row>
    <row r="584" spans="1:68" ht="14.25" hidden="1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6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9" t="s">
        <v>956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48"/>
      <c r="AB595" s="48"/>
      <c r="AC595" s="48"/>
    </row>
    <row r="596" spans="1:68" ht="16.5" hidden="1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hidden="1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1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8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3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34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3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8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92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34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8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1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1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54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85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90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hidden="1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19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9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10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9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903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56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4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hidden="1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8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51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72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68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8"/>
      <c r="P660" s="832" t="s">
        <v>1077</v>
      </c>
      <c r="Q660" s="833"/>
      <c r="R660" s="833"/>
      <c r="S660" s="833"/>
      <c r="T660" s="833"/>
      <c r="U660" s="833"/>
      <c r="V660" s="83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8839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8965.02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8"/>
      <c r="P661" s="832" t="s">
        <v>1078</v>
      </c>
      <c r="Q661" s="833"/>
      <c r="R661" s="833"/>
      <c r="S661" s="833"/>
      <c r="T661" s="833"/>
      <c r="U661" s="833"/>
      <c r="V661" s="834"/>
      <c r="W661" s="37" t="s">
        <v>69</v>
      </c>
      <c r="X661" s="779">
        <f>IFERROR(SUM(BM22:BM657),"0")</f>
        <v>9347.3920953631714</v>
      </c>
      <c r="Y661" s="779">
        <f>IFERROR(SUM(BN22:BN657),"0")</f>
        <v>9480.9519999999975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8"/>
      <c r="P662" s="832" t="s">
        <v>1079</v>
      </c>
      <c r="Q662" s="833"/>
      <c r="R662" s="833"/>
      <c r="S662" s="833"/>
      <c r="T662" s="833"/>
      <c r="U662" s="833"/>
      <c r="V662" s="834"/>
      <c r="W662" s="37" t="s">
        <v>1080</v>
      </c>
      <c r="X662" s="38">
        <f>ROUNDUP(SUM(BO22:BO657),0)</f>
        <v>17</v>
      </c>
      <c r="Y662" s="38">
        <f>ROUNDUP(SUM(BP22:BP657),0)</f>
        <v>17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8"/>
      <c r="P663" s="832" t="s">
        <v>1081</v>
      </c>
      <c r="Q663" s="833"/>
      <c r="R663" s="833"/>
      <c r="S663" s="833"/>
      <c r="T663" s="833"/>
      <c r="U663" s="833"/>
      <c r="V663" s="834"/>
      <c r="W663" s="37" t="s">
        <v>69</v>
      </c>
      <c r="X663" s="779">
        <f>GrossWeightTotal+PalletQtyTotal*25</f>
        <v>9772.3920953631714</v>
      </c>
      <c r="Y663" s="779">
        <f>GrossWeightTotalR+PalletQtyTotalR*25</f>
        <v>9905.9519999999975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8"/>
      <c r="P664" s="832" t="s">
        <v>1082</v>
      </c>
      <c r="Q664" s="833"/>
      <c r="R664" s="833"/>
      <c r="S664" s="833"/>
      <c r="T664" s="833"/>
      <c r="U664" s="833"/>
      <c r="V664" s="83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1343.6363851304015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1365</v>
      </c>
      <c r="Z664" s="37"/>
      <c r="AA664" s="780"/>
      <c r="AB664" s="780"/>
      <c r="AC664" s="780"/>
    </row>
    <row r="665" spans="1:68" ht="14.25" hidden="1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8"/>
      <c r="P665" s="832" t="s">
        <v>1083</v>
      </c>
      <c r="Q665" s="833"/>
      <c r="R665" s="833"/>
      <c r="S665" s="833"/>
      <c r="T665" s="833"/>
      <c r="U665" s="833"/>
      <c r="V665" s="83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19.662890000000001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5" t="s">
        <v>112</v>
      </c>
      <c r="D667" s="867"/>
      <c r="E667" s="867"/>
      <c r="F667" s="867"/>
      <c r="G667" s="867"/>
      <c r="H667" s="868"/>
      <c r="I667" s="825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5" t="s">
        <v>677</v>
      </c>
      <c r="X667" s="868"/>
      <c r="Y667" s="825" t="s">
        <v>781</v>
      </c>
      <c r="Z667" s="867"/>
      <c r="AA667" s="867"/>
      <c r="AB667" s="868"/>
      <c r="AC667" s="769" t="s">
        <v>881</v>
      </c>
      <c r="AD667" s="825" t="s">
        <v>956</v>
      </c>
      <c r="AE667" s="868"/>
      <c r="AF667" s="771"/>
    </row>
    <row r="668" spans="1:68" ht="14.25" customHeight="1" thickTop="1" x14ac:dyDescent="0.2">
      <c r="A668" s="1180" t="s">
        <v>1086</v>
      </c>
      <c r="B668" s="825" t="s">
        <v>63</v>
      </c>
      <c r="C668" s="825" t="s">
        <v>113</v>
      </c>
      <c r="D668" s="825" t="s">
        <v>140</v>
      </c>
      <c r="E668" s="825" t="s">
        <v>226</v>
      </c>
      <c r="F668" s="825" t="s">
        <v>255</v>
      </c>
      <c r="G668" s="825" t="s">
        <v>306</v>
      </c>
      <c r="H668" s="825" t="s">
        <v>112</v>
      </c>
      <c r="I668" s="825" t="s">
        <v>343</v>
      </c>
      <c r="J668" s="825" t="s">
        <v>368</v>
      </c>
      <c r="K668" s="825" t="s">
        <v>442</v>
      </c>
      <c r="L668" s="825" t="s">
        <v>462</v>
      </c>
      <c r="M668" s="825" t="s">
        <v>488</v>
      </c>
      <c r="N668" s="771"/>
      <c r="O668" s="825" t="s">
        <v>517</v>
      </c>
      <c r="P668" s="825" t="s">
        <v>520</v>
      </c>
      <c r="Q668" s="825" t="s">
        <v>529</v>
      </c>
      <c r="R668" s="825" t="s">
        <v>547</v>
      </c>
      <c r="S668" s="825" t="s">
        <v>557</v>
      </c>
      <c r="T668" s="825" t="s">
        <v>570</v>
      </c>
      <c r="U668" s="825" t="s">
        <v>578</v>
      </c>
      <c r="V668" s="825" t="s">
        <v>664</v>
      </c>
      <c r="W668" s="825" t="s">
        <v>678</v>
      </c>
      <c r="X668" s="825" t="s">
        <v>732</v>
      </c>
      <c r="Y668" s="825" t="s">
        <v>782</v>
      </c>
      <c r="Z668" s="825" t="s">
        <v>841</v>
      </c>
      <c r="AA668" s="825" t="s">
        <v>864</v>
      </c>
      <c r="AB668" s="825" t="s">
        <v>877</v>
      </c>
      <c r="AC668" s="825" t="s">
        <v>881</v>
      </c>
      <c r="AD668" s="825" t="s">
        <v>956</v>
      </c>
      <c r="AE668" s="825" t="s">
        <v>1056</v>
      </c>
      <c r="AF668" s="771"/>
    </row>
    <row r="669" spans="1:68" ht="13.5" customHeight="1" thickBot="1" x14ac:dyDescent="0.25">
      <c r="A669" s="1181"/>
      <c r="B669" s="826"/>
      <c r="C669" s="826"/>
      <c r="D669" s="826"/>
      <c r="E669" s="826"/>
      <c r="F669" s="826"/>
      <c r="G669" s="826"/>
      <c r="H669" s="826"/>
      <c r="I669" s="826"/>
      <c r="J669" s="826"/>
      <c r="K669" s="826"/>
      <c r="L669" s="826"/>
      <c r="M669" s="826"/>
      <c r="N669" s="771"/>
      <c r="O669" s="826"/>
      <c r="P669" s="826"/>
      <c r="Q669" s="826"/>
      <c r="R669" s="826"/>
      <c r="S669" s="826"/>
      <c r="T669" s="826"/>
      <c r="U669" s="826"/>
      <c r="V669" s="826"/>
      <c r="W669" s="826"/>
      <c r="X669" s="826"/>
      <c r="Y669" s="826"/>
      <c r="Z669" s="826"/>
      <c r="AA669" s="826"/>
      <c r="AB669" s="826"/>
      <c r="AC669" s="826"/>
      <c r="AD669" s="826"/>
      <c r="AE669" s="826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587.90000000000009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390.2</v>
      </c>
      <c r="E670" s="46">
        <f>IFERROR(Y107*1,"0")+IFERROR(Y108*1,"0")+IFERROR(Y109*1,"0")+IFERROR(Y110*1,"0")+IFERROR(Y114*1,"0")+IFERROR(Y115*1,"0")+IFERROR(Y116*1,"0")+IFERROR(Y117*1,"0")+IFERROR(Y118*1,"0")+IFERROR(Y119*1,"0")</f>
        <v>1179.9000000000001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911.6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73.56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846.6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67.319999999999993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60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283.5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2367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865.8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4.2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20.399999999999999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1307.04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3,00"/>
        <filter val="1 343,64"/>
        <filter val="1 521,00"/>
        <filter val="1,90"/>
        <filter val="10,00"/>
        <filter val="100,00"/>
        <filter val="101,40"/>
        <filter val="106,00"/>
        <filter val="11,90"/>
        <filter val="110,26"/>
        <filter val="111,00"/>
        <filter val="117,00"/>
        <filter val="117,15"/>
        <filter val="12,00"/>
        <filter val="12,62"/>
        <filter val="13,89"/>
        <filter val="136,99"/>
        <filter val="14,23"/>
        <filter val="141,00"/>
        <filter val="15,24"/>
        <filter val="150,00"/>
        <filter val="152,00"/>
        <filter val="158,00"/>
        <filter val="16,67"/>
        <filter val="17"/>
        <filter val="17,62"/>
        <filter val="17,86"/>
        <filter val="173,00"/>
        <filter val="20,00"/>
        <filter val="200,00"/>
        <filter val="21,00"/>
        <filter val="218,00"/>
        <filter val="23,33"/>
        <filter val="232,00"/>
        <filter val="233,03"/>
        <filter val="24,00"/>
        <filter val="25,00"/>
        <filter val="27,00"/>
        <filter val="27,40"/>
        <filter val="29,00"/>
        <filter val="29,58"/>
        <filter val="3,00"/>
        <filter val="30,00"/>
        <filter val="300,00"/>
        <filter val="31,25"/>
        <filter val="33,00"/>
        <filter val="33,33"/>
        <filter val="350,00"/>
        <filter val="37,00"/>
        <filter val="37,88"/>
        <filter val="4,00"/>
        <filter val="4,44"/>
        <filter val="400,00"/>
        <filter val="46,00"/>
        <filter val="46,67"/>
        <filter val="47,62"/>
        <filter val="5,00"/>
        <filter val="50,00"/>
        <filter val="51,00"/>
        <filter val="550,00"/>
        <filter val="56,00"/>
        <filter val="58,31"/>
        <filter val="584,00"/>
        <filter val="60,00"/>
        <filter val="63,33"/>
        <filter val="640,00"/>
        <filter val="66,00"/>
        <filter val="7,50"/>
        <filter val="700,00"/>
        <filter val="75,76"/>
        <filter val="8 839,00"/>
        <filter val="8,00"/>
        <filter val="800,00"/>
        <filter val="850,00"/>
        <filter val="860,00"/>
        <filter val="89,00"/>
        <filter val="9 347,39"/>
        <filter val="9 772,39"/>
        <filter val="9,80"/>
        <filter val="90,00"/>
        <filter val="92,00"/>
        <filter val="96,00"/>
      </filters>
    </filterColumn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A262:Z262"/>
    <mergeCell ref="A62:Z62"/>
    <mergeCell ref="A333:Z333"/>
    <mergeCell ref="P499:T499"/>
    <mergeCell ref="P355:T355"/>
    <mergeCell ref="D407:E407"/>
    <mergeCell ref="P433:T433"/>
    <mergeCell ref="D276:E276"/>
    <mergeCell ref="P486:T486"/>
    <mergeCell ref="P75:T75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2024-11-15T09:31:13Z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