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CBC005A-FC31-45DD-BF49-143D6DE4F9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X658" i="1"/>
  <c r="BO657" i="1"/>
  <c r="BM657" i="1"/>
  <c r="Y657" i="1"/>
  <c r="Y659" i="1" s="1"/>
  <c r="X655" i="1"/>
  <c r="X654" i="1"/>
  <c r="BO653" i="1"/>
  <c r="BM653" i="1"/>
  <c r="Y653" i="1"/>
  <c r="X651" i="1"/>
  <c r="X650" i="1"/>
  <c r="BO649" i="1"/>
  <c r="BM649" i="1"/>
  <c r="Y649" i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P600" i="1" s="1"/>
  <c r="BO599" i="1"/>
  <c r="BM599" i="1"/>
  <c r="Y599" i="1"/>
  <c r="BP599" i="1" s="1"/>
  <c r="BO598" i="1"/>
  <c r="BM598" i="1"/>
  <c r="Y598" i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BP586" i="1" s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X515" i="1"/>
  <c r="X514" i="1"/>
  <c r="BO513" i="1"/>
  <c r="BM513" i="1"/>
  <c r="Y513" i="1"/>
  <c r="P513" i="1"/>
  <c r="BO512" i="1"/>
  <c r="BM512" i="1"/>
  <c r="Y512" i="1"/>
  <c r="P512" i="1"/>
  <c r="X510" i="1"/>
  <c r="X509" i="1"/>
  <c r="BP508" i="1"/>
  <c r="BO508" i="1"/>
  <c r="BN508" i="1"/>
  <c r="BM508" i="1"/>
  <c r="Z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BO448" i="1"/>
  <c r="BM448" i="1"/>
  <c r="Y448" i="1"/>
  <c r="P448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X439" i="1"/>
  <c r="X438" i="1"/>
  <c r="BO437" i="1"/>
  <c r="BM437" i="1"/>
  <c r="Y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N369" i="1"/>
  <c r="BM369" i="1"/>
  <c r="Z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P344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X336" i="1"/>
  <c r="Y335" i="1"/>
  <c r="X335" i="1"/>
  <c r="BP334" i="1"/>
  <c r="BO334" i="1"/>
  <c r="BN334" i="1"/>
  <c r="BM334" i="1"/>
  <c r="Z334" i="1"/>
  <c r="Z335" i="1" s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P330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R670" i="1" s="1"/>
  <c r="P317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BO308" i="1"/>
  <c r="BM308" i="1"/>
  <c r="Y308" i="1"/>
  <c r="P308" i="1"/>
  <c r="BO307" i="1"/>
  <c r="BM307" i="1"/>
  <c r="Y307" i="1"/>
  <c r="BP307" i="1" s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Y303" i="1" s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X249" i="1"/>
  <c r="X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X241" i="1"/>
  <c r="X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X227" i="1"/>
  <c r="X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X216" i="1"/>
  <c r="X215" i="1"/>
  <c r="BO214" i="1"/>
  <c r="BM214" i="1"/>
  <c r="Y214" i="1"/>
  <c r="BP214" i="1" s="1"/>
  <c r="P214" i="1"/>
  <c r="BO213" i="1"/>
  <c r="BM213" i="1"/>
  <c r="Y213" i="1"/>
  <c r="Y215" i="1" s="1"/>
  <c r="P213" i="1"/>
  <c r="X211" i="1"/>
  <c r="X210" i="1"/>
  <c r="BO209" i="1"/>
  <c r="BM209" i="1"/>
  <c r="Y209" i="1"/>
  <c r="P209" i="1"/>
  <c r="BO208" i="1"/>
  <c r="BM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X188" i="1"/>
  <c r="X187" i="1"/>
  <c r="BO186" i="1"/>
  <c r="BM186" i="1"/>
  <c r="Y186" i="1"/>
  <c r="P186" i="1"/>
  <c r="BO185" i="1"/>
  <c r="BM185" i="1"/>
  <c r="Y185" i="1"/>
  <c r="P185" i="1"/>
  <c r="BO184" i="1"/>
  <c r="BM184" i="1"/>
  <c r="Y184" i="1"/>
  <c r="BP184" i="1" s="1"/>
  <c r="P184" i="1"/>
  <c r="X182" i="1"/>
  <c r="X181" i="1"/>
  <c r="BO180" i="1"/>
  <c r="BM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O167" i="1"/>
  <c r="BM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P162" i="1"/>
  <c r="BO161" i="1"/>
  <c r="BM161" i="1"/>
  <c r="Y161" i="1"/>
  <c r="BP161" i="1" s="1"/>
  <c r="P161" i="1"/>
  <c r="X159" i="1"/>
  <c r="X158" i="1"/>
  <c r="BO157" i="1"/>
  <c r="BM157" i="1"/>
  <c r="Y157" i="1"/>
  <c r="P157" i="1"/>
  <c r="BO156" i="1"/>
  <c r="BM156" i="1"/>
  <c r="Y156" i="1"/>
  <c r="P156" i="1"/>
  <c r="X153" i="1"/>
  <c r="X152" i="1"/>
  <c r="BO151" i="1"/>
  <c r="BM151" i="1"/>
  <c r="Y151" i="1"/>
  <c r="P151" i="1"/>
  <c r="BP150" i="1"/>
  <c r="BO150" i="1"/>
  <c r="BN150" i="1"/>
  <c r="BM150" i="1"/>
  <c r="Z150" i="1"/>
  <c r="Y150" i="1"/>
  <c r="P150" i="1"/>
  <c r="X148" i="1"/>
  <c r="X147" i="1"/>
  <c r="BO146" i="1"/>
  <c r="BM146" i="1"/>
  <c r="Y146" i="1"/>
  <c r="P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BO135" i="1"/>
  <c r="BM135" i="1"/>
  <c r="Y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O119" i="1"/>
  <c r="BM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7" i="1" s="1"/>
  <c r="X89" i="1"/>
  <c r="X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383" i="1" l="1"/>
  <c r="BN383" i="1"/>
  <c r="Z383" i="1"/>
  <c r="BP389" i="1"/>
  <c r="BN389" i="1"/>
  <c r="Z389" i="1"/>
  <c r="BP420" i="1"/>
  <c r="BN420" i="1"/>
  <c r="Z420" i="1"/>
  <c r="BP435" i="1"/>
  <c r="BN435" i="1"/>
  <c r="Z435" i="1"/>
  <c r="BP500" i="1"/>
  <c r="BN500" i="1"/>
  <c r="Z500" i="1"/>
  <c r="BP526" i="1"/>
  <c r="BN526" i="1"/>
  <c r="Z526" i="1"/>
  <c r="BP573" i="1"/>
  <c r="BN573" i="1"/>
  <c r="Z573" i="1"/>
  <c r="BP592" i="1"/>
  <c r="BN592" i="1"/>
  <c r="Z592" i="1"/>
  <c r="Y613" i="1"/>
  <c r="Y612" i="1"/>
  <c r="BP608" i="1"/>
  <c r="BN608" i="1"/>
  <c r="Z608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Z22" i="1"/>
  <c r="Z23" i="1" s="1"/>
  <c r="BN22" i="1"/>
  <c r="BP22" i="1"/>
  <c r="Z26" i="1"/>
  <c r="BN26" i="1"/>
  <c r="Z27" i="1"/>
  <c r="BN27" i="1"/>
  <c r="Z53" i="1"/>
  <c r="BN53" i="1"/>
  <c r="Z65" i="1"/>
  <c r="BN65" i="1"/>
  <c r="Z66" i="1"/>
  <c r="BN66" i="1"/>
  <c r="Z68" i="1"/>
  <c r="BN68" i="1"/>
  <c r="Z85" i="1"/>
  <c r="BN85" i="1"/>
  <c r="Z108" i="1"/>
  <c r="BN108" i="1"/>
  <c r="Z128" i="1"/>
  <c r="BN128" i="1"/>
  <c r="Z133" i="1"/>
  <c r="BN133" i="1"/>
  <c r="Z144" i="1"/>
  <c r="BN144" i="1"/>
  <c r="Z161" i="1"/>
  <c r="BN161" i="1"/>
  <c r="Z184" i="1"/>
  <c r="BN184" i="1"/>
  <c r="Z199" i="1"/>
  <c r="BN199" i="1"/>
  <c r="Z214" i="1"/>
  <c r="BN214" i="1"/>
  <c r="Z218" i="1"/>
  <c r="BN218" i="1"/>
  <c r="Z230" i="1"/>
  <c r="BN230" i="1"/>
  <c r="Z238" i="1"/>
  <c r="BN238" i="1"/>
  <c r="Z255" i="1"/>
  <c r="BN255" i="1"/>
  <c r="Z266" i="1"/>
  <c r="BN266" i="1"/>
  <c r="Z269" i="1"/>
  <c r="BN269" i="1"/>
  <c r="Z290" i="1"/>
  <c r="BN290" i="1"/>
  <c r="Z307" i="1"/>
  <c r="BN307" i="1"/>
  <c r="Z310" i="1"/>
  <c r="BN310" i="1"/>
  <c r="Z361" i="1"/>
  <c r="BN361" i="1"/>
  <c r="BP388" i="1"/>
  <c r="BN388" i="1"/>
  <c r="Z388" i="1"/>
  <c r="BP408" i="1"/>
  <c r="BN408" i="1"/>
  <c r="Z408" i="1"/>
  <c r="BP434" i="1"/>
  <c r="BN434" i="1"/>
  <c r="Z434" i="1"/>
  <c r="BP455" i="1"/>
  <c r="BN455" i="1"/>
  <c r="Z455" i="1"/>
  <c r="BP523" i="1"/>
  <c r="BN523" i="1"/>
  <c r="Z523" i="1"/>
  <c r="BP555" i="1"/>
  <c r="BN555" i="1"/>
  <c r="Z555" i="1"/>
  <c r="Y594" i="1"/>
  <c r="Y593" i="1"/>
  <c r="BP591" i="1"/>
  <c r="BN591" i="1"/>
  <c r="Z591" i="1"/>
  <c r="Z593" i="1" s="1"/>
  <c r="BP609" i="1"/>
  <c r="BN609" i="1"/>
  <c r="Z609" i="1"/>
  <c r="BP611" i="1"/>
  <c r="BN611" i="1"/>
  <c r="Z611" i="1"/>
  <c r="Y634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141" i="1"/>
  <c r="BN141" i="1"/>
  <c r="Z141" i="1"/>
  <c r="Y173" i="1"/>
  <c r="BP172" i="1"/>
  <c r="BN172" i="1"/>
  <c r="Z172" i="1"/>
  <c r="Z173" i="1" s="1"/>
  <c r="BP176" i="1"/>
  <c r="BN176" i="1"/>
  <c r="Z176" i="1"/>
  <c r="BP186" i="1"/>
  <c r="BN186" i="1"/>
  <c r="Z186" i="1"/>
  <c r="BP220" i="1"/>
  <c r="BN220" i="1"/>
  <c r="Z220" i="1"/>
  <c r="BP257" i="1"/>
  <c r="BN257" i="1"/>
  <c r="Z257" i="1"/>
  <c r="BP271" i="1"/>
  <c r="BN271" i="1"/>
  <c r="Z271" i="1"/>
  <c r="BP354" i="1"/>
  <c r="BN354" i="1"/>
  <c r="Z354" i="1"/>
  <c r="Y379" i="1"/>
  <c r="BP373" i="1"/>
  <c r="BN373" i="1"/>
  <c r="Z373" i="1"/>
  <c r="J9" i="1"/>
  <c r="X660" i="1"/>
  <c r="Y35" i="1"/>
  <c r="Z29" i="1"/>
  <c r="BN29" i="1"/>
  <c r="Z32" i="1"/>
  <c r="BN32" i="1"/>
  <c r="Z33" i="1"/>
  <c r="BN33" i="1"/>
  <c r="C670" i="1"/>
  <c r="Z51" i="1"/>
  <c r="BN51" i="1"/>
  <c r="Z57" i="1"/>
  <c r="BN57" i="1"/>
  <c r="BP57" i="1"/>
  <c r="Z63" i="1"/>
  <c r="BN63" i="1"/>
  <c r="Y89" i="1"/>
  <c r="BP83" i="1"/>
  <c r="BN83" i="1"/>
  <c r="Z83" i="1"/>
  <c r="BP101" i="1"/>
  <c r="BN101" i="1"/>
  <c r="Z101" i="1"/>
  <c r="BP116" i="1"/>
  <c r="BN116" i="1"/>
  <c r="Z116" i="1"/>
  <c r="BP126" i="1"/>
  <c r="BN126" i="1"/>
  <c r="Z126" i="1"/>
  <c r="BP142" i="1"/>
  <c r="BN142" i="1"/>
  <c r="Z142" i="1"/>
  <c r="BP157" i="1"/>
  <c r="BN157" i="1"/>
  <c r="Z157" i="1"/>
  <c r="BP180" i="1"/>
  <c r="BN180" i="1"/>
  <c r="Z180" i="1"/>
  <c r="BP197" i="1"/>
  <c r="BN197" i="1"/>
  <c r="Z197" i="1"/>
  <c r="BP208" i="1"/>
  <c r="BN208" i="1"/>
  <c r="Z208" i="1"/>
  <c r="BP224" i="1"/>
  <c r="BN224" i="1"/>
  <c r="Z224" i="1"/>
  <c r="BP236" i="1"/>
  <c r="BN236" i="1"/>
  <c r="Z236" i="1"/>
  <c r="BP253" i="1"/>
  <c r="BN253" i="1"/>
  <c r="Z253" i="1"/>
  <c r="BP264" i="1"/>
  <c r="BN264" i="1"/>
  <c r="Z264" i="1"/>
  <c r="Y278" i="1"/>
  <c r="Y277" i="1"/>
  <c r="BP276" i="1"/>
  <c r="BN276" i="1"/>
  <c r="Z276" i="1"/>
  <c r="Z277" i="1" s="1"/>
  <c r="BP281" i="1"/>
  <c r="BN281" i="1"/>
  <c r="Z281" i="1"/>
  <c r="BP288" i="1"/>
  <c r="BN288" i="1"/>
  <c r="Z288" i="1"/>
  <c r="BP312" i="1"/>
  <c r="BN312" i="1"/>
  <c r="Z312" i="1"/>
  <c r="BP355" i="1"/>
  <c r="BN355" i="1"/>
  <c r="Z355" i="1"/>
  <c r="BP367" i="1"/>
  <c r="BN367" i="1"/>
  <c r="Z367" i="1"/>
  <c r="BP377" i="1"/>
  <c r="BN377" i="1"/>
  <c r="Z377" i="1"/>
  <c r="BP397" i="1"/>
  <c r="BN397" i="1"/>
  <c r="Z397" i="1"/>
  <c r="Y403" i="1"/>
  <c r="BP402" i="1"/>
  <c r="BN402" i="1"/>
  <c r="Z402" i="1"/>
  <c r="Z403" i="1" s="1"/>
  <c r="BP406" i="1"/>
  <c r="BN406" i="1"/>
  <c r="Z406" i="1"/>
  <c r="BP418" i="1"/>
  <c r="BN418" i="1"/>
  <c r="Z418" i="1"/>
  <c r="BP428" i="1"/>
  <c r="BN428" i="1"/>
  <c r="Z428" i="1"/>
  <c r="BP448" i="1"/>
  <c r="BN448" i="1"/>
  <c r="Z448" i="1"/>
  <c r="BP453" i="1"/>
  <c r="BN453" i="1"/>
  <c r="Z453" i="1"/>
  <c r="BP469" i="1"/>
  <c r="BN469" i="1"/>
  <c r="Z469" i="1"/>
  <c r="BP490" i="1"/>
  <c r="BN490" i="1"/>
  <c r="Z490" i="1"/>
  <c r="BP498" i="1"/>
  <c r="BN498" i="1"/>
  <c r="Z498" i="1"/>
  <c r="Y514" i="1"/>
  <c r="BP512" i="1"/>
  <c r="BN512" i="1"/>
  <c r="Z512" i="1"/>
  <c r="AB670" i="1"/>
  <c r="Y548" i="1"/>
  <c r="BP547" i="1"/>
  <c r="BN547" i="1"/>
  <c r="Z547" i="1"/>
  <c r="Z548" i="1" s="1"/>
  <c r="BP553" i="1"/>
  <c r="BN553" i="1"/>
  <c r="Z553" i="1"/>
  <c r="BP569" i="1"/>
  <c r="BN569" i="1"/>
  <c r="Z569" i="1"/>
  <c r="BP578" i="1"/>
  <c r="BN578" i="1"/>
  <c r="Z578" i="1"/>
  <c r="BP587" i="1"/>
  <c r="BN587" i="1"/>
  <c r="Z587" i="1"/>
  <c r="BP645" i="1"/>
  <c r="BN645" i="1"/>
  <c r="Z645" i="1"/>
  <c r="Y655" i="1"/>
  <c r="Y654" i="1"/>
  <c r="BP653" i="1"/>
  <c r="BN653" i="1"/>
  <c r="Z653" i="1"/>
  <c r="Z654" i="1" s="1"/>
  <c r="BP70" i="1"/>
  <c r="BN70" i="1"/>
  <c r="Z70" i="1"/>
  <c r="BP87" i="1"/>
  <c r="BN87" i="1"/>
  <c r="Z87" i="1"/>
  <c r="BP110" i="1"/>
  <c r="BN110" i="1"/>
  <c r="Z110" i="1"/>
  <c r="BP119" i="1"/>
  <c r="BN119" i="1"/>
  <c r="Z119" i="1"/>
  <c r="BP146" i="1"/>
  <c r="BN146" i="1"/>
  <c r="Z146" i="1"/>
  <c r="BP167" i="1"/>
  <c r="BN167" i="1"/>
  <c r="Z167" i="1"/>
  <c r="BP201" i="1"/>
  <c r="BN201" i="1"/>
  <c r="Z201" i="1"/>
  <c r="BP232" i="1"/>
  <c r="BN232" i="1"/>
  <c r="Z232" i="1"/>
  <c r="BP244" i="1"/>
  <c r="BN244" i="1"/>
  <c r="Z244" i="1"/>
  <c r="BP284" i="1"/>
  <c r="BN284" i="1"/>
  <c r="Z284" i="1"/>
  <c r="O670" i="1"/>
  <c r="Y296" i="1"/>
  <c r="BP295" i="1"/>
  <c r="BN295" i="1"/>
  <c r="Z295" i="1"/>
  <c r="Z296" i="1" s="1"/>
  <c r="BP300" i="1"/>
  <c r="BN300" i="1"/>
  <c r="Z300" i="1"/>
  <c r="BP349" i="1"/>
  <c r="BN349" i="1"/>
  <c r="Z349" i="1"/>
  <c r="BP359" i="1"/>
  <c r="BN359" i="1"/>
  <c r="Z359" i="1"/>
  <c r="BP391" i="1"/>
  <c r="BN391" i="1"/>
  <c r="Z391" i="1"/>
  <c r="BP414" i="1"/>
  <c r="BN414" i="1"/>
  <c r="Z414" i="1"/>
  <c r="BP422" i="1"/>
  <c r="BN422" i="1"/>
  <c r="Z422" i="1"/>
  <c r="Y79" i="1"/>
  <c r="E670" i="1"/>
  <c r="Y121" i="1"/>
  <c r="Y163" i="1"/>
  <c r="Y340" i="1"/>
  <c r="Y399" i="1"/>
  <c r="Y398" i="1"/>
  <c r="BP441" i="1"/>
  <c r="BN441" i="1"/>
  <c r="Z441" i="1"/>
  <c r="BP449" i="1"/>
  <c r="BN449" i="1"/>
  <c r="Z449" i="1"/>
  <c r="BP459" i="1"/>
  <c r="BN459" i="1"/>
  <c r="Z459" i="1"/>
  <c r="BP486" i="1"/>
  <c r="BN486" i="1"/>
  <c r="Z486" i="1"/>
  <c r="BP493" i="1"/>
  <c r="BN493" i="1"/>
  <c r="Z493" i="1"/>
  <c r="BP502" i="1"/>
  <c r="BN502" i="1"/>
  <c r="Z502" i="1"/>
  <c r="Y532" i="1"/>
  <c r="Y531" i="1"/>
  <c r="BP530" i="1"/>
  <c r="BN530" i="1"/>
  <c r="Z530" i="1"/>
  <c r="Z531" i="1" s="1"/>
  <c r="Y536" i="1"/>
  <c r="Y535" i="1"/>
  <c r="BP534" i="1"/>
  <c r="BN534" i="1"/>
  <c r="Z534" i="1"/>
  <c r="Z535" i="1" s="1"/>
  <c r="BP539" i="1"/>
  <c r="BN539" i="1"/>
  <c r="Z539" i="1"/>
  <c r="BP557" i="1"/>
  <c r="BN557" i="1"/>
  <c r="Z557" i="1"/>
  <c r="BP575" i="1"/>
  <c r="BN575" i="1"/>
  <c r="Z575" i="1"/>
  <c r="BP579" i="1"/>
  <c r="BN579" i="1"/>
  <c r="Z579" i="1"/>
  <c r="Y646" i="1"/>
  <c r="BP644" i="1"/>
  <c r="BN644" i="1"/>
  <c r="Z644" i="1"/>
  <c r="Y582" i="1"/>
  <c r="Y36" i="1"/>
  <c r="Y40" i="1"/>
  <c r="Y44" i="1"/>
  <c r="Y54" i="1"/>
  <c r="Y60" i="1"/>
  <c r="Y73" i="1"/>
  <c r="Y80" i="1"/>
  <c r="Y88" i="1"/>
  <c r="Y98" i="1"/>
  <c r="Y104" i="1"/>
  <c r="Y111" i="1"/>
  <c r="Y120" i="1"/>
  <c r="BP127" i="1"/>
  <c r="BN127" i="1"/>
  <c r="Y129" i="1"/>
  <c r="Y137" i="1"/>
  <c r="BP132" i="1"/>
  <c r="BN132" i="1"/>
  <c r="Z132" i="1"/>
  <c r="BP135" i="1"/>
  <c r="BN135" i="1"/>
  <c r="Z135" i="1"/>
  <c r="BP143" i="1"/>
  <c r="BN143" i="1"/>
  <c r="Z143" i="1"/>
  <c r="Y147" i="1"/>
  <c r="BP151" i="1"/>
  <c r="BN151" i="1"/>
  <c r="Z151" i="1"/>
  <c r="Z152" i="1" s="1"/>
  <c r="Y153" i="1"/>
  <c r="G670" i="1"/>
  <c r="Y159" i="1"/>
  <c r="BP156" i="1"/>
  <c r="BN156" i="1"/>
  <c r="Z156" i="1"/>
  <c r="Z158" i="1" s="1"/>
  <c r="BP177" i="1"/>
  <c r="BN177" i="1"/>
  <c r="Z177" i="1"/>
  <c r="Y181" i="1"/>
  <c r="BP185" i="1"/>
  <c r="BN185" i="1"/>
  <c r="Z185" i="1"/>
  <c r="Z187" i="1" s="1"/>
  <c r="BP198" i="1"/>
  <c r="BN198" i="1"/>
  <c r="Z198" i="1"/>
  <c r="BP202" i="1"/>
  <c r="BN202" i="1"/>
  <c r="Z202" i="1"/>
  <c r="BP219" i="1"/>
  <c r="BN219" i="1"/>
  <c r="Z219" i="1"/>
  <c r="BP223" i="1"/>
  <c r="BN223" i="1"/>
  <c r="Z223" i="1"/>
  <c r="BP231" i="1"/>
  <c r="BN231" i="1"/>
  <c r="Z231" i="1"/>
  <c r="BP235" i="1"/>
  <c r="BN235" i="1"/>
  <c r="Z235" i="1"/>
  <c r="BP239" i="1"/>
  <c r="BN239" i="1"/>
  <c r="Z239" i="1"/>
  <c r="Y241" i="1"/>
  <c r="Y248" i="1"/>
  <c r="BP243" i="1"/>
  <c r="BN243" i="1"/>
  <c r="Z243" i="1"/>
  <c r="BP247" i="1"/>
  <c r="BN247" i="1"/>
  <c r="Z247" i="1"/>
  <c r="Y249" i="1"/>
  <c r="K670" i="1"/>
  <c r="Y261" i="1"/>
  <c r="BP252" i="1"/>
  <c r="BN252" i="1"/>
  <c r="Z252" i="1"/>
  <c r="BP256" i="1"/>
  <c r="BN256" i="1"/>
  <c r="Z256" i="1"/>
  <c r="Y260" i="1"/>
  <c r="BP265" i="1"/>
  <c r="BN265" i="1"/>
  <c r="Z265" i="1"/>
  <c r="BP268" i="1"/>
  <c r="BN268" i="1"/>
  <c r="Z268" i="1"/>
  <c r="BP272" i="1"/>
  <c r="BN272" i="1"/>
  <c r="Z272" i="1"/>
  <c r="Y274" i="1"/>
  <c r="BP282" i="1"/>
  <c r="BN282" i="1"/>
  <c r="Z282" i="1"/>
  <c r="BP285" i="1"/>
  <c r="BN285" i="1"/>
  <c r="Z285" i="1"/>
  <c r="BP289" i="1"/>
  <c r="BN289" i="1"/>
  <c r="Z289" i="1"/>
  <c r="BP308" i="1"/>
  <c r="BN308" i="1"/>
  <c r="Z308" i="1"/>
  <c r="BP311" i="1"/>
  <c r="BN311" i="1"/>
  <c r="Z311" i="1"/>
  <c r="BP356" i="1"/>
  <c r="BN356" i="1"/>
  <c r="Z356" i="1"/>
  <c r="BP360" i="1"/>
  <c r="BN360" i="1"/>
  <c r="Z360" i="1"/>
  <c r="BP368" i="1"/>
  <c r="BN368" i="1"/>
  <c r="Z368" i="1"/>
  <c r="BP376" i="1"/>
  <c r="BN376" i="1"/>
  <c r="Z376" i="1"/>
  <c r="BP384" i="1"/>
  <c r="BN384" i="1"/>
  <c r="Z384" i="1"/>
  <c r="Y386" i="1"/>
  <c r="BP390" i="1"/>
  <c r="BN390" i="1"/>
  <c r="Z390" i="1"/>
  <c r="BP407" i="1"/>
  <c r="BN407" i="1"/>
  <c r="Z407" i="1"/>
  <c r="Z409" i="1" s="1"/>
  <c r="BP417" i="1"/>
  <c r="BN417" i="1"/>
  <c r="Z417" i="1"/>
  <c r="BP421" i="1"/>
  <c r="BN421" i="1"/>
  <c r="Z421" i="1"/>
  <c r="Y425" i="1"/>
  <c r="BP429" i="1"/>
  <c r="BN429" i="1"/>
  <c r="Z429" i="1"/>
  <c r="Z430" i="1" s="1"/>
  <c r="Y431" i="1"/>
  <c r="Y438" i="1"/>
  <c r="BP433" i="1"/>
  <c r="BN433" i="1"/>
  <c r="Z433" i="1"/>
  <c r="BP437" i="1"/>
  <c r="BN437" i="1"/>
  <c r="Z437" i="1"/>
  <c r="Y439" i="1"/>
  <c r="BP442" i="1"/>
  <c r="BN442" i="1"/>
  <c r="Z442" i="1"/>
  <c r="Z444" i="1" s="1"/>
  <c r="Y444" i="1"/>
  <c r="BP524" i="1"/>
  <c r="BN524" i="1"/>
  <c r="Z524" i="1"/>
  <c r="Y527" i="1"/>
  <c r="BP540" i="1"/>
  <c r="BN540" i="1"/>
  <c r="Z540" i="1"/>
  <c r="Z543" i="1" s="1"/>
  <c r="Y543" i="1"/>
  <c r="BP576" i="1"/>
  <c r="BN576" i="1"/>
  <c r="Z576" i="1"/>
  <c r="BP580" i="1"/>
  <c r="BN580" i="1"/>
  <c r="Z580" i="1"/>
  <c r="H9" i="1"/>
  <c r="B670" i="1"/>
  <c r="X661" i="1"/>
  <c r="X662" i="1"/>
  <c r="X664" i="1"/>
  <c r="Y24" i="1"/>
  <c r="Z28" i="1"/>
  <c r="BN28" i="1"/>
  <c r="Z30" i="1"/>
  <c r="BN30" i="1"/>
  <c r="Z31" i="1"/>
  <c r="BN31" i="1"/>
  <c r="Z34" i="1"/>
  <c r="BN34" i="1"/>
  <c r="Z38" i="1"/>
  <c r="Z39" i="1" s="1"/>
  <c r="BN38" i="1"/>
  <c r="BP38" i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D670" i="1"/>
  <c r="Z64" i="1"/>
  <c r="BN64" i="1"/>
  <c r="Z67" i="1"/>
  <c r="BN67" i="1"/>
  <c r="Z69" i="1"/>
  <c r="BN69" i="1"/>
  <c r="Z71" i="1"/>
  <c r="BN71" i="1"/>
  <c r="Y72" i="1"/>
  <c r="Z75" i="1"/>
  <c r="Z79" i="1" s="1"/>
  <c r="BN75" i="1"/>
  <c r="BP75" i="1"/>
  <c r="Z78" i="1"/>
  <c r="BN78" i="1"/>
  <c r="Z82" i="1"/>
  <c r="BN82" i="1"/>
  <c r="BP82" i="1"/>
  <c r="Z84" i="1"/>
  <c r="BN84" i="1"/>
  <c r="Z86" i="1"/>
  <c r="BN86" i="1"/>
  <c r="Z91" i="1"/>
  <c r="Z97" i="1" s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Z111" i="1" s="1"/>
  <c r="BN107" i="1"/>
  <c r="BP107" i="1"/>
  <c r="Z109" i="1"/>
  <c r="BN109" i="1"/>
  <c r="Y112" i="1"/>
  <c r="Z115" i="1"/>
  <c r="BN115" i="1"/>
  <c r="Z117" i="1"/>
  <c r="BN117" i="1"/>
  <c r="Z118" i="1"/>
  <c r="BN118" i="1"/>
  <c r="F670" i="1"/>
  <c r="Y130" i="1"/>
  <c r="Z125" i="1"/>
  <c r="BN125" i="1"/>
  <c r="Z127" i="1"/>
  <c r="BP134" i="1"/>
  <c r="BN134" i="1"/>
  <c r="Z134" i="1"/>
  <c r="BP136" i="1"/>
  <c r="BN136" i="1"/>
  <c r="Z136" i="1"/>
  <c r="Y138" i="1"/>
  <c r="Y148" i="1"/>
  <c r="BP140" i="1"/>
  <c r="BN140" i="1"/>
  <c r="Z140" i="1"/>
  <c r="BP145" i="1"/>
  <c r="BN145" i="1"/>
  <c r="Z145" i="1"/>
  <c r="Y152" i="1"/>
  <c r="Y158" i="1"/>
  <c r="BP162" i="1"/>
  <c r="BN162" i="1"/>
  <c r="Z162" i="1"/>
  <c r="Y164" i="1"/>
  <c r="Y169" i="1"/>
  <c r="BP166" i="1"/>
  <c r="BN166" i="1"/>
  <c r="Z166" i="1"/>
  <c r="Z168" i="1" s="1"/>
  <c r="Y182" i="1"/>
  <c r="BP179" i="1"/>
  <c r="BN179" i="1"/>
  <c r="Z179" i="1"/>
  <c r="Y188" i="1"/>
  <c r="Y187" i="1"/>
  <c r="I670" i="1"/>
  <c r="Y193" i="1"/>
  <c r="BP192" i="1"/>
  <c r="BN192" i="1"/>
  <c r="Z192" i="1"/>
  <c r="Z193" i="1" s="1"/>
  <c r="Y194" i="1"/>
  <c r="Y205" i="1"/>
  <c r="BP196" i="1"/>
  <c r="BN196" i="1"/>
  <c r="Z196" i="1"/>
  <c r="Z204" i="1" s="1"/>
  <c r="BP200" i="1"/>
  <c r="BN200" i="1"/>
  <c r="Z200" i="1"/>
  <c r="Y204" i="1"/>
  <c r="BP209" i="1"/>
  <c r="BN209" i="1"/>
  <c r="Z209" i="1"/>
  <c r="Y211" i="1"/>
  <c r="Y216" i="1"/>
  <c r="BP213" i="1"/>
  <c r="BN213" i="1"/>
  <c r="Z213" i="1"/>
  <c r="Z215" i="1" s="1"/>
  <c r="Y226" i="1"/>
  <c r="BP221" i="1"/>
  <c r="BN221" i="1"/>
  <c r="Z221" i="1"/>
  <c r="BP225" i="1"/>
  <c r="BN225" i="1"/>
  <c r="Z225" i="1"/>
  <c r="Y227" i="1"/>
  <c r="Y240" i="1"/>
  <c r="BP229" i="1"/>
  <c r="BN229" i="1"/>
  <c r="Z229" i="1"/>
  <c r="BP233" i="1"/>
  <c r="BN233" i="1"/>
  <c r="Z233" i="1"/>
  <c r="BP237" i="1"/>
  <c r="BN237" i="1"/>
  <c r="Z237" i="1"/>
  <c r="BP245" i="1"/>
  <c r="BN245" i="1"/>
  <c r="Z245" i="1"/>
  <c r="BP254" i="1"/>
  <c r="BN254" i="1"/>
  <c r="Z254" i="1"/>
  <c r="BP258" i="1"/>
  <c r="BN258" i="1"/>
  <c r="Z258" i="1"/>
  <c r="BP267" i="1"/>
  <c r="BN267" i="1"/>
  <c r="Z267" i="1"/>
  <c r="BP270" i="1"/>
  <c r="BN270" i="1"/>
  <c r="Z270" i="1"/>
  <c r="BP283" i="1"/>
  <c r="BN283" i="1"/>
  <c r="Z283" i="1"/>
  <c r="BP287" i="1"/>
  <c r="BN287" i="1"/>
  <c r="Z287" i="1"/>
  <c r="Y291" i="1"/>
  <c r="BP301" i="1"/>
  <c r="BN301" i="1"/>
  <c r="Z301" i="1"/>
  <c r="Z303" i="1" s="1"/>
  <c r="BP309" i="1"/>
  <c r="BN309" i="1"/>
  <c r="Z309" i="1"/>
  <c r="Y313" i="1"/>
  <c r="BP339" i="1"/>
  <c r="BN339" i="1"/>
  <c r="Z339" i="1"/>
  <c r="Z340" i="1" s="1"/>
  <c r="Y341" i="1"/>
  <c r="T670" i="1"/>
  <c r="Y345" i="1"/>
  <c r="BP344" i="1"/>
  <c r="BN344" i="1"/>
  <c r="Z344" i="1"/>
  <c r="Z345" i="1" s="1"/>
  <c r="Y346" i="1"/>
  <c r="Y351" i="1"/>
  <c r="BP348" i="1"/>
  <c r="BN348" i="1"/>
  <c r="Z348" i="1"/>
  <c r="BP358" i="1"/>
  <c r="BN358" i="1"/>
  <c r="Z358" i="1"/>
  <c r="BP362" i="1"/>
  <c r="BN362" i="1"/>
  <c r="Z362" i="1"/>
  <c r="Y364" i="1"/>
  <c r="Y371" i="1"/>
  <c r="BP366" i="1"/>
  <c r="BN366" i="1"/>
  <c r="Z366" i="1"/>
  <c r="Z370" i="1" s="1"/>
  <c r="Y370" i="1"/>
  <c r="BP374" i="1"/>
  <c r="BN374" i="1"/>
  <c r="Z374" i="1"/>
  <c r="Z379" i="1" s="1"/>
  <c r="BP378" i="1"/>
  <c r="BN378" i="1"/>
  <c r="Z378" i="1"/>
  <c r="Y380" i="1"/>
  <c r="Y385" i="1"/>
  <c r="BP382" i="1"/>
  <c r="BN382" i="1"/>
  <c r="Z382" i="1"/>
  <c r="Z385" i="1" s="1"/>
  <c r="Y393" i="1"/>
  <c r="Y392" i="1"/>
  <c r="BP396" i="1"/>
  <c r="BN396" i="1"/>
  <c r="Z396" i="1"/>
  <c r="Y410" i="1"/>
  <c r="Y409" i="1"/>
  <c r="BP415" i="1"/>
  <c r="BN415" i="1"/>
  <c r="Z415" i="1"/>
  <c r="BP419" i="1"/>
  <c r="BN419" i="1"/>
  <c r="Z419" i="1"/>
  <c r="BP423" i="1"/>
  <c r="BN423" i="1"/>
  <c r="Z423" i="1"/>
  <c r="Y430" i="1"/>
  <c r="BP436" i="1"/>
  <c r="BN436" i="1"/>
  <c r="Z436" i="1"/>
  <c r="BP452" i="1"/>
  <c r="BN452" i="1"/>
  <c r="Z452" i="1"/>
  <c r="Y456" i="1"/>
  <c r="BP460" i="1"/>
  <c r="BN460" i="1"/>
  <c r="Z460" i="1"/>
  <c r="Y462" i="1"/>
  <c r="Y471" i="1"/>
  <c r="BP464" i="1"/>
  <c r="BN464" i="1"/>
  <c r="Z464" i="1"/>
  <c r="BP466" i="1"/>
  <c r="BN466" i="1"/>
  <c r="Z466" i="1"/>
  <c r="BP470" i="1"/>
  <c r="BN470" i="1"/>
  <c r="Z470" i="1"/>
  <c r="Y472" i="1"/>
  <c r="Y476" i="1"/>
  <c r="BP474" i="1"/>
  <c r="BN474" i="1"/>
  <c r="Z474" i="1"/>
  <c r="Y477" i="1"/>
  <c r="BP487" i="1"/>
  <c r="BN487" i="1"/>
  <c r="Z487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Y505" i="1"/>
  <c r="Y510" i="1"/>
  <c r="BP507" i="1"/>
  <c r="BN507" i="1"/>
  <c r="Z507" i="1"/>
  <c r="Z509" i="1" s="1"/>
  <c r="Y509" i="1"/>
  <c r="BP556" i="1"/>
  <c r="BN556" i="1"/>
  <c r="Z556" i="1"/>
  <c r="BP562" i="1"/>
  <c r="BN562" i="1"/>
  <c r="Z562" i="1"/>
  <c r="BP568" i="1"/>
  <c r="BN568" i="1"/>
  <c r="Z568" i="1"/>
  <c r="H670" i="1"/>
  <c r="Y174" i="1"/>
  <c r="J670" i="1"/>
  <c r="Y210" i="1"/>
  <c r="L670" i="1"/>
  <c r="Y273" i="1"/>
  <c r="M670" i="1"/>
  <c r="Y292" i="1"/>
  <c r="Y297" i="1"/>
  <c r="P670" i="1"/>
  <c r="Y304" i="1"/>
  <c r="Q670" i="1"/>
  <c r="Y314" i="1"/>
  <c r="Y319" i="1"/>
  <c r="S670" i="1"/>
  <c r="Y332" i="1"/>
  <c r="U670" i="1"/>
  <c r="Y363" i="1"/>
  <c r="V670" i="1"/>
  <c r="Y404" i="1"/>
  <c r="W670" i="1"/>
  <c r="Y426" i="1"/>
  <c r="Y445" i="1"/>
  <c r="BP450" i="1"/>
  <c r="BN450" i="1"/>
  <c r="Z450" i="1"/>
  <c r="BP454" i="1"/>
  <c r="BN454" i="1"/>
  <c r="Z454" i="1"/>
  <c r="Y461" i="1"/>
  <c r="BP465" i="1"/>
  <c r="BN465" i="1"/>
  <c r="Z465" i="1"/>
  <c r="BP468" i="1"/>
  <c r="BN468" i="1"/>
  <c r="Z468" i="1"/>
  <c r="BP475" i="1"/>
  <c r="BN475" i="1"/>
  <c r="Z475" i="1"/>
  <c r="Y670" i="1"/>
  <c r="Y482" i="1"/>
  <c r="BP481" i="1"/>
  <c r="BN481" i="1"/>
  <c r="Z481" i="1"/>
  <c r="Z482" i="1" s="1"/>
  <c r="Y483" i="1"/>
  <c r="Y504" i="1"/>
  <c r="BP485" i="1"/>
  <c r="BN485" i="1"/>
  <c r="Z485" i="1"/>
  <c r="BP489" i="1"/>
  <c r="BN489" i="1"/>
  <c r="Z489" i="1"/>
  <c r="BP492" i="1"/>
  <c r="BN492" i="1"/>
  <c r="Z492" i="1"/>
  <c r="BP497" i="1"/>
  <c r="BN497" i="1"/>
  <c r="Z497" i="1"/>
  <c r="BP501" i="1"/>
  <c r="BN501" i="1"/>
  <c r="Z501" i="1"/>
  <c r="BP513" i="1"/>
  <c r="BN513" i="1"/>
  <c r="Z513" i="1"/>
  <c r="Z514" i="1" s="1"/>
  <c r="Y515" i="1"/>
  <c r="Z670" i="1"/>
  <c r="Y519" i="1"/>
  <c r="BP518" i="1"/>
  <c r="BN518" i="1"/>
  <c r="Z518" i="1"/>
  <c r="Z519" i="1" s="1"/>
  <c r="Y520" i="1"/>
  <c r="Y528" i="1"/>
  <c r="BP522" i="1"/>
  <c r="BN522" i="1"/>
  <c r="Z522" i="1"/>
  <c r="BP525" i="1"/>
  <c r="BN525" i="1"/>
  <c r="Z525" i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70" i="1"/>
  <c r="BP574" i="1"/>
  <c r="BN574" i="1"/>
  <c r="Z574" i="1"/>
  <c r="BP577" i="1"/>
  <c r="BN577" i="1"/>
  <c r="Z577" i="1"/>
  <c r="BP581" i="1"/>
  <c r="BN581" i="1"/>
  <c r="Z581" i="1"/>
  <c r="Y583" i="1"/>
  <c r="Y589" i="1"/>
  <c r="Y588" i="1"/>
  <c r="BP585" i="1"/>
  <c r="BN585" i="1"/>
  <c r="Z585" i="1"/>
  <c r="X670" i="1"/>
  <c r="Y457" i="1"/>
  <c r="AA670" i="1"/>
  <c r="Y544" i="1"/>
  <c r="Y549" i="1"/>
  <c r="AC670" i="1"/>
  <c r="Y564" i="1"/>
  <c r="AD670" i="1"/>
  <c r="Y605" i="1"/>
  <c r="BP602" i="1"/>
  <c r="BN602" i="1"/>
  <c r="Z602" i="1"/>
  <c r="BP604" i="1"/>
  <c r="BN604" i="1"/>
  <c r="Z604" i="1"/>
  <c r="Y606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Y623" i="1"/>
  <c r="Y640" i="1"/>
  <c r="BP636" i="1"/>
  <c r="BN636" i="1"/>
  <c r="Z636" i="1"/>
  <c r="BP638" i="1"/>
  <c r="BN638" i="1"/>
  <c r="Z638" i="1"/>
  <c r="AE670" i="1"/>
  <c r="Z586" i="1"/>
  <c r="BN586" i="1"/>
  <c r="Z598" i="1"/>
  <c r="BN598" i="1"/>
  <c r="BP598" i="1"/>
  <c r="Z599" i="1"/>
  <c r="BN599" i="1"/>
  <c r="Z600" i="1"/>
  <c r="BN600" i="1"/>
  <c r="BP601" i="1"/>
  <c r="BN601" i="1"/>
  <c r="Z601" i="1"/>
  <c r="BP603" i="1"/>
  <c r="BN603" i="1"/>
  <c r="Z603" i="1"/>
  <c r="BP616" i="1"/>
  <c r="BN616" i="1"/>
  <c r="Z616" i="1"/>
  <c r="BP618" i="1"/>
  <c r="BN618" i="1"/>
  <c r="Z618" i="1"/>
  <c r="BP620" i="1"/>
  <c r="BN620" i="1"/>
  <c r="Z620" i="1"/>
  <c r="BP637" i="1"/>
  <c r="BN637" i="1"/>
  <c r="Z637" i="1"/>
  <c r="BP639" i="1"/>
  <c r="BN639" i="1"/>
  <c r="Z639" i="1"/>
  <c r="Y641" i="1"/>
  <c r="Y650" i="1"/>
  <c r="BP649" i="1"/>
  <c r="BN649" i="1"/>
  <c r="Z649" i="1"/>
  <c r="Z650" i="1" s="1"/>
  <c r="Y651" i="1"/>
  <c r="Y647" i="1"/>
  <c r="Z657" i="1"/>
  <c r="Z658" i="1" s="1"/>
  <c r="BN657" i="1"/>
  <c r="BP657" i="1"/>
  <c r="Y658" i="1"/>
  <c r="Z461" i="1" l="1"/>
  <c r="Z425" i="1"/>
  <c r="Z398" i="1"/>
  <c r="Z350" i="1"/>
  <c r="Z210" i="1"/>
  <c r="Z163" i="1"/>
  <c r="Z392" i="1"/>
  <c r="Z646" i="1"/>
  <c r="Z633" i="1"/>
  <c r="Z612" i="1"/>
  <c r="Z564" i="1"/>
  <c r="Z129" i="1"/>
  <c r="Z120" i="1"/>
  <c r="Y662" i="1"/>
  <c r="Z35" i="1"/>
  <c r="Z291" i="1"/>
  <c r="Z273" i="1"/>
  <c r="Z181" i="1"/>
  <c r="Y664" i="1"/>
  <c r="Z588" i="1"/>
  <c r="Z582" i="1"/>
  <c r="Z456" i="1"/>
  <c r="Z72" i="1"/>
  <c r="Y661" i="1"/>
  <c r="Z363" i="1"/>
  <c r="Z313" i="1"/>
  <c r="Z226" i="1"/>
  <c r="Y663" i="1"/>
  <c r="Z640" i="1"/>
  <c r="Z476" i="1"/>
  <c r="Z240" i="1"/>
  <c r="X663" i="1"/>
  <c r="Z438" i="1"/>
  <c r="Z260" i="1"/>
  <c r="Z137" i="1"/>
  <c r="Z622" i="1"/>
  <c r="Z605" i="1"/>
  <c r="Z527" i="1"/>
  <c r="Z504" i="1"/>
  <c r="Z471" i="1"/>
  <c r="Z147" i="1"/>
  <c r="Z103" i="1"/>
  <c r="Z88" i="1"/>
  <c r="Y660" i="1"/>
  <c r="Z248" i="1"/>
  <c r="Z665" i="1" l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<sst xmlns="http://schemas.openxmlformats.org/spreadsheetml/2006/main" count="3151" uniqueCount="1104">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</sst>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3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65" sqref="AA65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9"/>
      <c r="F1" s="819"/>
      <c r="G1" s="12" t="s">
        <v>1</v>
      </c>
      <c r="H1" s="866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9" t="s">
        <v>8</v>
      </c>
      <c r="B5" s="833"/>
      <c r="C5" s="834"/>
      <c r="D5" s="872"/>
      <c r="E5" s="873"/>
      <c r="F5" s="1160" t="s">
        <v>9</v>
      </c>
      <c r="G5" s="834"/>
      <c r="H5" s="872" t="s">
        <v>1103</v>
      </c>
      <c r="I5" s="1090"/>
      <c r="J5" s="1090"/>
      <c r="K5" s="1090"/>
      <c r="L5" s="1090"/>
      <c r="M5" s="873"/>
      <c r="N5" s="58"/>
      <c r="P5" s="24" t="s">
        <v>10</v>
      </c>
      <c r="Q5" s="1182">
        <v>45614</v>
      </c>
      <c r="R5" s="937"/>
      <c r="T5" s="994" t="s">
        <v>11</v>
      </c>
      <c r="U5" s="838"/>
      <c r="V5" s="996" t="s">
        <v>12</v>
      </c>
      <c r="W5" s="937"/>
      <c r="AB5" s="51"/>
      <c r="AC5" s="51"/>
      <c r="AD5" s="51"/>
      <c r="AE5" s="51"/>
    </row>
    <row r="6" spans="1:32" s="774" customFormat="1" ht="24" customHeight="1" x14ac:dyDescent="0.2">
      <c r="A6" s="939" t="s">
        <v>13</v>
      </c>
      <c r="B6" s="833"/>
      <c r="C6" s="834"/>
      <c r="D6" s="1092" t="s">
        <v>14</v>
      </c>
      <c r="E6" s="1093"/>
      <c r="F6" s="1093"/>
      <c r="G6" s="1093"/>
      <c r="H6" s="1093"/>
      <c r="I6" s="1093"/>
      <c r="J6" s="1093"/>
      <c r="K6" s="1093"/>
      <c r="L6" s="1093"/>
      <c r="M6" s="93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85"/>
      <c r="T6" s="882" t="s">
        <v>16</v>
      </c>
      <c r="U6" s="838"/>
      <c r="V6" s="1072" t="s">
        <v>17</v>
      </c>
      <c r="W6" s="84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4"/>
      <c r="U7" s="838"/>
      <c r="V7" s="1073"/>
      <c r="W7" s="1074"/>
      <c r="AB7" s="51"/>
      <c r="AC7" s="51"/>
      <c r="AD7" s="51"/>
      <c r="AE7" s="51"/>
    </row>
    <row r="8" spans="1:32" s="774" customFormat="1" ht="25.5" customHeight="1" x14ac:dyDescent="0.2">
      <c r="A8" s="1216" t="s">
        <v>18</v>
      </c>
      <c r="B8" s="782"/>
      <c r="C8" s="783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53">
        <v>0.5</v>
      </c>
      <c r="R8" s="849"/>
      <c r="T8" s="794"/>
      <c r="U8" s="838"/>
      <c r="V8" s="1073"/>
      <c r="W8" s="1074"/>
      <c r="AB8" s="51"/>
      <c r="AC8" s="51"/>
      <c r="AD8" s="51"/>
      <c r="AE8" s="51"/>
    </row>
    <row r="9" spans="1:32" s="774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47"/>
      <c r="E9" s="797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31"/>
      <c r="R9" s="932"/>
      <c r="T9" s="794"/>
      <c r="U9" s="838"/>
      <c r="V9" s="1075"/>
      <c r="W9" s="1076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47"/>
      <c r="E10" s="797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63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883"/>
      <c r="R10" s="884"/>
      <c r="U10" s="24" t="s">
        <v>23</v>
      </c>
      <c r="V10" s="839" t="s">
        <v>24</v>
      </c>
      <c r="W10" s="84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18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7" t="s">
        <v>29</v>
      </c>
      <c r="B12" s="833"/>
      <c r="C12" s="833"/>
      <c r="D12" s="833"/>
      <c r="E12" s="833"/>
      <c r="F12" s="833"/>
      <c r="G12" s="833"/>
      <c r="H12" s="833"/>
      <c r="I12" s="833"/>
      <c r="J12" s="833"/>
      <c r="K12" s="833"/>
      <c r="L12" s="833"/>
      <c r="M12" s="834"/>
      <c r="N12" s="62"/>
      <c r="P12" s="24" t="s">
        <v>30</v>
      </c>
      <c r="Q12" s="953"/>
      <c r="R12" s="849"/>
      <c r="S12" s="23"/>
      <c r="U12" s="24"/>
      <c r="V12" s="819"/>
      <c r="W12" s="794"/>
      <c r="AB12" s="51"/>
      <c r="AC12" s="51"/>
      <c r="AD12" s="51"/>
      <c r="AE12" s="51"/>
    </row>
    <row r="13" spans="1:32" s="774" customFormat="1" ht="23.25" customHeight="1" x14ac:dyDescent="0.2">
      <c r="A13" s="987" t="s">
        <v>31</v>
      </c>
      <c r="B13" s="833"/>
      <c r="C13" s="833"/>
      <c r="D13" s="833"/>
      <c r="E13" s="833"/>
      <c r="F13" s="833"/>
      <c r="G13" s="833"/>
      <c r="H13" s="833"/>
      <c r="I13" s="833"/>
      <c r="J13" s="833"/>
      <c r="K13" s="833"/>
      <c r="L13" s="833"/>
      <c r="M13" s="834"/>
      <c r="N13" s="62"/>
      <c r="O13" s="26"/>
      <c r="P13" s="26" t="s">
        <v>32</v>
      </c>
      <c r="Q13" s="1118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7" t="s">
        <v>33</v>
      </c>
      <c r="B14" s="833"/>
      <c r="C14" s="833"/>
      <c r="D14" s="833"/>
      <c r="E14" s="833"/>
      <c r="F14" s="833"/>
      <c r="G14" s="833"/>
      <c r="H14" s="833"/>
      <c r="I14" s="833"/>
      <c r="J14" s="833"/>
      <c r="K14" s="833"/>
      <c r="L14" s="833"/>
      <c r="M14" s="8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8" t="s">
        <v>34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4"/>
      <c r="N15" s="63"/>
      <c r="P15" s="89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0"/>
      <c r="Q16" s="900"/>
      <c r="R16" s="900"/>
      <c r="S16" s="900"/>
      <c r="T16" s="9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66" t="s">
        <v>38</v>
      </c>
      <c r="D17" s="835" t="s">
        <v>39</v>
      </c>
      <c r="E17" s="910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9"/>
      <c r="R17" s="909"/>
      <c r="S17" s="909"/>
      <c r="T17" s="910"/>
      <c r="U17" s="1193" t="s">
        <v>51</v>
      </c>
      <c r="V17" s="834"/>
      <c r="W17" s="835" t="s">
        <v>52</v>
      </c>
      <c r="X17" s="835" t="s">
        <v>53</v>
      </c>
      <c r="Y17" s="1194" t="s">
        <v>54</v>
      </c>
      <c r="Z17" s="1087" t="s">
        <v>55</v>
      </c>
      <c r="AA17" s="1064" t="s">
        <v>56</v>
      </c>
      <c r="AB17" s="1064" t="s">
        <v>57</v>
      </c>
      <c r="AC17" s="1064" t="s">
        <v>58</v>
      </c>
      <c r="AD17" s="1064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1"/>
      <c r="E18" s="913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6"/>
      <c r="X18" s="836"/>
      <c r="Y18" s="1195"/>
      <c r="Z18" s="1088"/>
      <c r="AA18" s="1065"/>
      <c r="AB18" s="1065"/>
      <c r="AC18" s="1065"/>
      <c r="AD18" s="1157"/>
      <c r="AE18" s="1158"/>
      <c r="AF18" s="1159"/>
      <c r="AG18" s="66"/>
      <c r="BD18" s="65"/>
    </row>
    <row r="19" spans="1:68" ht="27.75" hidden="1" customHeight="1" x14ac:dyDescent="0.2">
      <c r="A19" s="829" t="s">
        <v>63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48"/>
      <c r="AB19" s="48"/>
      <c r="AC19" s="48"/>
    </row>
    <row r="20" spans="1:68" ht="16.5" hidden="1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hidden="1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55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9" t="s">
        <v>112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48"/>
      <c r="AB45" s="48"/>
      <c r="AC45" s="48"/>
    </row>
    <row r="46" spans="1:68" ht="16.5" hidden="1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hidden="1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6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hidden="1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1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200</v>
      </c>
      <c r="Y65" s="778">
        <f t="shared" si="11"/>
        <v>205.20000000000002</v>
      </c>
      <c r="Z65" s="36">
        <f>IFERROR(IF(Y65=0,"",ROUNDUP(Y65/H65,0)*0.02175),"")</f>
        <v>0.41324999999999995</v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208.88888888888889</v>
      </c>
      <c r="BN65" s="64">
        <f t="shared" si="13"/>
        <v>214.32</v>
      </c>
      <c r="BO65" s="64">
        <f t="shared" si="14"/>
        <v>0.3306878306878307</v>
      </c>
      <c r="BP65" s="64">
        <f t="shared" si="15"/>
        <v>0.33928571428571425</v>
      </c>
    </row>
    <row r="66" spans="1:68" ht="37.5" hidden="1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9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6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89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100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1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58.5</v>
      </c>
      <c r="Y71" s="778">
        <f t="shared" si="11"/>
        <v>58.5</v>
      </c>
      <c r="Z71" s="36">
        <f>IFERROR(IF(Y71=0,"",ROUNDUP(Y71/H71,0)*0.00902),"")</f>
        <v>0.11726</v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61.230000000000004</v>
      </c>
      <c r="BN71" s="64">
        <f t="shared" si="13"/>
        <v>61.230000000000004</v>
      </c>
      <c r="BO71" s="64">
        <f t="shared" si="14"/>
        <v>9.8484848484848481E-2</v>
      </c>
      <c r="BP71" s="64">
        <f t="shared" si="15"/>
        <v>9.8484848484848481E-2</v>
      </c>
    </row>
    <row r="72" spans="1:68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31.518518518518519</v>
      </c>
      <c r="Y72" s="779">
        <f>IFERROR(Y63/H63,"0")+IFERROR(Y64/H64,"0")+IFERROR(Y65/H65,"0")+IFERROR(Y66/H66,"0")+IFERROR(Y67/H67,"0")+IFERROR(Y68/H68,"0")+IFERROR(Y69/H69,"0")+IFERROR(Y70/H70,"0")+IFERROR(Y71/H71,"0")</f>
        <v>32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0.53050999999999993</v>
      </c>
      <c r="AA72" s="780"/>
      <c r="AB72" s="780"/>
      <c r="AC72" s="780"/>
    </row>
    <row r="73" spans="1:68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258.5</v>
      </c>
      <c r="Y73" s="779">
        <f>IFERROR(SUM(Y63:Y71),"0")</f>
        <v>263.70000000000005</v>
      </c>
      <c r="Z73" s="37"/>
      <c r="AA73" s="780"/>
      <c r="AB73" s="780"/>
      <c r="AC73" s="780"/>
    </row>
    <row r="74" spans="1:68" ht="14.25" hidden="1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2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1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60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51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10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6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2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hidden="1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hidden="1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0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0</v>
      </c>
      <c r="Y111" s="779">
        <f>IFERROR(Y107/H107,"0")+IFERROR(Y108/H108,"0")+IFERROR(Y109/H109,"0")+IFERROR(Y110/H110,"0")</f>
        <v>0</v>
      </c>
      <c r="Z111" s="779">
        <f>IFERROR(IF(Z107="",0,Z107),"0")+IFERROR(IF(Z108="",0,Z108),"0")+IFERROR(IF(Z109="",0,Z109),"0")+IFERROR(IF(Z110="",0,Z110),"0")</f>
        <v>0</v>
      </c>
      <c r="AA111" s="780"/>
      <c r="AB111" s="780"/>
      <c r="AC111" s="780"/>
    </row>
    <row r="112" spans="1:68" hidden="1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0</v>
      </c>
      <c r="Y112" s="779">
        <f>IFERROR(SUM(Y107:Y110),"0")</f>
        <v>0</v>
      </c>
      <c r="Z112" s="37"/>
      <c r="AA112" s="780"/>
      <c r="AB112" s="780"/>
      <c r="AC112" s="780"/>
    </row>
    <row r="113" spans="1:68" ht="14.25" hidden="1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hidden="1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1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41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5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0</v>
      </c>
      <c r="Y120" s="779">
        <f>IFERROR(Y114/H114,"0")+IFERROR(Y115/H115,"0")+IFERROR(Y116/H116,"0")+IFERROR(Y117/H117,"0")+IFERROR(Y118/H118,"0")+IFERROR(Y119/H119,"0")</f>
        <v>0</v>
      </c>
      <c r="Z120" s="779">
        <f>IFERROR(IF(Z114="",0,Z114),"0")+IFERROR(IF(Z115="",0,Z115),"0")+IFERROR(IF(Z116="",0,Z116),"0")+IFERROR(IF(Z117="",0,Z117),"0")+IFERROR(IF(Z118="",0,Z118),"0")+IFERROR(IF(Z119="",0,Z119),"0")</f>
        <v>0</v>
      </c>
      <c r="AA120" s="780"/>
      <c r="AB120" s="780"/>
      <c r="AC120" s="780"/>
    </row>
    <row r="121" spans="1:68" hidden="1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0</v>
      </c>
      <c r="Y121" s="779">
        <f>IFERROR(SUM(Y114:Y119),"0")</f>
        <v>0</v>
      </c>
      <c r="Z121" s="37"/>
      <c r="AA121" s="780"/>
      <c r="AB121" s="780"/>
      <c r="AC121" s="780"/>
    </row>
    <row r="122" spans="1:68" ht="16.5" hidden="1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hidden="1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hidden="1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0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hidden="1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hidden="1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hidden="1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71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9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hidden="1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hidden="1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hidden="1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100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hidden="1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4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5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idden="1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0</v>
      </c>
      <c r="Y147" s="779">
        <f>IFERROR(Y140/H140,"0")+IFERROR(Y141/H141,"0")+IFERROR(Y142/H142,"0")+IFERROR(Y143/H143,"0")+IFERROR(Y144/H144,"0")+IFERROR(Y145/H145,"0")+IFERROR(Y146/H146,"0")</f>
        <v>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780"/>
      <c r="AB147" s="780"/>
      <c r="AC147" s="780"/>
    </row>
    <row r="148" spans="1:68" hidden="1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0</v>
      </c>
      <c r="Y148" s="779">
        <f>IFERROR(SUM(Y140:Y146),"0")</f>
        <v>0</v>
      </c>
      <c r="Z148" s="37"/>
      <c r="AA148" s="780"/>
      <c r="AB148" s="780"/>
      <c r="AC148" s="780"/>
    </row>
    <row r="149" spans="1:68" ht="14.25" hidden="1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hidden="1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hidden="1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hidden="1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hidden="1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hidden="1" customHeight="1" x14ac:dyDescent="0.2">
      <c r="A189" s="829" t="s">
        <v>342</v>
      </c>
      <c r="B189" s="830"/>
      <c r="C189" s="830"/>
      <c r="D189" s="830"/>
      <c r="E189" s="830"/>
      <c r="F189" s="830"/>
      <c r="G189" s="830"/>
      <c r="H189" s="830"/>
      <c r="I189" s="830"/>
      <c r="J189" s="830"/>
      <c r="K189" s="830"/>
      <c r="L189" s="830"/>
      <c r="M189" s="830"/>
      <c r="N189" s="830"/>
      <c r="O189" s="830"/>
      <c r="P189" s="830"/>
      <c r="Q189" s="830"/>
      <c r="R189" s="830"/>
      <c r="S189" s="830"/>
      <c r="T189" s="830"/>
      <c r="U189" s="830"/>
      <c r="V189" s="830"/>
      <c r="W189" s="830"/>
      <c r="X189" s="830"/>
      <c r="Y189" s="830"/>
      <c r="Z189" s="830"/>
      <c r="AA189" s="48"/>
      <c r="AB189" s="48"/>
      <c r="AC189" s="48"/>
    </row>
    <row r="190" spans="1:68" ht="16.5" hidden="1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hidden="1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hidden="1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6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hidden="1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hidden="1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hidden="1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idden="1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hidden="1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hidden="1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hidden="1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hidden="1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hidden="1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idden="1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hidden="1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hidden="1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hidden="1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hidden="1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8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idden="1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780"/>
      <c r="AB240" s="780"/>
      <c r="AC240" s="780"/>
    </row>
    <row r="241" spans="1:68" hidden="1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0</v>
      </c>
      <c r="Y241" s="779">
        <f>IFERROR(SUM(Y229:Y239),"0")</f>
        <v>0</v>
      </c>
      <c r="Z241" s="37"/>
      <c r="AA241" s="780"/>
      <c r="AB241" s="780"/>
      <c r="AC241" s="780"/>
    </row>
    <row r="242" spans="1:68" ht="14.25" hidden="1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8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hidden="1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hidden="1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hidden="1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hidden="1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8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92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0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hidden="1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30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hidden="1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9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hidden="1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2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hidden="1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hidden="1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1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hidden="1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idden="1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hidden="1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hidden="1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hidden="1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hidden="1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hidden="1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hidden="1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hidden="1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208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hidden="1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hidden="1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hidden="1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hidden="1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220</v>
      </c>
      <c r="Y382" s="778">
        <f>IFERROR(IF(X382="",0,CEILING((X382/$H382),1)*$H382),"")</f>
        <v>226.8</v>
      </c>
      <c r="Z382" s="36">
        <f>IFERROR(IF(Y382=0,"",ROUNDUP(Y382/H382,0)*0.02175),"")</f>
        <v>0.58724999999999994</v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234.77142857142857</v>
      </c>
      <c r="BN382" s="64">
        <f>IFERROR(Y382*I382/H382,"0")</f>
        <v>242.02800000000002</v>
      </c>
      <c r="BO382" s="64">
        <f>IFERROR(1/J382*(X382/H382),"0")</f>
        <v>0.46768707482993194</v>
      </c>
      <c r="BP382" s="64">
        <f>IFERROR(1/J382*(Y382/H382),"0")</f>
        <v>0.4821428571428571</v>
      </c>
    </row>
    <row r="383" spans="1:68" ht="37.5" hidden="1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26.19047619047619</v>
      </c>
      <c r="Y385" s="779">
        <f>IFERROR(Y382/H382,"0")+IFERROR(Y383/H383,"0")+IFERROR(Y384/H384,"0")</f>
        <v>27</v>
      </c>
      <c r="Z385" s="779">
        <f>IFERROR(IF(Z382="",0,Z382),"0")+IFERROR(IF(Z383="",0,Z383),"0")+IFERROR(IF(Z384="",0,Z384),"0")</f>
        <v>0.58724999999999994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220</v>
      </c>
      <c r="Y386" s="779">
        <f>IFERROR(SUM(Y382:Y384),"0")</f>
        <v>226.8</v>
      </c>
      <c r="Z386" s="37"/>
      <c r="AA386" s="780"/>
      <c r="AB386" s="780"/>
      <c r="AC386" s="780"/>
    </row>
    <row r="387" spans="1:68" ht="14.25" hidden="1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9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hidden="1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hidden="1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hidden="1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hidden="1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hidden="1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hidden="1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hidden="1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hidden="1" customHeight="1" x14ac:dyDescent="0.2">
      <c r="A411" s="829" t="s">
        <v>677</v>
      </c>
      <c r="B411" s="830"/>
      <c r="C411" s="830"/>
      <c r="D411" s="830"/>
      <c r="E411" s="830"/>
      <c r="F411" s="830"/>
      <c r="G411" s="830"/>
      <c r="H411" s="830"/>
      <c r="I411" s="830"/>
      <c r="J411" s="830"/>
      <c r="K411" s="830"/>
      <c r="L411" s="830"/>
      <c r="M411" s="830"/>
      <c r="N411" s="830"/>
      <c r="O411" s="830"/>
      <c r="P411" s="830"/>
      <c r="Q411" s="830"/>
      <c r="R411" s="830"/>
      <c r="S411" s="830"/>
      <c r="T411" s="830"/>
      <c r="U411" s="830"/>
      <c r="V411" s="830"/>
      <c r="W411" s="830"/>
      <c r="X411" s="830"/>
      <c r="Y411" s="830"/>
      <c r="Z411" s="830"/>
      <c r="AA411" s="48"/>
      <c r="AB411" s="48"/>
      <c r="AC411" s="48"/>
    </row>
    <row r="412" spans="1:68" ht="16.5" hidden="1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hidden="1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4000</v>
      </c>
      <c r="Y414" s="778">
        <f t="shared" ref="Y414:Y424" si="82">IFERROR(IF(X414="",0,CEILING((X414/$H414),1)*$H414),"")</f>
        <v>4005</v>
      </c>
      <c r="Z414" s="36">
        <f>IFERROR(IF(Y414=0,"",ROUNDUP(Y414/H414,0)*0.02175),"")</f>
        <v>5.8072499999999998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4128</v>
      </c>
      <c r="BN414" s="64">
        <f t="shared" ref="BN414:BN424" si="84">IFERROR(Y414*I414/H414,"0")</f>
        <v>4133.16</v>
      </c>
      <c r="BO414" s="64">
        <f t="shared" ref="BO414:BO424" si="85">IFERROR(1/J414*(X414/H414),"0")</f>
        <v>5.5555555555555554</v>
      </c>
      <c r="BP414" s="64">
        <f t="shared" ref="BP414:BP424" si="86">IFERROR(1/J414*(Y414/H414),"0")</f>
        <v>5.5625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1700</v>
      </c>
      <c r="Y416" s="778">
        <f t="shared" si="82"/>
        <v>1710</v>
      </c>
      <c r="Z416" s="36">
        <f>IFERROR(IF(Y416=0,"",ROUNDUP(Y416/H416,0)*0.02175),"")</f>
        <v>2.4794999999999998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1754.4</v>
      </c>
      <c r="BN416" s="64">
        <f t="shared" si="84"/>
        <v>1764.72</v>
      </c>
      <c r="BO416" s="64">
        <f t="shared" si="85"/>
        <v>2.3611111111111107</v>
      </c>
      <c r="BP416" s="64">
        <f t="shared" si="86"/>
        <v>2.375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4200</v>
      </c>
      <c r="Y419" s="778">
        <f t="shared" si="82"/>
        <v>4200</v>
      </c>
      <c r="Z419" s="36">
        <f>IFERROR(IF(Y419=0,"",ROUNDUP(Y419/H419,0)*0.02175),"")</f>
        <v>6.09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4334.3999999999996</v>
      </c>
      <c r="BN419" s="64">
        <f t="shared" si="84"/>
        <v>4334.3999999999996</v>
      </c>
      <c r="BO419" s="64">
        <f t="shared" si="85"/>
        <v>5.833333333333333</v>
      </c>
      <c r="BP419" s="64">
        <f t="shared" si="86"/>
        <v>5.833333333333333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660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661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14.376749999999999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9900</v>
      </c>
      <c r="Y426" s="779">
        <f>IFERROR(SUM(Y414:Y424),"0")</f>
        <v>9915</v>
      </c>
      <c r="Z426" s="37"/>
      <c r="AA426" s="780"/>
      <c r="AB426" s="780"/>
      <c r="AC426" s="780"/>
    </row>
    <row r="427" spans="1:68" ht="14.25" hidden="1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3000</v>
      </c>
      <c r="Y428" s="778">
        <f>IFERROR(IF(X428="",0,CEILING((X428/$H428),1)*$H428),"")</f>
        <v>3000</v>
      </c>
      <c r="Z428" s="36">
        <f>IFERROR(IF(Y428=0,"",ROUNDUP(Y428/H428,0)*0.02175),"")</f>
        <v>4.3499999999999996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3096</v>
      </c>
      <c r="BN428" s="64">
        <f>IFERROR(Y428*I428/H428,"0")</f>
        <v>3096</v>
      </c>
      <c r="BO428" s="64">
        <f>IFERROR(1/J428*(X428/H428),"0")</f>
        <v>4.1666666666666661</v>
      </c>
      <c r="BP428" s="64">
        <f>IFERROR(1/J428*(Y428/H428),"0")</f>
        <v>4.1666666666666661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200</v>
      </c>
      <c r="Y430" s="779">
        <f>IFERROR(Y428/H428,"0")+IFERROR(Y429/H429,"0")</f>
        <v>200</v>
      </c>
      <c r="Z430" s="779">
        <f>IFERROR(IF(Z428="",0,Z428),"0")+IFERROR(IF(Z429="",0,Z429),"0")</f>
        <v>4.3499999999999996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3000</v>
      </c>
      <c r="Y431" s="779">
        <f>IFERROR(SUM(Y428:Y429),"0")</f>
        <v>3000</v>
      </c>
      <c r="Z431" s="37"/>
      <c r="AA431" s="780"/>
      <c r="AB431" s="780"/>
      <c r="AC431" s="780"/>
    </row>
    <row r="432" spans="1:68" ht="14.25" hidden="1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hidden="1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20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9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5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hidden="1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20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hidden="1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6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340</v>
      </c>
      <c r="Y443" s="778">
        <f>IFERROR(IF(X443="",0,CEILING((X443/$H443),1)*$H443),"")</f>
        <v>343.2</v>
      </c>
      <c r="Z443" s="36">
        <f>IFERROR(IF(Y443=0,"",ROUNDUP(Y443/H443,0)*0.02175),"")</f>
        <v>0.95699999999999996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364.5846153846154</v>
      </c>
      <c r="BN443" s="64">
        <f>IFERROR(Y443*I443/H443,"0")</f>
        <v>368.01600000000002</v>
      </c>
      <c r="BO443" s="64">
        <f>IFERROR(1/J443*(X443/H443),"0")</f>
        <v>0.7783882783882784</v>
      </c>
      <c r="BP443" s="64">
        <f>IFERROR(1/J443*(Y443/H443),"0")</f>
        <v>0.7857142857142857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43.589743589743591</v>
      </c>
      <c r="Y444" s="779">
        <f>IFERROR(Y441/H441,"0")+IFERROR(Y442/H442,"0")+IFERROR(Y443/H443,"0")</f>
        <v>44</v>
      </c>
      <c r="Z444" s="779">
        <f>IFERROR(IF(Z441="",0,Z441),"0")+IFERROR(IF(Z442="",0,Z442),"0")+IFERROR(IF(Z443="",0,Z443),"0")</f>
        <v>0.95699999999999996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340</v>
      </c>
      <c r="Y445" s="779">
        <f>IFERROR(SUM(Y441:Y443),"0")</f>
        <v>343.2</v>
      </c>
      <c r="Z445" s="37"/>
      <c r="AA445" s="780"/>
      <c r="AB445" s="780"/>
      <c r="AC445" s="780"/>
    </row>
    <row r="446" spans="1:68" ht="16.5" hidden="1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hidden="1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2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hidden="1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27" hidden="1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045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4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hidden="1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hidden="1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idden="1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hidden="1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hidden="1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hidden="1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10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9" t="s">
        <v>781</v>
      </c>
      <c r="B478" s="830"/>
      <c r="C478" s="830"/>
      <c r="D478" s="830"/>
      <c r="E478" s="830"/>
      <c r="F478" s="830"/>
      <c r="G478" s="830"/>
      <c r="H478" s="830"/>
      <c r="I478" s="830"/>
      <c r="J478" s="830"/>
      <c r="K478" s="830"/>
      <c r="L478" s="830"/>
      <c r="M478" s="830"/>
      <c r="N478" s="830"/>
      <c r="O478" s="830"/>
      <c r="P478" s="830"/>
      <c r="Q478" s="830"/>
      <c r="R478" s="830"/>
      <c r="S478" s="830"/>
      <c r="T478" s="830"/>
      <c r="U478" s="830"/>
      <c r="V478" s="830"/>
      <c r="W478" s="830"/>
      <c r="X478" s="830"/>
      <c r="Y478" s="830"/>
      <c r="Z478" s="830"/>
      <c r="AA478" s="48"/>
      <c r="AB478" s="48"/>
      <c r="AC478" s="48"/>
    </row>
    <row r="479" spans="1:68" ht="16.5" hidden="1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hidden="1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hidden="1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2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1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idden="1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0"/>
      <c r="AB504" s="780"/>
      <c r="AC504" s="780"/>
    </row>
    <row r="505" spans="1:68" hidden="1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0</v>
      </c>
      <c r="Y505" s="779">
        <f>IFERROR(SUM(Y485:Y503),"0")</f>
        <v>0</v>
      </c>
      <c r="Z505" s="37"/>
      <c r="AA505" s="780"/>
      <c r="AB505" s="780"/>
      <c r="AC505" s="780"/>
    </row>
    <row r="506" spans="1:68" ht="14.25" hidden="1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1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hidden="1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hidden="1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7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hidden="1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hidden="1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1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hidden="1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6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hidden="1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hidden="1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hidden="1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3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9" t="s">
        <v>881</v>
      </c>
      <c r="B550" s="830"/>
      <c r="C550" s="830"/>
      <c r="D550" s="830"/>
      <c r="E550" s="830"/>
      <c r="F550" s="830"/>
      <c r="G550" s="830"/>
      <c r="H550" s="830"/>
      <c r="I550" s="830"/>
      <c r="J550" s="830"/>
      <c r="K550" s="830"/>
      <c r="L550" s="830"/>
      <c r="M550" s="830"/>
      <c r="N550" s="830"/>
      <c r="O550" s="830"/>
      <c r="P550" s="830"/>
      <c r="Q550" s="830"/>
      <c r="R550" s="830"/>
      <c r="S550" s="830"/>
      <c r="T550" s="830"/>
      <c r="U550" s="830"/>
      <c r="V550" s="830"/>
      <c r="W550" s="830"/>
      <c r="X550" s="830"/>
      <c r="Y550" s="830"/>
      <c r="Z550" s="830"/>
      <c r="AA550" s="48"/>
      <c r="AB550" s="48"/>
      <c r="AC550" s="48"/>
    </row>
    <row r="551" spans="1:68" ht="16.5" hidden="1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hidden="1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hidden="1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400</v>
      </c>
      <c r="Y556" s="778">
        <f t="shared" si="104"/>
        <v>401.28000000000003</v>
      </c>
      <c r="Z556" s="36">
        <f t="shared" si="105"/>
        <v>0.90895999999999999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427.27272727272725</v>
      </c>
      <c r="BN556" s="64">
        <f t="shared" si="107"/>
        <v>428.64</v>
      </c>
      <c r="BO556" s="64">
        <f t="shared" si="108"/>
        <v>0.72843822843822836</v>
      </c>
      <c r="BP556" s="64">
        <f t="shared" si="109"/>
        <v>0.73076923076923084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hidden="1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21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8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61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75.757575757575751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76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0.90895999999999999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400</v>
      </c>
      <c r="Y565" s="779">
        <f>IFERROR(SUM(Y553:Y563),"0")</f>
        <v>401.28000000000003</v>
      </c>
      <c r="Z565" s="37"/>
      <c r="AA565" s="780"/>
      <c r="AB565" s="780"/>
      <c r="AC565" s="780"/>
    </row>
    <row r="566" spans="1:68" ht="14.25" hidden="1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450</v>
      </c>
      <c r="Y567" s="778">
        <f>IFERROR(IF(X567="",0,CEILING((X567/$H567),1)*$H567),"")</f>
        <v>454.08000000000004</v>
      </c>
      <c r="Z567" s="36">
        <f>IFERROR(IF(Y567=0,"",ROUNDUP(Y567/H567,0)*0.01196),"")</f>
        <v>1.0285599999999999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480.68181818181819</v>
      </c>
      <c r="BN567" s="64">
        <f>IFERROR(Y567*I567/H567,"0")</f>
        <v>485.03999999999996</v>
      </c>
      <c r="BO567" s="64">
        <f>IFERROR(1/J567*(X567/H567),"0")</f>
        <v>0.81949300699300698</v>
      </c>
      <c r="BP567" s="64">
        <f>IFERROR(1/J567*(Y567/H567),"0")</f>
        <v>0.82692307692307698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6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1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85.22727272727272</v>
      </c>
      <c r="Y570" s="779">
        <f>IFERROR(Y567/H567,"0")+IFERROR(Y568/H568,"0")+IFERROR(Y569/H569,"0")</f>
        <v>86</v>
      </c>
      <c r="Z570" s="779">
        <f>IFERROR(IF(Z567="",0,Z567),"0")+IFERROR(IF(Z568="",0,Z568),"0")+IFERROR(IF(Z569="",0,Z569),"0")</f>
        <v>1.0285599999999999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450</v>
      </c>
      <c r="Y571" s="779">
        <f>IFERROR(SUM(Y567:Y569),"0")</f>
        <v>454.08000000000004</v>
      </c>
      <c r="Z571" s="37"/>
      <c r="AA571" s="780"/>
      <c r="AB571" s="780"/>
      <c r="AC571" s="780"/>
    </row>
    <row r="572" spans="1:68" ht="14.25" hidden="1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hidden="1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100</v>
      </c>
      <c r="Y574" s="778">
        <f t="shared" si="110"/>
        <v>100.32000000000001</v>
      </c>
      <c r="Z574" s="36">
        <f>IFERROR(IF(Y574=0,"",ROUNDUP(Y574/H574,0)*0.01196),"")</f>
        <v>0.22724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106.81818181818181</v>
      </c>
      <c r="BN574" s="64">
        <f t="shared" si="112"/>
        <v>107.16</v>
      </c>
      <c r="BO574" s="64">
        <f t="shared" si="113"/>
        <v>0.18210955710955709</v>
      </c>
      <c r="BP574" s="64">
        <f t="shared" si="114"/>
        <v>0.18269230769230771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200</v>
      </c>
      <c r="Y575" s="778">
        <f t="shared" si="110"/>
        <v>200.64000000000001</v>
      </c>
      <c r="Z575" s="36">
        <f>IFERROR(IF(Y575=0,"",ROUNDUP(Y575/H575,0)*0.01196),"")</f>
        <v>0.45448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213.63636363636363</v>
      </c>
      <c r="BN575" s="64">
        <f t="shared" si="112"/>
        <v>214.32</v>
      </c>
      <c r="BO575" s="64">
        <f t="shared" si="113"/>
        <v>0.36421911421911418</v>
      </c>
      <c r="BP575" s="64">
        <f t="shared" si="114"/>
        <v>0.36538461538461542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0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043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7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80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56.818181818181813</v>
      </c>
      <c r="Y582" s="779">
        <f>IFERROR(Y573/H573,"0")+IFERROR(Y574/H574,"0")+IFERROR(Y575/H575,"0")+IFERROR(Y576/H576,"0")+IFERROR(Y577/H577,"0")+IFERROR(Y578/H578,"0")+IFERROR(Y579/H579,"0")+IFERROR(Y580/H580,"0")+IFERROR(Y581/H581,"0")</f>
        <v>57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0.68171999999999999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300</v>
      </c>
      <c r="Y583" s="779">
        <f>IFERROR(SUM(Y573:Y581),"0")</f>
        <v>300.96000000000004</v>
      </c>
      <c r="Z583" s="37"/>
      <c r="AA583" s="780"/>
      <c r="AB583" s="780"/>
      <c r="AC583" s="780"/>
    </row>
    <row r="584" spans="1:68" ht="14.25" hidden="1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6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9" t="s">
        <v>956</v>
      </c>
      <c r="B595" s="830"/>
      <c r="C595" s="830"/>
      <c r="D595" s="830"/>
      <c r="E595" s="830"/>
      <c r="F595" s="830"/>
      <c r="G595" s="830"/>
      <c r="H595" s="830"/>
      <c r="I595" s="830"/>
      <c r="J595" s="830"/>
      <c r="K595" s="830"/>
      <c r="L595" s="830"/>
      <c r="M595" s="830"/>
      <c r="N595" s="830"/>
      <c r="O595" s="830"/>
      <c r="P595" s="830"/>
      <c r="Q595" s="830"/>
      <c r="R595" s="830"/>
      <c r="S595" s="830"/>
      <c r="T595" s="830"/>
      <c r="U595" s="830"/>
      <c r="V595" s="830"/>
      <c r="W595" s="830"/>
      <c r="X595" s="830"/>
      <c r="Y595" s="830"/>
      <c r="Z595" s="830"/>
      <c r="AA595" s="48"/>
      <c r="AB595" s="48"/>
      <c r="AC595" s="48"/>
    </row>
    <row r="596" spans="1:68" ht="16.5" hidden="1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hidden="1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91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198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63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34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3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8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92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34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8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1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1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54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85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90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hidden="1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19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9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10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9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hidden="1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hidden="1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903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56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4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hidden="1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8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51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72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68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8"/>
      <c r="P660" s="832" t="s">
        <v>1077</v>
      </c>
      <c r="Q660" s="833"/>
      <c r="R660" s="833"/>
      <c r="S660" s="833"/>
      <c r="T660" s="833"/>
      <c r="U660" s="833"/>
      <c r="V660" s="834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14868.5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14905.02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8"/>
      <c r="P661" s="832" t="s">
        <v>1078</v>
      </c>
      <c r="Q661" s="833"/>
      <c r="R661" s="833"/>
      <c r="S661" s="833"/>
      <c r="T661" s="833"/>
      <c r="U661" s="833"/>
      <c r="V661" s="834"/>
      <c r="W661" s="37" t="s">
        <v>69</v>
      </c>
      <c r="X661" s="779">
        <f>IFERROR(SUM(BM22:BM657),"0")</f>
        <v>15410.684023754025</v>
      </c>
      <c r="Y661" s="779">
        <f>IFERROR(SUM(BN22:BN657),"0")</f>
        <v>15449.034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8"/>
      <c r="P662" s="832" t="s">
        <v>1079</v>
      </c>
      <c r="Q662" s="833"/>
      <c r="R662" s="833"/>
      <c r="S662" s="833"/>
      <c r="T662" s="833"/>
      <c r="U662" s="833"/>
      <c r="V662" s="834"/>
      <c r="W662" s="37" t="s">
        <v>1080</v>
      </c>
      <c r="X662" s="38">
        <f>ROUNDUP(SUM(BO22:BO657),0)</f>
        <v>22</v>
      </c>
      <c r="Y662" s="38">
        <f>ROUNDUP(SUM(BP22:BP657),0)</f>
        <v>22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8"/>
      <c r="P663" s="832" t="s">
        <v>1081</v>
      </c>
      <c r="Q663" s="833"/>
      <c r="R663" s="833"/>
      <c r="S663" s="833"/>
      <c r="T663" s="833"/>
      <c r="U663" s="833"/>
      <c r="V663" s="834"/>
      <c r="W663" s="37" t="s">
        <v>69</v>
      </c>
      <c r="X663" s="779">
        <f>GrossWeightTotal+PalletQtyTotal*25</f>
        <v>15960.684023754025</v>
      </c>
      <c r="Y663" s="779">
        <f>GrossWeightTotalR+PalletQtyTotalR*25</f>
        <v>15999.034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8"/>
      <c r="P664" s="832" t="s">
        <v>1082</v>
      </c>
      <c r="Q664" s="833"/>
      <c r="R664" s="833"/>
      <c r="S664" s="833"/>
      <c r="T664" s="833"/>
      <c r="U664" s="833"/>
      <c r="V664" s="834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1179.1017686017685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1183</v>
      </c>
      <c r="Z664" s="37"/>
      <c r="AA664" s="780"/>
      <c r="AB664" s="780"/>
      <c r="AC664" s="780"/>
    </row>
    <row r="665" spans="1:68" ht="14.25" hidden="1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8"/>
      <c r="P665" s="832" t="s">
        <v>1083</v>
      </c>
      <c r="Q665" s="833"/>
      <c r="R665" s="833"/>
      <c r="S665" s="833"/>
      <c r="T665" s="833"/>
      <c r="U665" s="833"/>
      <c r="V665" s="834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23.420749999999998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5" t="s">
        <v>112</v>
      </c>
      <c r="D667" s="867"/>
      <c r="E667" s="867"/>
      <c r="F667" s="867"/>
      <c r="G667" s="867"/>
      <c r="H667" s="868"/>
      <c r="I667" s="825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5" t="s">
        <v>677</v>
      </c>
      <c r="X667" s="868"/>
      <c r="Y667" s="825" t="s">
        <v>781</v>
      </c>
      <c r="Z667" s="867"/>
      <c r="AA667" s="867"/>
      <c r="AB667" s="868"/>
      <c r="AC667" s="769" t="s">
        <v>881</v>
      </c>
      <c r="AD667" s="825" t="s">
        <v>956</v>
      </c>
      <c r="AE667" s="868"/>
      <c r="AF667" s="771"/>
    </row>
    <row r="668" spans="1:68" ht="14.25" customHeight="1" thickTop="1" x14ac:dyDescent="0.2">
      <c r="A668" s="1180" t="s">
        <v>1086</v>
      </c>
      <c r="B668" s="825" t="s">
        <v>63</v>
      </c>
      <c r="C668" s="825" t="s">
        <v>113</v>
      </c>
      <c r="D668" s="825" t="s">
        <v>140</v>
      </c>
      <c r="E668" s="825" t="s">
        <v>226</v>
      </c>
      <c r="F668" s="825" t="s">
        <v>255</v>
      </c>
      <c r="G668" s="825" t="s">
        <v>306</v>
      </c>
      <c r="H668" s="825" t="s">
        <v>112</v>
      </c>
      <c r="I668" s="825" t="s">
        <v>343</v>
      </c>
      <c r="J668" s="825" t="s">
        <v>368</v>
      </c>
      <c r="K668" s="825" t="s">
        <v>442</v>
      </c>
      <c r="L668" s="825" t="s">
        <v>462</v>
      </c>
      <c r="M668" s="825" t="s">
        <v>488</v>
      </c>
      <c r="N668" s="771"/>
      <c r="O668" s="825" t="s">
        <v>517</v>
      </c>
      <c r="P668" s="825" t="s">
        <v>520</v>
      </c>
      <c r="Q668" s="825" t="s">
        <v>529</v>
      </c>
      <c r="R668" s="825" t="s">
        <v>547</v>
      </c>
      <c r="S668" s="825" t="s">
        <v>557</v>
      </c>
      <c r="T668" s="825" t="s">
        <v>570</v>
      </c>
      <c r="U668" s="825" t="s">
        <v>578</v>
      </c>
      <c r="V668" s="825" t="s">
        <v>664</v>
      </c>
      <c r="W668" s="825" t="s">
        <v>678</v>
      </c>
      <c r="X668" s="825" t="s">
        <v>732</v>
      </c>
      <c r="Y668" s="825" t="s">
        <v>782</v>
      </c>
      <c r="Z668" s="825" t="s">
        <v>841</v>
      </c>
      <c r="AA668" s="825" t="s">
        <v>864</v>
      </c>
      <c r="AB668" s="825" t="s">
        <v>877</v>
      </c>
      <c r="AC668" s="825" t="s">
        <v>881</v>
      </c>
      <c r="AD668" s="825" t="s">
        <v>956</v>
      </c>
      <c r="AE668" s="825" t="s">
        <v>1056</v>
      </c>
      <c r="AF668" s="771"/>
    </row>
    <row r="669" spans="1:68" ht="13.5" customHeight="1" thickBot="1" x14ac:dyDescent="0.25">
      <c r="A669" s="1181"/>
      <c r="B669" s="826"/>
      <c r="C669" s="826"/>
      <c r="D669" s="826"/>
      <c r="E669" s="826"/>
      <c r="F669" s="826"/>
      <c r="G669" s="826"/>
      <c r="H669" s="826"/>
      <c r="I669" s="826"/>
      <c r="J669" s="826"/>
      <c r="K669" s="826"/>
      <c r="L669" s="826"/>
      <c r="M669" s="826"/>
      <c r="N669" s="771"/>
      <c r="O669" s="826"/>
      <c r="P669" s="826"/>
      <c r="Q669" s="826"/>
      <c r="R669" s="826"/>
      <c r="S669" s="826"/>
      <c r="T669" s="826"/>
      <c r="U669" s="826"/>
      <c r="V669" s="826"/>
      <c r="W669" s="826"/>
      <c r="X669" s="826"/>
      <c r="Y669" s="826"/>
      <c r="Z669" s="826"/>
      <c r="AA669" s="826"/>
      <c r="AB669" s="826"/>
      <c r="AC669" s="826"/>
      <c r="AD669" s="826"/>
      <c r="AE669" s="826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263.70000000000005</v>
      </c>
      <c r="E670" s="46">
        <f>IFERROR(Y107*1,"0")+IFERROR(Y108*1,"0")+IFERROR(Y109*1,"0")+IFERROR(Y110*1,"0")+IFERROR(Y114*1,"0")+IFERROR(Y115*1,"0")+IFERROR(Y116*1,"0")+IFERROR(Y117*1,"0")+IFERROR(Y118*1,"0")+IFERROR(Y119*1,"0")</f>
        <v>0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0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0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226.8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13258.2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1156.3200000000002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79,10"/>
        <filter val="1 700,00"/>
        <filter val="100,00"/>
        <filter val="14 868,50"/>
        <filter val="15 410,68"/>
        <filter val="15 960,68"/>
        <filter val="200,00"/>
        <filter val="22"/>
        <filter val="220,00"/>
        <filter val="258,50"/>
        <filter val="26,19"/>
        <filter val="3 000,00"/>
        <filter val="300,00"/>
        <filter val="31,52"/>
        <filter val="340,00"/>
        <filter val="4 000,00"/>
        <filter val="4 200,00"/>
        <filter val="400,00"/>
        <filter val="43,59"/>
        <filter val="450,00"/>
        <filter val="56,82"/>
        <filter val="58,50"/>
        <filter val="660,00"/>
        <filter val="75,76"/>
        <filter val="85,23"/>
        <filter val="9 900,00"/>
      </filters>
    </filterColumn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A262:Z262"/>
    <mergeCell ref="A62:Z62"/>
    <mergeCell ref="A333:Z333"/>
    <mergeCell ref="P499:T499"/>
    <mergeCell ref="P355:T355"/>
    <mergeCell ref="D407:E407"/>
    <mergeCell ref="P433:T433"/>
    <mergeCell ref="D276:E276"/>
    <mergeCell ref="P486:T486"/>
    <mergeCell ref="P75:T75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2024-11-15T09:35:29Z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