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11,24 ПОКОМ КИ филиалы\"/>
    </mc:Choice>
  </mc:AlternateContent>
  <xr:revisionPtr revIDLastSave="0" documentId="13_ncr:1_{35E7BFB1-DA82-470D-B90F-3292FC5F57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3" i="1" l="1"/>
  <c r="Q104" i="1"/>
  <c r="Q102" i="1"/>
  <c r="Q41" i="1"/>
  <c r="Q22" i="1"/>
  <c r="R115" i="1" l="1"/>
  <c r="AD115" i="1" s="1"/>
  <c r="R114" i="1"/>
  <c r="R113" i="1"/>
  <c r="AD113" i="1" s="1"/>
  <c r="R107" i="1"/>
  <c r="R106" i="1"/>
  <c r="AD106" i="1" s="1"/>
  <c r="R105" i="1"/>
  <c r="R101" i="1"/>
  <c r="R100" i="1"/>
  <c r="AD100" i="1" s="1"/>
  <c r="R98" i="1"/>
  <c r="R97" i="1"/>
  <c r="AD97" i="1" s="1"/>
  <c r="R96" i="1"/>
  <c r="R95" i="1"/>
  <c r="AD95" i="1" s="1"/>
  <c r="R94" i="1"/>
  <c r="R93" i="1"/>
  <c r="AD93" i="1" s="1"/>
  <c r="R91" i="1"/>
  <c r="R89" i="1"/>
  <c r="R88" i="1"/>
  <c r="AD88" i="1" s="1"/>
  <c r="R85" i="1"/>
  <c r="AD85" i="1" s="1"/>
  <c r="R83" i="1"/>
  <c r="AD83" i="1" s="1"/>
  <c r="R77" i="1"/>
  <c r="R76" i="1"/>
  <c r="AD76" i="1" s="1"/>
  <c r="R70" i="1"/>
  <c r="R69" i="1"/>
  <c r="AD69" i="1" s="1"/>
  <c r="R66" i="1"/>
  <c r="AD66" i="1" s="1"/>
  <c r="R65" i="1"/>
  <c r="R64" i="1"/>
  <c r="AD64" i="1" s="1"/>
  <c r="R63" i="1"/>
  <c r="R62" i="1"/>
  <c r="AD62" i="1" s="1"/>
  <c r="R59" i="1"/>
  <c r="R57" i="1"/>
  <c r="AD57" i="1" s="1"/>
  <c r="R56" i="1"/>
  <c r="AD52" i="1"/>
  <c r="AD48" i="1"/>
  <c r="R40" i="1"/>
  <c r="AD29" i="1"/>
  <c r="R21" i="1"/>
  <c r="AD21" i="1" s="1"/>
  <c r="R20" i="1"/>
  <c r="R16" i="1"/>
  <c r="AD16" i="1" s="1"/>
  <c r="R15" i="1"/>
  <c r="AD15" i="1" s="1"/>
  <c r="R13" i="1"/>
  <c r="AD13" i="1" s="1"/>
  <c r="R8" i="1"/>
  <c r="AD8" i="1" s="1"/>
  <c r="AD40" i="1" l="1"/>
  <c r="AD56" i="1"/>
  <c r="AD63" i="1"/>
  <c r="AD91" i="1"/>
  <c r="AD96" i="1"/>
  <c r="AD101" i="1"/>
  <c r="AD105" i="1"/>
  <c r="AD20" i="1"/>
  <c r="AD59" i="1"/>
  <c r="AD65" i="1"/>
  <c r="AD70" i="1"/>
  <c r="AD77" i="1"/>
  <c r="AD89" i="1"/>
  <c r="AD94" i="1"/>
  <c r="AD98" i="1"/>
  <c r="AD107" i="1"/>
  <c r="AD114" i="1"/>
  <c r="F104" i="1"/>
  <c r="AD12" i="1" l="1"/>
  <c r="AD14" i="1"/>
  <c r="AD17" i="1"/>
  <c r="AD18" i="1"/>
  <c r="AD19" i="1"/>
  <c r="AD24" i="1"/>
  <c r="AD26" i="1"/>
  <c r="AD30" i="1"/>
  <c r="AD31" i="1"/>
  <c r="AD32" i="1"/>
  <c r="AD34" i="1"/>
  <c r="AD36" i="1"/>
  <c r="AD37" i="1"/>
  <c r="AD38" i="1"/>
  <c r="AD39" i="1"/>
  <c r="AD44" i="1"/>
  <c r="AD46" i="1"/>
  <c r="AD47" i="1"/>
  <c r="AD54" i="1"/>
  <c r="AD58" i="1"/>
  <c r="AD60" i="1"/>
  <c r="AD61" i="1"/>
  <c r="AD67" i="1"/>
  <c r="AD73" i="1"/>
  <c r="AD74" i="1"/>
  <c r="AD75" i="1"/>
  <c r="AD78" i="1"/>
  <c r="AD79" i="1"/>
  <c r="AD80" i="1"/>
  <c r="AD81" i="1"/>
  <c r="AD82" i="1"/>
  <c r="AD84" i="1"/>
  <c r="AD86" i="1"/>
  <c r="AD87" i="1"/>
  <c r="AD92" i="1"/>
  <c r="AD99" i="1"/>
  <c r="AD108" i="1"/>
  <c r="AD109" i="1"/>
  <c r="AD110" i="1"/>
  <c r="L7" i="1"/>
  <c r="P7" i="1" s="1"/>
  <c r="L8" i="1"/>
  <c r="P8" i="1" s="1"/>
  <c r="U8" i="1" s="1"/>
  <c r="L9" i="1"/>
  <c r="P9" i="1" s="1"/>
  <c r="L10" i="1"/>
  <c r="P10" i="1" s="1"/>
  <c r="L11" i="1"/>
  <c r="P11" i="1" s="1"/>
  <c r="L12" i="1"/>
  <c r="P12" i="1" s="1"/>
  <c r="U12" i="1" s="1"/>
  <c r="L13" i="1"/>
  <c r="P13" i="1" s="1"/>
  <c r="U13" i="1" s="1"/>
  <c r="L14" i="1"/>
  <c r="P14" i="1" s="1"/>
  <c r="U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U18" i="1" s="1"/>
  <c r="L19" i="1"/>
  <c r="P19" i="1" s="1"/>
  <c r="U19" i="1" s="1"/>
  <c r="L20" i="1"/>
  <c r="P20" i="1" s="1"/>
  <c r="U20" i="1" s="1"/>
  <c r="L21" i="1"/>
  <c r="P21" i="1" s="1"/>
  <c r="U21" i="1" s="1"/>
  <c r="L22" i="1"/>
  <c r="P22" i="1" s="1"/>
  <c r="L23" i="1"/>
  <c r="P23" i="1" s="1"/>
  <c r="L24" i="1"/>
  <c r="P24" i="1" s="1"/>
  <c r="U24" i="1" s="1"/>
  <c r="L25" i="1"/>
  <c r="P25" i="1" s="1"/>
  <c r="L26" i="1"/>
  <c r="P26" i="1" s="1"/>
  <c r="U26" i="1" s="1"/>
  <c r="L27" i="1"/>
  <c r="P27" i="1" s="1"/>
  <c r="Q27" i="1" s="1"/>
  <c r="L28" i="1"/>
  <c r="P28" i="1" s="1"/>
  <c r="L29" i="1"/>
  <c r="P29" i="1" s="1"/>
  <c r="U29" i="1" s="1"/>
  <c r="L30" i="1"/>
  <c r="P30" i="1" s="1"/>
  <c r="U30" i="1" s="1"/>
  <c r="L31" i="1"/>
  <c r="P31" i="1" s="1"/>
  <c r="U31" i="1" s="1"/>
  <c r="L32" i="1"/>
  <c r="P32" i="1" s="1"/>
  <c r="U32" i="1" s="1"/>
  <c r="L33" i="1"/>
  <c r="P33" i="1" s="1"/>
  <c r="L34" i="1"/>
  <c r="P34" i="1" s="1"/>
  <c r="U34" i="1" s="1"/>
  <c r="L35" i="1"/>
  <c r="P35" i="1" s="1"/>
  <c r="L36" i="1"/>
  <c r="P36" i="1" s="1"/>
  <c r="U36" i="1" s="1"/>
  <c r="L37" i="1"/>
  <c r="P37" i="1" s="1"/>
  <c r="U37" i="1" s="1"/>
  <c r="L38" i="1"/>
  <c r="P38" i="1" s="1"/>
  <c r="U38" i="1" s="1"/>
  <c r="L39" i="1"/>
  <c r="P39" i="1" s="1"/>
  <c r="U39" i="1" s="1"/>
  <c r="L40" i="1"/>
  <c r="P40" i="1" s="1"/>
  <c r="U40" i="1" s="1"/>
  <c r="L41" i="1"/>
  <c r="P41" i="1" s="1"/>
  <c r="L42" i="1"/>
  <c r="P42" i="1" s="1"/>
  <c r="L43" i="1"/>
  <c r="P43" i="1" s="1"/>
  <c r="L44" i="1"/>
  <c r="P44" i="1" s="1"/>
  <c r="U44" i="1" s="1"/>
  <c r="L45" i="1"/>
  <c r="P45" i="1" s="1"/>
  <c r="L46" i="1"/>
  <c r="P46" i="1" s="1"/>
  <c r="U46" i="1" s="1"/>
  <c r="L47" i="1"/>
  <c r="P47" i="1" s="1"/>
  <c r="U47" i="1" s="1"/>
  <c r="L48" i="1"/>
  <c r="P48" i="1" s="1"/>
  <c r="U48" i="1" s="1"/>
  <c r="L49" i="1"/>
  <c r="P49" i="1" s="1"/>
  <c r="L50" i="1"/>
  <c r="P50" i="1" s="1"/>
  <c r="L51" i="1"/>
  <c r="P51" i="1" s="1"/>
  <c r="L52" i="1"/>
  <c r="P52" i="1" s="1"/>
  <c r="U52" i="1" s="1"/>
  <c r="L53" i="1"/>
  <c r="P53" i="1" s="1"/>
  <c r="L54" i="1"/>
  <c r="P54" i="1" s="1"/>
  <c r="U54" i="1" s="1"/>
  <c r="L55" i="1"/>
  <c r="P55" i="1" s="1"/>
  <c r="L56" i="1"/>
  <c r="P56" i="1" s="1"/>
  <c r="U56" i="1" s="1"/>
  <c r="L57" i="1"/>
  <c r="P57" i="1" s="1"/>
  <c r="U57" i="1" s="1"/>
  <c r="L58" i="1"/>
  <c r="P58" i="1" s="1"/>
  <c r="U58" i="1" s="1"/>
  <c r="L59" i="1"/>
  <c r="P59" i="1" s="1"/>
  <c r="U59" i="1" s="1"/>
  <c r="L60" i="1"/>
  <c r="P60" i="1" s="1"/>
  <c r="U60" i="1" s="1"/>
  <c r="L61" i="1"/>
  <c r="P61" i="1" s="1"/>
  <c r="U61" i="1" s="1"/>
  <c r="L62" i="1"/>
  <c r="P62" i="1" s="1"/>
  <c r="U62" i="1" s="1"/>
  <c r="L63" i="1"/>
  <c r="P63" i="1" s="1"/>
  <c r="U63" i="1" s="1"/>
  <c r="L64" i="1"/>
  <c r="P64" i="1" s="1"/>
  <c r="U64" i="1" s="1"/>
  <c r="L65" i="1"/>
  <c r="P65" i="1" s="1"/>
  <c r="U65" i="1" s="1"/>
  <c r="L66" i="1"/>
  <c r="P66" i="1" s="1"/>
  <c r="U66" i="1" s="1"/>
  <c r="L67" i="1"/>
  <c r="P67" i="1" s="1"/>
  <c r="U67" i="1" s="1"/>
  <c r="L68" i="1"/>
  <c r="P68" i="1" s="1"/>
  <c r="L69" i="1"/>
  <c r="P69" i="1" s="1"/>
  <c r="U69" i="1" s="1"/>
  <c r="L70" i="1"/>
  <c r="P70" i="1" s="1"/>
  <c r="U70" i="1" s="1"/>
  <c r="L71" i="1"/>
  <c r="P71" i="1" s="1"/>
  <c r="L72" i="1"/>
  <c r="P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U76" i="1" s="1"/>
  <c r="L77" i="1"/>
  <c r="P77" i="1" s="1"/>
  <c r="U77" i="1" s="1"/>
  <c r="L78" i="1"/>
  <c r="P78" i="1" s="1"/>
  <c r="U78" i="1" s="1"/>
  <c r="L79" i="1"/>
  <c r="P79" i="1" s="1"/>
  <c r="U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U83" i="1" s="1"/>
  <c r="L84" i="1"/>
  <c r="P84" i="1" s="1"/>
  <c r="U84" i="1" s="1"/>
  <c r="L85" i="1"/>
  <c r="P85" i="1" s="1"/>
  <c r="U85" i="1" s="1"/>
  <c r="L86" i="1"/>
  <c r="P86" i="1" s="1"/>
  <c r="U86" i="1" s="1"/>
  <c r="L87" i="1"/>
  <c r="P87" i="1" s="1"/>
  <c r="U87" i="1" s="1"/>
  <c r="L88" i="1"/>
  <c r="P88" i="1" s="1"/>
  <c r="U88" i="1" s="1"/>
  <c r="L89" i="1"/>
  <c r="P89" i="1" s="1"/>
  <c r="U89" i="1" s="1"/>
  <c r="L90" i="1"/>
  <c r="P90" i="1" s="1"/>
  <c r="L91" i="1"/>
  <c r="P91" i="1" s="1"/>
  <c r="U91" i="1" s="1"/>
  <c r="L92" i="1"/>
  <c r="P92" i="1" s="1"/>
  <c r="U92" i="1" s="1"/>
  <c r="L93" i="1"/>
  <c r="P93" i="1" s="1"/>
  <c r="U93" i="1" s="1"/>
  <c r="L94" i="1"/>
  <c r="P94" i="1" s="1"/>
  <c r="U94" i="1" s="1"/>
  <c r="L95" i="1"/>
  <c r="P95" i="1" s="1"/>
  <c r="U95" i="1" s="1"/>
  <c r="L96" i="1"/>
  <c r="P96" i="1" s="1"/>
  <c r="U96" i="1" s="1"/>
  <c r="L97" i="1"/>
  <c r="P97" i="1" s="1"/>
  <c r="U97" i="1" s="1"/>
  <c r="L98" i="1"/>
  <c r="P98" i="1" s="1"/>
  <c r="U98" i="1" s="1"/>
  <c r="L99" i="1"/>
  <c r="P99" i="1" s="1"/>
  <c r="U99" i="1" s="1"/>
  <c r="L100" i="1"/>
  <c r="P100" i="1" s="1"/>
  <c r="U100" i="1" s="1"/>
  <c r="L101" i="1"/>
  <c r="P101" i="1" s="1"/>
  <c r="U101" i="1" s="1"/>
  <c r="L102" i="1"/>
  <c r="P102" i="1" s="1"/>
  <c r="L103" i="1"/>
  <c r="P103" i="1" s="1"/>
  <c r="L104" i="1"/>
  <c r="P104" i="1" s="1"/>
  <c r="L105" i="1"/>
  <c r="P105" i="1" s="1"/>
  <c r="U105" i="1" s="1"/>
  <c r="L106" i="1"/>
  <c r="P106" i="1" s="1"/>
  <c r="U106" i="1" s="1"/>
  <c r="L107" i="1"/>
  <c r="P107" i="1" s="1"/>
  <c r="U107" i="1" s="1"/>
  <c r="L108" i="1"/>
  <c r="P108" i="1" s="1"/>
  <c r="U108" i="1" s="1"/>
  <c r="L109" i="1"/>
  <c r="P109" i="1" s="1"/>
  <c r="U109" i="1" s="1"/>
  <c r="L110" i="1"/>
  <c r="P110" i="1" s="1"/>
  <c r="U110" i="1" s="1"/>
  <c r="L111" i="1"/>
  <c r="P111" i="1" s="1"/>
  <c r="L112" i="1"/>
  <c r="P112" i="1" s="1"/>
  <c r="L113" i="1"/>
  <c r="P113" i="1" s="1"/>
  <c r="U113" i="1" s="1"/>
  <c r="L114" i="1"/>
  <c r="P114" i="1" s="1"/>
  <c r="U114" i="1" s="1"/>
  <c r="L115" i="1"/>
  <c r="P115" i="1" s="1"/>
  <c r="U115" i="1" s="1"/>
  <c r="L6" i="1"/>
  <c r="P6" i="1" s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AD27" i="1" l="1"/>
  <c r="U27" i="1"/>
  <c r="Q111" i="1"/>
  <c r="R111" i="1" s="1"/>
  <c r="R103" i="1"/>
  <c r="Q71" i="1"/>
  <c r="Q55" i="1"/>
  <c r="R55" i="1" s="1"/>
  <c r="Q53" i="1"/>
  <c r="Q51" i="1"/>
  <c r="R51" i="1" s="1"/>
  <c r="Q49" i="1"/>
  <c r="Q45" i="1"/>
  <c r="R45" i="1" s="1"/>
  <c r="Q43" i="1"/>
  <c r="R43" i="1" s="1"/>
  <c r="R41" i="1"/>
  <c r="Q35" i="1"/>
  <c r="R35" i="1" s="1"/>
  <c r="Q33" i="1"/>
  <c r="R33" i="1" s="1"/>
  <c r="Q25" i="1"/>
  <c r="R25" i="1" s="1"/>
  <c r="Q23" i="1"/>
  <c r="R23" i="1" s="1"/>
  <c r="Q11" i="1"/>
  <c r="R11" i="1" s="1"/>
  <c r="Q9" i="1"/>
  <c r="R9" i="1" s="1"/>
  <c r="Q7" i="1"/>
  <c r="R7" i="1" s="1"/>
  <c r="V6" i="1"/>
  <c r="Q6" i="1"/>
  <c r="R6" i="1" s="1"/>
  <c r="Q112" i="1"/>
  <c r="R112" i="1" s="1"/>
  <c r="R104" i="1"/>
  <c r="R102" i="1"/>
  <c r="Q90" i="1"/>
  <c r="R90" i="1" s="1"/>
  <c r="Q72" i="1"/>
  <c r="Q68" i="1"/>
  <c r="R68" i="1" s="1"/>
  <c r="Q50" i="1"/>
  <c r="R50" i="1" s="1"/>
  <c r="Q42" i="1"/>
  <c r="R42" i="1" s="1"/>
  <c r="Q28" i="1"/>
  <c r="R22" i="1"/>
  <c r="Q10" i="1"/>
  <c r="R10" i="1" s="1"/>
  <c r="V113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K5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P5" i="1"/>
  <c r="L5" i="1"/>
  <c r="AD10" i="1" l="1"/>
  <c r="U10" i="1"/>
  <c r="U28" i="1"/>
  <c r="AD28" i="1"/>
  <c r="AD50" i="1"/>
  <c r="U50" i="1"/>
  <c r="U72" i="1"/>
  <c r="AD72" i="1"/>
  <c r="AD102" i="1"/>
  <c r="U102" i="1"/>
  <c r="U112" i="1"/>
  <c r="AD112" i="1"/>
  <c r="U9" i="1"/>
  <c r="AD9" i="1"/>
  <c r="AD23" i="1"/>
  <c r="U23" i="1"/>
  <c r="U33" i="1"/>
  <c r="AD33" i="1"/>
  <c r="AD41" i="1"/>
  <c r="U41" i="1"/>
  <c r="U45" i="1"/>
  <c r="AD45" i="1"/>
  <c r="U51" i="1"/>
  <c r="AD51" i="1"/>
  <c r="AD55" i="1"/>
  <c r="U55" i="1"/>
  <c r="U103" i="1"/>
  <c r="AD103" i="1"/>
  <c r="U22" i="1"/>
  <c r="AD22" i="1"/>
  <c r="U42" i="1"/>
  <c r="AD42" i="1"/>
  <c r="U68" i="1"/>
  <c r="AD68" i="1"/>
  <c r="AD90" i="1"/>
  <c r="U90" i="1"/>
  <c r="AD104" i="1"/>
  <c r="U104" i="1"/>
  <c r="AD6" i="1"/>
  <c r="U6" i="1"/>
  <c r="R5" i="1"/>
  <c r="U7" i="1"/>
  <c r="AD7" i="1"/>
  <c r="U11" i="1"/>
  <c r="AD11" i="1"/>
  <c r="U25" i="1"/>
  <c r="AD25" i="1"/>
  <c r="AD35" i="1"/>
  <c r="U35" i="1"/>
  <c r="AD43" i="1"/>
  <c r="U43" i="1"/>
  <c r="U49" i="1"/>
  <c r="AD49" i="1"/>
  <c r="U53" i="1"/>
  <c r="AD53" i="1"/>
  <c r="AD71" i="1"/>
  <c r="U71" i="1"/>
  <c r="AD111" i="1"/>
  <c r="U111" i="1"/>
  <c r="Q5" i="1"/>
  <c r="AD5" i="1" l="1"/>
</calcChain>
</file>

<file path=xl/sharedStrings.xml><?xml version="1.0" encoding="utf-8"?>
<sst xmlns="http://schemas.openxmlformats.org/spreadsheetml/2006/main" count="444" uniqueCount="168">
  <si>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</si>
  <si>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</si>
  <si>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</si>
  <si>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</si>
  <si>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</si>
  <si>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</si>
  <si>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</si>
  <si>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</si>
  <si>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</si>
  <si>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</si>
  <si>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</si>
  <si>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</si>
  <si>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</si>
  <si>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</si>
  <si>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</si>
  <si>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</si>
  <si>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</si>
  <si>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</si>
  <si>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</si>
  <si>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</si>
  <si>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</si>
  <si>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</si>
  <si>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</si>
  <si>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11,11,(1)</t>
  </si>
  <si>
    <t>11,11,(2)</t>
  </si>
  <si>
    <t>13,11,</t>
  </si>
  <si>
    <t>07,11,</t>
  </si>
  <si>
    <t>06,11,</t>
  </si>
  <si>
    <t>31,10,</t>
  </si>
  <si>
    <t>30,10,</t>
  </si>
  <si>
    <t>24,10,</t>
  </si>
  <si>
    <t>23,10,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</si>
  <si>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</si>
  <si>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</si>
  <si>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</si>
  <si>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</si>
  <si>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</si>
  <si>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</si>
  <si>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</si>
  <si>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</si>
  <si>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</si>
  <si>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</si>
  <si>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ТС Обжора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</si>
  <si>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</si>
  <si>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</si>
  <si>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</si>
  <si>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</si>
  <si>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</si>
  <si>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</si>
  <si>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</si>
  <si>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</si>
  <si>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</si>
  <si>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</si>
  <si>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с 10,10,24 заказываем / ТС Обжора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</si>
  <si>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</si>
  <si>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</si>
  <si>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</si>
  <si>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</si>
  <si>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</si>
  <si>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</si>
  <si>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</si>
  <si>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</si>
  <si>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</si>
  <si>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</si>
  <si>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</si>
  <si>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</si>
  <si>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</si>
  <si>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</si>
  <si>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</si>
  <si>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</si>
  <si>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</si>
  <si>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</si>
  <si>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</si>
  <si>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</si>
  <si>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</si>
  <si>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</si>
  <si>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</si>
  <si>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</si>
  <si>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</si>
  <si>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</si>
  <si>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</si>
  <si>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</si>
  <si>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</si>
  <si>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</si>
  <si>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</si>
  <si>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</si>
  <si>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</si>
  <si>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</si>
  <si>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</si>
  <si>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</si>
  <si>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</si>
  <si>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</si>
  <si>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</si>
  <si>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</si>
  <si>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</si>
  <si>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</si>
  <si>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</si>
  <si>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</si>
  <si>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</si>
  <si>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</si>
  <si>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</si>
  <si>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</si>
  <si>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</si>
  <si>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нужно увеличить продажи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</si>
  <si>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</si>
  <si>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</si>
  <si>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</si>
  <si>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</si>
  <si>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</si>
  <si>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</si>
  <si>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</si>
  <si>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</si>
  <si>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</si>
  <si>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</si>
  <si>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</si>
  <si>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</si>
  <si>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</si>
  <si>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</si>
  <si>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</si>
  <si>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</si>
  <si>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</si>
  <si>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</si>
  <si>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</si>
  <si>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</si>
  <si>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</si>
  <si>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</si>
  <si>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</si>
  <si>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</si>
  <si>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</si>
  <si>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</si>
  <si>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</si>
  <si>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</si>
  <si>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</si>
  <si>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</si>
  <si>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</si>
  <si>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</si>
  <si>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</si>
  <si>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</si>
  <si>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</si>
  <si>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</si>
  <si>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</si>
  <si>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</si>
  <si>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</si>
  <si>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</si>
  <si>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</si>
  <si>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</si>
  <si>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</si>
  <si>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</si>
  <si>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</si>
  <si>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</si>
  <si>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</si>
  <si>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</si>
  <si>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</si>
  <si>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</si>
  <si>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</si>
  <si>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</si>
  <si>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</si>
  <si>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</rPr>
      <t>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</si>
  <si>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Луганска (снижение продаж)</t>
    </r>
  </si>
  <si>
    <t>нужно продавать / нет потребности / товар Луганска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</si>
  <si>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</si>
  <si>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</si>
  <si>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10,10,24 заказываем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</si>
  <si>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11,10,24 появилась в бланке</t>
    </r>
  </si>
  <si>
    <t>Приоритет от завода</t>
  </si>
  <si>
    <t>все плюсом!!!</t>
  </si>
  <si>
    <t>заказ</t>
  </si>
  <si>
    <t>16,11,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</si>
</sst>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5" fillId="0" borderId="1" xfId="1" applyNumberFormat="1" applyFont="1"/>
    <xf numFmtId="164" fontId="4" fillId="6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70.85546875" customWidth="1"/>
    <col min="2" max="2" width="3.42578125" customWidth="1"/>
    <col min="3" max="6" width="6.42578125" customWidth="1"/>
    <col min="7" max="7" width="4.85546875" style="12" customWidth="1"/>
    <col min="8" max="8" width="4.85546875" customWidth="1"/>
    <col min="9" max="9" width="12.7109375" bestFit="1" customWidth="1"/>
    <col min="10" max="12" width="6.85546875" customWidth="1"/>
    <col min="13" max="13" width="6" customWidth="1"/>
    <col min="14" max="14" width="6.85546875" customWidth="1"/>
    <col min="15" max="16" width="6.28515625" customWidth="1"/>
    <col min="17" max="19" width="6.85546875" customWidth="1"/>
    <col min="20" max="20" width="22" customWidth="1"/>
    <col min="21" max="22" width="5.140625" customWidth="1"/>
    <col min="23" max="28" width="5.7109375" customWidth="1"/>
    <col min="29" max="29" width="43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166</v>
      </c>
      <c r="S3" s="13" t="s">
        <v>16</v>
      </c>
      <c r="T3" s="13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42941.121999999996</v>
      </c>
      <c r="F5" s="4">
        <f>SUM(F6:F498)</f>
        <v>40848.339000000007</v>
      </c>
      <c r="G5" s="9"/>
      <c r="H5" s="1"/>
      <c r="I5" s="1"/>
      <c r="J5" s="4">
        <f t="shared" ref="J5:S5" si="0">SUM(J6:J498)</f>
        <v>45184.347000000016</v>
      </c>
      <c r="K5" s="4">
        <f t="shared" si="0"/>
        <v>-2243.224999999999</v>
      </c>
      <c r="L5" s="4">
        <f t="shared" si="0"/>
        <v>34142.603000000003</v>
      </c>
      <c r="M5" s="4">
        <f t="shared" si="0"/>
        <v>8798.5190000000002</v>
      </c>
      <c r="N5" s="4">
        <f t="shared" si="0"/>
        <v>14813.174879999999</v>
      </c>
      <c r="O5" s="4">
        <f t="shared" si="0"/>
        <v>7800</v>
      </c>
      <c r="P5" s="4">
        <f t="shared" si="0"/>
        <v>6828.5205999999971</v>
      </c>
      <c r="Q5" s="4">
        <f t="shared" si="0"/>
        <v>13566.25958</v>
      </c>
      <c r="R5" s="4">
        <f t="shared" si="0"/>
        <v>15513.700180000002</v>
      </c>
      <c r="S5" s="4">
        <f t="shared" si="0"/>
        <v>2000</v>
      </c>
      <c r="T5" s="27" t="s">
        <v>165</v>
      </c>
      <c r="U5" s="1"/>
      <c r="V5" s="1"/>
      <c r="W5" s="4">
        <f t="shared" ref="W5:AB5" si="1">SUM(W6:W498)</f>
        <v>7163.0012000000033</v>
      </c>
      <c r="X5" s="4">
        <f t="shared" si="1"/>
        <v>6701.8464000000004</v>
      </c>
      <c r="Y5" s="4">
        <f t="shared" si="1"/>
        <v>5651.3194000000021</v>
      </c>
      <c r="Z5" s="4">
        <f t="shared" si="1"/>
        <v>5616.1167999999998</v>
      </c>
      <c r="AA5" s="4">
        <f t="shared" si="1"/>
        <v>6841.6511999999975</v>
      </c>
      <c r="AB5" s="4">
        <f t="shared" si="1"/>
        <v>6948.9597999999996</v>
      </c>
      <c r="AC5" s="1"/>
      <c r="AD5" s="4">
        <f>SUM(AD6:AD498)</f>
        <v>13161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1137.4849999999999</v>
      </c>
      <c r="D6" s="1"/>
      <c r="E6" s="1">
        <v>422.58499999999998</v>
      </c>
      <c r="F6" s="1">
        <v>672.84199999999998</v>
      </c>
      <c r="G6" s="9">
        <v>1</v>
      </c>
      <c r="H6" s="1">
        <v>50</v>
      </c>
      <c r="I6" s="1" t="s">
        <v>34</v>
      </c>
      <c r="J6" s="1">
        <v>394.4</v>
      </c>
      <c r="K6" s="1">
        <f t="shared" ref="K6:K37" si="2">E6-J6</f>
        <v>28.185000000000002</v>
      </c>
      <c r="L6" s="1">
        <f>E6-M6</f>
        <v>422.58499999999998</v>
      </c>
      <c r="M6" s="1"/>
      <c r="N6" s="1">
        <v>115.5803999999999</v>
      </c>
      <c r="O6" s="1"/>
      <c r="P6" s="1">
        <f>L6/5</f>
        <v>84.516999999999996</v>
      </c>
      <c r="Q6" s="5">
        <f>10*P6-O6-N6-F6</f>
        <v>56.747600000000034</v>
      </c>
      <c r="R6" s="5">
        <f>Q6</f>
        <v>56.747600000000034</v>
      </c>
      <c r="S6" s="5"/>
      <c r="T6" s="1"/>
      <c r="U6" s="1">
        <f>(F6+N6+O6+R6)/P6</f>
        <v>10</v>
      </c>
      <c r="V6" s="1">
        <f>(F6+N6+O6)/P6</f>
        <v>9.3285658506572631</v>
      </c>
      <c r="W6" s="1">
        <v>89.822199999999995</v>
      </c>
      <c r="X6" s="1">
        <v>79.587999999999994</v>
      </c>
      <c r="Y6" s="1">
        <v>75.899599999999992</v>
      </c>
      <c r="Z6" s="1">
        <v>57.739400000000003</v>
      </c>
      <c r="AA6" s="1">
        <v>63.826800000000013</v>
      </c>
      <c r="AB6" s="1">
        <v>62.594799999999999</v>
      </c>
      <c r="AC6" s="1"/>
      <c r="AD6" s="1">
        <f>ROUND(R6*G6,0)</f>
        <v>57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282.68400000000003</v>
      </c>
      <c r="D7" s="1">
        <v>356.40600000000001</v>
      </c>
      <c r="E7" s="1">
        <v>266.56799999999998</v>
      </c>
      <c r="F7" s="1">
        <v>341.012</v>
      </c>
      <c r="G7" s="9">
        <v>1</v>
      </c>
      <c r="H7" s="1">
        <v>45</v>
      </c>
      <c r="I7" s="1" t="s">
        <v>34</v>
      </c>
      <c r="J7" s="1">
        <v>254.6</v>
      </c>
      <c r="K7" s="1">
        <f t="shared" si="2"/>
        <v>11.967999999999989</v>
      </c>
      <c r="L7" s="1">
        <f t="shared" ref="L7:L70" si="3">E7-M7</f>
        <v>266.56799999999998</v>
      </c>
      <c r="M7" s="1"/>
      <c r="N7" s="1">
        <v>0</v>
      </c>
      <c r="O7" s="1"/>
      <c r="P7" s="1">
        <f t="shared" ref="P7:P70" si="4">L7/5</f>
        <v>53.313599999999994</v>
      </c>
      <c r="Q7" s="5">
        <f t="shared" ref="Q7:Q11" si="5">10*P7-O7-N7-F7</f>
        <v>192.12399999999997</v>
      </c>
      <c r="R7" s="5">
        <f t="shared" ref="R7:R11" si="6">Q7</f>
        <v>192.12399999999997</v>
      </c>
      <c r="S7" s="5"/>
      <c r="T7" s="1"/>
      <c r="U7" s="1">
        <f t="shared" ref="U7:U11" si="7">(F7+N7+O7+R7)/P7</f>
        <v>10</v>
      </c>
      <c r="V7" s="1">
        <f t="shared" ref="V7:V70" si="8">(F7+N7+O7)/P7</f>
        <v>6.396341646409172</v>
      </c>
      <c r="W7" s="1">
        <v>45.754399999999997</v>
      </c>
      <c r="X7" s="1">
        <v>43.206800000000001</v>
      </c>
      <c r="Y7" s="1">
        <v>48.327800000000003</v>
      </c>
      <c r="Z7" s="1">
        <v>37.244799999999998</v>
      </c>
      <c r="AA7" s="1">
        <v>41.7562</v>
      </c>
      <c r="AB7" s="1">
        <v>43.445999999999998</v>
      </c>
      <c r="AC7" s="1"/>
      <c r="AD7" s="1">
        <f t="shared" ref="AD7:AD11" si="9">ROUND(R7*G7,0)</f>
        <v>192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33</v>
      </c>
      <c r="C8" s="1">
        <v>2130.9929999999999</v>
      </c>
      <c r="D8" s="1">
        <v>754.98</v>
      </c>
      <c r="E8" s="1">
        <v>554.77300000000002</v>
      </c>
      <c r="F8" s="1">
        <v>2275.2809999999999</v>
      </c>
      <c r="G8" s="9">
        <v>1</v>
      </c>
      <c r="H8" s="1">
        <v>45</v>
      </c>
      <c r="I8" s="1" t="s">
        <v>34</v>
      </c>
      <c r="J8" s="1">
        <v>529.70000000000005</v>
      </c>
      <c r="K8" s="1">
        <f t="shared" si="2"/>
        <v>25.072999999999979</v>
      </c>
      <c r="L8" s="1">
        <f t="shared" si="3"/>
        <v>554.77300000000002</v>
      </c>
      <c r="M8" s="1"/>
      <c r="N8" s="1">
        <v>0</v>
      </c>
      <c r="O8" s="1"/>
      <c r="P8" s="1">
        <f t="shared" si="4"/>
        <v>110.9546</v>
      </c>
      <c r="Q8" s="5"/>
      <c r="R8" s="5">
        <f t="shared" si="6"/>
        <v>0</v>
      </c>
      <c r="S8" s="5"/>
      <c r="T8" s="1"/>
      <c r="U8" s="1">
        <f t="shared" si="7"/>
        <v>20.506414335232609</v>
      </c>
      <c r="V8" s="1">
        <f t="shared" si="8"/>
        <v>20.506414335232609</v>
      </c>
      <c r="W8" s="1">
        <v>121.8528</v>
      </c>
      <c r="X8" s="1">
        <v>171.90520000000001</v>
      </c>
      <c r="Y8" s="1">
        <v>411.16520000000003</v>
      </c>
      <c r="Z8" s="1">
        <v>393.90480000000002</v>
      </c>
      <c r="AA8" s="1">
        <v>356.93439999999998</v>
      </c>
      <c r="AB8" s="1">
        <v>346.08179999999999</v>
      </c>
      <c r="AC8" s="26" t="s">
        <v>38</v>
      </c>
      <c r="AD8" s="1">
        <f t="shared" si="9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33</v>
      </c>
      <c r="C9" s="1">
        <v>43.313000000000002</v>
      </c>
      <c r="D9" s="1"/>
      <c r="E9" s="1">
        <v>18.922999999999998</v>
      </c>
      <c r="F9" s="1">
        <v>23.109000000000002</v>
      </c>
      <c r="G9" s="9">
        <v>1</v>
      </c>
      <c r="H9" s="1">
        <v>40</v>
      </c>
      <c r="I9" s="1" t="s">
        <v>34</v>
      </c>
      <c r="J9" s="1">
        <v>19.8</v>
      </c>
      <c r="K9" s="1">
        <f t="shared" si="2"/>
        <v>-0.87700000000000244</v>
      </c>
      <c r="L9" s="1">
        <f t="shared" si="3"/>
        <v>18.922999999999998</v>
      </c>
      <c r="M9" s="1"/>
      <c r="N9" s="1">
        <v>0</v>
      </c>
      <c r="O9" s="1"/>
      <c r="P9" s="1">
        <f t="shared" si="4"/>
        <v>3.7845999999999997</v>
      </c>
      <c r="Q9" s="5">
        <f t="shared" si="5"/>
        <v>14.736999999999995</v>
      </c>
      <c r="R9" s="5">
        <f t="shared" si="6"/>
        <v>14.736999999999995</v>
      </c>
      <c r="S9" s="5"/>
      <c r="T9" s="1"/>
      <c r="U9" s="1">
        <f t="shared" si="7"/>
        <v>10</v>
      </c>
      <c r="V9" s="1">
        <f t="shared" si="8"/>
        <v>6.1060614067536871</v>
      </c>
      <c r="W9" s="1">
        <v>2.5238</v>
      </c>
      <c r="X9" s="1">
        <v>1.2707999999999999</v>
      </c>
      <c r="Y9" s="1">
        <v>2.2372000000000001</v>
      </c>
      <c r="Z9" s="1">
        <v>3.7437999999999998</v>
      </c>
      <c r="AA9" s="1">
        <v>4.0423999999999998</v>
      </c>
      <c r="AB9" s="1">
        <v>3.8054000000000001</v>
      </c>
      <c r="AC9" s="1"/>
      <c r="AD9" s="1">
        <f t="shared" si="9"/>
        <v>15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40</v>
      </c>
      <c r="C10" s="1">
        <v>1035</v>
      </c>
      <c r="D10" s="1">
        <v>1008</v>
      </c>
      <c r="E10" s="1">
        <v>791</v>
      </c>
      <c r="F10" s="1">
        <v>1012</v>
      </c>
      <c r="G10" s="9">
        <v>0.45</v>
      </c>
      <c r="H10" s="1">
        <v>45</v>
      </c>
      <c r="I10" s="1" t="s">
        <v>34</v>
      </c>
      <c r="J10" s="1">
        <v>805</v>
      </c>
      <c r="K10" s="1">
        <f t="shared" si="2"/>
        <v>-14</v>
      </c>
      <c r="L10" s="1">
        <f t="shared" si="3"/>
        <v>791</v>
      </c>
      <c r="M10" s="1"/>
      <c r="N10" s="1">
        <v>342.15999999999991</v>
      </c>
      <c r="O10" s="1"/>
      <c r="P10" s="1">
        <f t="shared" si="4"/>
        <v>158.19999999999999</v>
      </c>
      <c r="Q10" s="5">
        <f t="shared" si="5"/>
        <v>227.84000000000015</v>
      </c>
      <c r="R10" s="5">
        <f t="shared" si="6"/>
        <v>227.84000000000015</v>
      </c>
      <c r="S10" s="5"/>
      <c r="T10" s="1"/>
      <c r="U10" s="1">
        <f t="shared" si="7"/>
        <v>10</v>
      </c>
      <c r="V10" s="1">
        <f t="shared" si="8"/>
        <v>8.5597977243994947</v>
      </c>
      <c r="W10" s="1">
        <v>164.6</v>
      </c>
      <c r="X10" s="1">
        <v>162</v>
      </c>
      <c r="Y10" s="1">
        <v>158.80000000000001</v>
      </c>
      <c r="Z10" s="1">
        <v>143.6</v>
      </c>
      <c r="AA10" s="1">
        <v>166.4</v>
      </c>
      <c r="AB10" s="1">
        <v>170.4</v>
      </c>
      <c r="AC10" s="1"/>
      <c r="AD10" s="1">
        <f t="shared" si="9"/>
        <v>103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40</v>
      </c>
      <c r="C11" s="1">
        <v>2026.5239999999999</v>
      </c>
      <c r="D11" s="1">
        <v>828</v>
      </c>
      <c r="E11" s="1">
        <v>1145</v>
      </c>
      <c r="F11" s="1">
        <v>1410.5239999999999</v>
      </c>
      <c r="G11" s="9">
        <v>0.45</v>
      </c>
      <c r="H11" s="1">
        <v>45</v>
      </c>
      <c r="I11" s="1" t="s">
        <v>34</v>
      </c>
      <c r="J11" s="1">
        <v>1156</v>
      </c>
      <c r="K11" s="1">
        <f t="shared" si="2"/>
        <v>-11</v>
      </c>
      <c r="L11" s="1">
        <f t="shared" si="3"/>
        <v>1145</v>
      </c>
      <c r="M11" s="1"/>
      <c r="N11" s="1">
        <v>330.59999999999951</v>
      </c>
      <c r="O11" s="1"/>
      <c r="P11" s="1">
        <f t="shared" si="4"/>
        <v>229</v>
      </c>
      <c r="Q11" s="5">
        <f t="shared" si="5"/>
        <v>548.87600000000066</v>
      </c>
      <c r="R11" s="5">
        <f t="shared" si="6"/>
        <v>548.87600000000066</v>
      </c>
      <c r="S11" s="5"/>
      <c r="T11" s="1"/>
      <c r="U11" s="1">
        <f t="shared" si="7"/>
        <v>10</v>
      </c>
      <c r="V11" s="1">
        <f t="shared" si="8"/>
        <v>7.6031615720523993</v>
      </c>
      <c r="W11" s="1">
        <v>223.4</v>
      </c>
      <c r="X11" s="1">
        <v>223.6</v>
      </c>
      <c r="Y11" s="1">
        <v>230.2</v>
      </c>
      <c r="Z11" s="1">
        <v>221.2</v>
      </c>
      <c r="AA11" s="1">
        <v>219.8</v>
      </c>
      <c r="AB11" s="1">
        <v>222.8</v>
      </c>
      <c r="AC11" s="1" t="s">
        <v>42</v>
      </c>
      <c r="AD11" s="1">
        <f t="shared" si="9"/>
        <v>247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4" t="s">
        <v>43</v>
      </c>
      <c r="B12" s="14" t="s">
        <v>40</v>
      </c>
      <c r="C12" s="14"/>
      <c r="D12" s="14">
        <v>160</v>
      </c>
      <c r="E12" s="14">
        <v>160</v>
      </c>
      <c r="F12" s="14"/>
      <c r="G12" s="15">
        <v>0</v>
      </c>
      <c r="H12" s="14" t="e">
        <v>#N/A</v>
      </c>
      <c r="I12" s="14" t="s">
        <v>61</v>
      </c>
      <c r="J12" s="14">
        <v>160</v>
      </c>
      <c r="K12" s="14">
        <f t="shared" si="2"/>
        <v>0</v>
      </c>
      <c r="L12" s="14">
        <f t="shared" si="3"/>
        <v>0</v>
      </c>
      <c r="M12" s="14">
        <v>160</v>
      </c>
      <c r="N12" s="14"/>
      <c r="O12" s="14"/>
      <c r="P12" s="14">
        <f t="shared" si="4"/>
        <v>0</v>
      </c>
      <c r="Q12" s="16"/>
      <c r="R12" s="16"/>
      <c r="S12" s="16"/>
      <c r="T12" s="14"/>
      <c r="U12" s="14" t="e">
        <f t="shared" ref="U12:U67" si="10">(F12+N12+O12+Q12)/P12</f>
        <v>#DIV/0!</v>
      </c>
      <c r="V12" s="14" t="e">
        <f t="shared" si="8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/>
      <c r="AD12" s="14">
        <f t="shared" ref="AD12:AD37" si="11">ROUND(Q12*G12,0)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40</v>
      </c>
      <c r="C13" s="1">
        <v>382</v>
      </c>
      <c r="D13" s="1"/>
      <c r="E13" s="1">
        <v>93</v>
      </c>
      <c r="F13" s="1">
        <v>249</v>
      </c>
      <c r="G13" s="9">
        <v>0.17</v>
      </c>
      <c r="H13" s="1">
        <v>180</v>
      </c>
      <c r="I13" s="1" t="s">
        <v>34</v>
      </c>
      <c r="J13" s="1">
        <v>98</v>
      </c>
      <c r="K13" s="1">
        <f t="shared" si="2"/>
        <v>-5</v>
      </c>
      <c r="L13" s="1">
        <f t="shared" si="3"/>
        <v>93</v>
      </c>
      <c r="M13" s="1"/>
      <c r="N13" s="1">
        <v>0</v>
      </c>
      <c r="O13" s="1"/>
      <c r="P13" s="1">
        <f t="shared" si="4"/>
        <v>18.600000000000001</v>
      </c>
      <c r="Q13" s="5"/>
      <c r="R13" s="5">
        <f>Q13</f>
        <v>0</v>
      </c>
      <c r="S13" s="5"/>
      <c r="T13" s="1"/>
      <c r="U13" s="1">
        <f>(F13+N13+O13+R13)/P13</f>
        <v>13.387096774193548</v>
      </c>
      <c r="V13" s="1">
        <f t="shared" si="8"/>
        <v>13.387096774193548</v>
      </c>
      <c r="W13" s="1">
        <v>22.8</v>
      </c>
      <c r="X13" s="1">
        <v>26.2</v>
      </c>
      <c r="Y13" s="1">
        <v>18.2</v>
      </c>
      <c r="Z13" s="1">
        <v>14.6</v>
      </c>
      <c r="AA13" s="1">
        <v>35.799999999999997</v>
      </c>
      <c r="AB13" s="1">
        <v>38.799999999999997</v>
      </c>
      <c r="AC13" s="1" t="s">
        <v>42</v>
      </c>
      <c r="AD13" s="1">
        <f>ROUND(R13*G13,0)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45</v>
      </c>
      <c r="B14" s="14" t="s">
        <v>40</v>
      </c>
      <c r="C14" s="14"/>
      <c r="D14" s="14">
        <v>144</v>
      </c>
      <c r="E14" s="14">
        <v>144</v>
      </c>
      <c r="F14" s="14"/>
      <c r="G14" s="15">
        <v>0</v>
      </c>
      <c r="H14" s="14" t="e">
        <v>#N/A</v>
      </c>
      <c r="I14" s="14" t="s">
        <v>61</v>
      </c>
      <c r="J14" s="14">
        <v>144</v>
      </c>
      <c r="K14" s="14">
        <f t="shared" si="2"/>
        <v>0</v>
      </c>
      <c r="L14" s="14">
        <f t="shared" si="3"/>
        <v>0</v>
      </c>
      <c r="M14" s="14">
        <v>144</v>
      </c>
      <c r="N14" s="14"/>
      <c r="O14" s="14"/>
      <c r="P14" s="14">
        <f t="shared" si="4"/>
        <v>0</v>
      </c>
      <c r="Q14" s="16"/>
      <c r="R14" s="16"/>
      <c r="S14" s="16"/>
      <c r="T14" s="14"/>
      <c r="U14" s="14" t="e">
        <f t="shared" si="10"/>
        <v>#DIV/0!</v>
      </c>
      <c r="V14" s="14" t="e">
        <f t="shared" si="8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/>
      <c r="AD14" s="14">
        <f t="shared" si="11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40</v>
      </c>
      <c r="C15" s="1">
        <v>93</v>
      </c>
      <c r="D15" s="1">
        <v>120</v>
      </c>
      <c r="E15" s="1">
        <v>144</v>
      </c>
      <c r="F15" s="1">
        <v>67</v>
      </c>
      <c r="G15" s="9">
        <v>0.3</v>
      </c>
      <c r="H15" s="1">
        <v>40</v>
      </c>
      <c r="I15" s="1" t="s">
        <v>34</v>
      </c>
      <c r="J15" s="1">
        <v>144</v>
      </c>
      <c r="K15" s="1">
        <f t="shared" si="2"/>
        <v>0</v>
      </c>
      <c r="L15" s="1">
        <f t="shared" si="3"/>
        <v>24</v>
      </c>
      <c r="M15" s="1">
        <v>120</v>
      </c>
      <c r="N15" s="1">
        <v>0</v>
      </c>
      <c r="O15" s="1"/>
      <c r="P15" s="1">
        <f t="shared" si="4"/>
        <v>4.8</v>
      </c>
      <c r="Q15" s="5"/>
      <c r="R15" s="5">
        <f t="shared" ref="R15:R16" si="12">Q15</f>
        <v>0</v>
      </c>
      <c r="S15" s="5"/>
      <c r="T15" s="1"/>
      <c r="U15" s="1">
        <f t="shared" ref="U15:U16" si="13">(F15+N15+O15+R15)/P15</f>
        <v>13.958333333333334</v>
      </c>
      <c r="V15" s="1">
        <f t="shared" si="8"/>
        <v>13.958333333333334</v>
      </c>
      <c r="W15" s="1">
        <v>2.8</v>
      </c>
      <c r="X15" s="1">
        <v>2.6</v>
      </c>
      <c r="Y15" s="1">
        <v>2</v>
      </c>
      <c r="Z15" s="1">
        <v>3</v>
      </c>
      <c r="AA15" s="1">
        <v>7</v>
      </c>
      <c r="AB15" s="1">
        <v>6</v>
      </c>
      <c r="AC15" s="26" t="s">
        <v>38</v>
      </c>
      <c r="AD15" s="1">
        <f t="shared" ref="AD15:AD16" si="14">ROUND(R15*G15,0)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40</v>
      </c>
      <c r="C16" s="1">
        <v>105</v>
      </c>
      <c r="D16" s="1">
        <v>109</v>
      </c>
      <c r="E16" s="1">
        <v>84</v>
      </c>
      <c r="F16" s="1">
        <v>96</v>
      </c>
      <c r="G16" s="9">
        <v>0.17</v>
      </c>
      <c r="H16" s="1">
        <v>180</v>
      </c>
      <c r="I16" s="1" t="s">
        <v>34</v>
      </c>
      <c r="J16" s="1">
        <v>87</v>
      </c>
      <c r="K16" s="1">
        <f t="shared" si="2"/>
        <v>-3</v>
      </c>
      <c r="L16" s="1">
        <f t="shared" si="3"/>
        <v>84</v>
      </c>
      <c r="M16" s="1"/>
      <c r="N16" s="1">
        <v>93.200000000000017</v>
      </c>
      <c r="O16" s="1"/>
      <c r="P16" s="1">
        <f t="shared" si="4"/>
        <v>16.8</v>
      </c>
      <c r="Q16" s="5"/>
      <c r="R16" s="5">
        <f t="shared" si="12"/>
        <v>0</v>
      </c>
      <c r="S16" s="5"/>
      <c r="T16" s="1"/>
      <c r="U16" s="1">
        <f t="shared" si="13"/>
        <v>11.261904761904763</v>
      </c>
      <c r="V16" s="1">
        <f t="shared" si="8"/>
        <v>11.261904761904763</v>
      </c>
      <c r="W16" s="1">
        <v>20.6</v>
      </c>
      <c r="X16" s="1">
        <v>17.8</v>
      </c>
      <c r="Y16" s="1">
        <v>1.8</v>
      </c>
      <c r="Z16" s="1">
        <v>-1.2</v>
      </c>
      <c r="AA16" s="1">
        <v>27</v>
      </c>
      <c r="AB16" s="1">
        <v>32.799999999999997</v>
      </c>
      <c r="AC16" s="1"/>
      <c r="AD16" s="1">
        <f t="shared" si="14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48</v>
      </c>
      <c r="B17" s="14" t="s">
        <v>40</v>
      </c>
      <c r="C17" s="14"/>
      <c r="D17" s="14">
        <v>176</v>
      </c>
      <c r="E17" s="14">
        <v>176</v>
      </c>
      <c r="F17" s="14"/>
      <c r="G17" s="15">
        <v>0</v>
      </c>
      <c r="H17" s="14" t="e">
        <v>#N/A</v>
      </c>
      <c r="I17" s="14" t="s">
        <v>61</v>
      </c>
      <c r="J17" s="14">
        <v>176</v>
      </c>
      <c r="K17" s="14">
        <f t="shared" si="2"/>
        <v>0</v>
      </c>
      <c r="L17" s="14">
        <f t="shared" si="3"/>
        <v>0</v>
      </c>
      <c r="M17" s="14">
        <v>176</v>
      </c>
      <c r="N17" s="14"/>
      <c r="O17" s="14"/>
      <c r="P17" s="14">
        <f t="shared" si="4"/>
        <v>0</v>
      </c>
      <c r="Q17" s="16"/>
      <c r="R17" s="16"/>
      <c r="S17" s="16"/>
      <c r="T17" s="14"/>
      <c r="U17" s="14" t="e">
        <f t="shared" si="10"/>
        <v>#DIV/0!</v>
      </c>
      <c r="V17" s="14" t="e">
        <f t="shared" si="8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/>
      <c r="AD17" s="14">
        <f t="shared" si="11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4" t="s">
        <v>49</v>
      </c>
      <c r="B18" s="14" t="s">
        <v>40</v>
      </c>
      <c r="C18" s="14"/>
      <c r="D18" s="14">
        <v>60</v>
      </c>
      <c r="E18" s="14">
        <v>60</v>
      </c>
      <c r="F18" s="14"/>
      <c r="G18" s="15">
        <v>0</v>
      </c>
      <c r="H18" s="14" t="e">
        <v>#N/A</v>
      </c>
      <c r="I18" s="14" t="s">
        <v>61</v>
      </c>
      <c r="J18" s="14">
        <v>60</v>
      </c>
      <c r="K18" s="14">
        <f t="shared" si="2"/>
        <v>0</v>
      </c>
      <c r="L18" s="14">
        <f t="shared" si="3"/>
        <v>0</v>
      </c>
      <c r="M18" s="14">
        <v>60</v>
      </c>
      <c r="N18" s="14"/>
      <c r="O18" s="14"/>
      <c r="P18" s="14">
        <f t="shared" si="4"/>
        <v>0</v>
      </c>
      <c r="Q18" s="16"/>
      <c r="R18" s="16"/>
      <c r="S18" s="16"/>
      <c r="T18" s="14"/>
      <c r="U18" s="14" t="e">
        <f t="shared" si="10"/>
        <v>#DIV/0!</v>
      </c>
      <c r="V18" s="14" t="e">
        <f t="shared" si="8"/>
        <v>#DIV/0!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/>
      <c r="AD18" s="14">
        <f t="shared" si="11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8" t="s">
        <v>50</v>
      </c>
      <c r="B19" s="18" t="s">
        <v>40</v>
      </c>
      <c r="C19" s="18"/>
      <c r="D19" s="18">
        <v>84</v>
      </c>
      <c r="E19" s="18">
        <v>84</v>
      </c>
      <c r="F19" s="18"/>
      <c r="G19" s="19">
        <v>0</v>
      </c>
      <c r="H19" s="18">
        <v>50</v>
      </c>
      <c r="I19" s="18" t="s">
        <v>34</v>
      </c>
      <c r="J19" s="18">
        <v>84</v>
      </c>
      <c r="K19" s="18">
        <f t="shared" si="2"/>
        <v>0</v>
      </c>
      <c r="L19" s="18">
        <f t="shared" si="3"/>
        <v>0</v>
      </c>
      <c r="M19" s="18">
        <v>84</v>
      </c>
      <c r="N19" s="18"/>
      <c r="O19" s="18"/>
      <c r="P19" s="18">
        <f t="shared" si="4"/>
        <v>0</v>
      </c>
      <c r="Q19" s="20"/>
      <c r="R19" s="20"/>
      <c r="S19" s="20"/>
      <c r="T19" s="18"/>
      <c r="U19" s="18" t="e">
        <f t="shared" si="10"/>
        <v>#DIV/0!</v>
      </c>
      <c r="V19" s="18" t="e">
        <f t="shared" si="8"/>
        <v>#DIV/0!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51</v>
      </c>
      <c r="AD19" s="18">
        <f t="shared" si="11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40</v>
      </c>
      <c r="C20" s="1">
        <v>385</v>
      </c>
      <c r="D20" s="1">
        <v>120</v>
      </c>
      <c r="E20" s="1">
        <v>195</v>
      </c>
      <c r="F20" s="1">
        <v>261</v>
      </c>
      <c r="G20" s="9">
        <v>0.35</v>
      </c>
      <c r="H20" s="1">
        <v>50</v>
      </c>
      <c r="I20" s="1" t="s">
        <v>34</v>
      </c>
      <c r="J20" s="1">
        <v>196</v>
      </c>
      <c r="K20" s="1">
        <f t="shared" si="2"/>
        <v>-1</v>
      </c>
      <c r="L20" s="1">
        <f t="shared" si="3"/>
        <v>75</v>
      </c>
      <c r="M20" s="1">
        <v>120</v>
      </c>
      <c r="N20" s="1">
        <v>0</v>
      </c>
      <c r="O20" s="1"/>
      <c r="P20" s="1">
        <f t="shared" si="4"/>
        <v>15</v>
      </c>
      <c r="Q20" s="5"/>
      <c r="R20" s="5">
        <f t="shared" ref="R20:R23" si="15">Q20</f>
        <v>0</v>
      </c>
      <c r="S20" s="5"/>
      <c r="T20" s="1"/>
      <c r="U20" s="1">
        <f t="shared" ref="U20:U23" si="16">(F20+N20+O20+R20)/P20</f>
        <v>17.399999999999999</v>
      </c>
      <c r="V20" s="1">
        <f t="shared" si="8"/>
        <v>17.399999999999999</v>
      </c>
      <c r="W20" s="1">
        <v>22.2</v>
      </c>
      <c r="X20" s="1">
        <v>22.6</v>
      </c>
      <c r="Y20" s="1">
        <v>10.8</v>
      </c>
      <c r="Z20" s="1">
        <v>5.4</v>
      </c>
      <c r="AA20" s="1">
        <v>31</v>
      </c>
      <c r="AB20" s="1">
        <v>32.200000000000003</v>
      </c>
      <c r="AC20" s="21" t="s">
        <v>53</v>
      </c>
      <c r="AD20" s="1">
        <f t="shared" ref="AD20:AD23" si="17">ROUND(R20*G20,0)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33</v>
      </c>
      <c r="C21" s="1">
        <v>958.31600000000003</v>
      </c>
      <c r="D21" s="1">
        <v>2937.511</v>
      </c>
      <c r="E21" s="1">
        <v>1370.982</v>
      </c>
      <c r="F21" s="1">
        <v>2195.8560000000002</v>
      </c>
      <c r="G21" s="9">
        <v>1</v>
      </c>
      <c r="H21" s="1">
        <v>55</v>
      </c>
      <c r="I21" s="1" t="s">
        <v>34</v>
      </c>
      <c r="J21" s="1">
        <v>1547.2</v>
      </c>
      <c r="K21" s="1">
        <f t="shared" si="2"/>
        <v>-176.21800000000007</v>
      </c>
      <c r="L21" s="1">
        <f t="shared" si="3"/>
        <v>1370.982</v>
      </c>
      <c r="M21" s="1"/>
      <c r="N21" s="1">
        <v>701.0318000000002</v>
      </c>
      <c r="O21" s="1">
        <v>800</v>
      </c>
      <c r="P21" s="1">
        <f t="shared" si="4"/>
        <v>274.19639999999998</v>
      </c>
      <c r="Q21" s="5"/>
      <c r="R21" s="5">
        <f t="shared" si="15"/>
        <v>0</v>
      </c>
      <c r="S21" s="5"/>
      <c r="T21" s="1"/>
      <c r="U21" s="1">
        <f t="shared" si="16"/>
        <v>13.482627051266904</v>
      </c>
      <c r="V21" s="1">
        <f t="shared" si="8"/>
        <v>13.482627051266904</v>
      </c>
      <c r="W21" s="1">
        <v>337.6216</v>
      </c>
      <c r="X21" s="1">
        <v>300.6508</v>
      </c>
      <c r="Y21" s="1">
        <v>138.30279999999999</v>
      </c>
      <c r="Z21" s="1">
        <v>153.1054</v>
      </c>
      <c r="AA21" s="1">
        <v>163.459</v>
      </c>
      <c r="AB21" s="1">
        <v>160.7672</v>
      </c>
      <c r="AC21" s="1" t="s">
        <v>55</v>
      </c>
      <c r="AD21" s="1">
        <f t="shared" si="1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33</v>
      </c>
      <c r="C22" s="1">
        <v>2774.7809999999999</v>
      </c>
      <c r="D22" s="1">
        <v>557.08000000000004</v>
      </c>
      <c r="E22" s="1">
        <v>2179.9850000000001</v>
      </c>
      <c r="F22" s="1">
        <v>954.54600000000005</v>
      </c>
      <c r="G22" s="9">
        <v>1</v>
      </c>
      <c r="H22" s="1">
        <v>50</v>
      </c>
      <c r="I22" s="1" t="s">
        <v>34</v>
      </c>
      <c r="J22" s="1">
        <v>2250.3000000000002</v>
      </c>
      <c r="K22" s="1">
        <f t="shared" si="2"/>
        <v>-70.315000000000055</v>
      </c>
      <c r="L22" s="1">
        <f t="shared" si="3"/>
        <v>2179.9850000000001</v>
      </c>
      <c r="M22" s="1"/>
      <c r="N22" s="1">
        <v>0</v>
      </c>
      <c r="O22" s="1"/>
      <c r="P22" s="1">
        <f t="shared" si="4"/>
        <v>435.99700000000001</v>
      </c>
      <c r="Q22" s="5">
        <f>10.5*P22-O22-N22-F22</f>
        <v>3623.4224999999997</v>
      </c>
      <c r="R22" s="5">
        <f t="shared" si="15"/>
        <v>3623.4224999999997</v>
      </c>
      <c r="S22" s="5"/>
      <c r="T22" s="1"/>
      <c r="U22" s="1">
        <f t="shared" si="16"/>
        <v>10.5</v>
      </c>
      <c r="V22" s="1">
        <f t="shared" si="8"/>
        <v>2.1893407523446262</v>
      </c>
      <c r="W22" s="1">
        <v>369.15539999999999</v>
      </c>
      <c r="X22" s="1">
        <v>387.57780000000002</v>
      </c>
      <c r="Y22" s="1">
        <v>529.80160000000001</v>
      </c>
      <c r="Z22" s="1">
        <v>523.26679999999999</v>
      </c>
      <c r="AA22" s="1">
        <v>593.3134</v>
      </c>
      <c r="AB22" s="1">
        <v>672.6508</v>
      </c>
      <c r="AC22" s="1"/>
      <c r="AD22" s="1">
        <f t="shared" si="17"/>
        <v>3623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33</v>
      </c>
      <c r="C23" s="1">
        <v>490.89600000000002</v>
      </c>
      <c r="D23" s="1"/>
      <c r="E23" s="1">
        <v>152.05500000000001</v>
      </c>
      <c r="F23" s="1">
        <v>282.54399999999998</v>
      </c>
      <c r="G23" s="9">
        <v>1</v>
      </c>
      <c r="H23" s="1">
        <v>60</v>
      </c>
      <c r="I23" s="1" t="s">
        <v>34</v>
      </c>
      <c r="J23" s="1">
        <v>140.1</v>
      </c>
      <c r="K23" s="1">
        <f t="shared" si="2"/>
        <v>11.955000000000013</v>
      </c>
      <c r="L23" s="1">
        <f t="shared" si="3"/>
        <v>152.05500000000001</v>
      </c>
      <c r="M23" s="1"/>
      <c r="N23" s="1">
        <v>0</v>
      </c>
      <c r="O23" s="1"/>
      <c r="P23" s="1">
        <f t="shared" si="4"/>
        <v>30.411000000000001</v>
      </c>
      <c r="Q23" s="5">
        <f t="shared" ref="Q23" si="18">10*P23-O23-N23-F23</f>
        <v>21.566000000000031</v>
      </c>
      <c r="R23" s="5">
        <f t="shared" si="15"/>
        <v>21.566000000000031</v>
      </c>
      <c r="S23" s="5"/>
      <c r="T23" s="1"/>
      <c r="U23" s="1">
        <f t="shared" si="16"/>
        <v>10</v>
      </c>
      <c r="V23" s="1">
        <f t="shared" si="8"/>
        <v>9.2908487060603058</v>
      </c>
      <c r="W23" s="1">
        <v>37.622199999999999</v>
      </c>
      <c r="X23" s="1">
        <v>43.689399999999999</v>
      </c>
      <c r="Y23" s="1">
        <v>62.103599999999993</v>
      </c>
      <c r="Z23" s="1">
        <v>59.439</v>
      </c>
      <c r="AA23" s="1">
        <v>108.91200000000001</v>
      </c>
      <c r="AB23" s="1">
        <v>114.6032</v>
      </c>
      <c r="AC23" s="17" t="s">
        <v>103</v>
      </c>
      <c r="AD23" s="1">
        <f t="shared" si="17"/>
        <v>22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58</v>
      </c>
      <c r="B24" s="18" t="s">
        <v>33</v>
      </c>
      <c r="C24" s="18">
        <v>84.263000000000005</v>
      </c>
      <c r="D24" s="18">
        <v>2.19</v>
      </c>
      <c r="E24" s="18">
        <v>43.896999999999998</v>
      </c>
      <c r="F24" s="18">
        <v>1E-3</v>
      </c>
      <c r="G24" s="19">
        <v>0</v>
      </c>
      <c r="H24" s="18">
        <v>60</v>
      </c>
      <c r="I24" s="18" t="s">
        <v>34</v>
      </c>
      <c r="J24" s="18">
        <v>94.35</v>
      </c>
      <c r="K24" s="18">
        <f t="shared" si="2"/>
        <v>-50.452999999999996</v>
      </c>
      <c r="L24" s="18">
        <f t="shared" si="3"/>
        <v>43.896999999999998</v>
      </c>
      <c r="M24" s="18"/>
      <c r="N24" s="18"/>
      <c r="O24" s="18"/>
      <c r="P24" s="18">
        <f t="shared" si="4"/>
        <v>8.779399999999999</v>
      </c>
      <c r="Q24" s="20"/>
      <c r="R24" s="20"/>
      <c r="S24" s="20"/>
      <c r="T24" s="18"/>
      <c r="U24" s="18">
        <f t="shared" si="10"/>
        <v>1.1390300020502542E-4</v>
      </c>
      <c r="V24" s="18">
        <f t="shared" si="8"/>
        <v>1.1390300020502542E-4</v>
      </c>
      <c r="W24" s="18">
        <v>16.682600000000001</v>
      </c>
      <c r="X24" s="18">
        <v>11.1038</v>
      </c>
      <c r="Y24" s="18">
        <v>0</v>
      </c>
      <c r="Z24" s="18">
        <v>0</v>
      </c>
      <c r="AA24" s="18">
        <v>0</v>
      </c>
      <c r="AB24" s="18">
        <v>0</v>
      </c>
      <c r="AC24" s="18" t="s">
        <v>51</v>
      </c>
      <c r="AD24" s="18">
        <f t="shared" si="11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33</v>
      </c>
      <c r="C25" s="1">
        <v>2191.2359999999999</v>
      </c>
      <c r="D25" s="1">
        <v>2765.17</v>
      </c>
      <c r="E25" s="1">
        <v>2139.0279999999998</v>
      </c>
      <c r="F25" s="1">
        <v>2394.6350000000002</v>
      </c>
      <c r="G25" s="9">
        <v>1</v>
      </c>
      <c r="H25" s="1">
        <v>60</v>
      </c>
      <c r="I25" s="1" t="s">
        <v>34</v>
      </c>
      <c r="J25" s="1">
        <v>2009</v>
      </c>
      <c r="K25" s="1">
        <f t="shared" si="2"/>
        <v>130.02799999999979</v>
      </c>
      <c r="L25" s="1">
        <f t="shared" si="3"/>
        <v>2139.0279999999998</v>
      </c>
      <c r="M25" s="1"/>
      <c r="N25" s="1">
        <v>775.48240000000055</v>
      </c>
      <c r="O25" s="1">
        <v>1000</v>
      </c>
      <c r="P25" s="1">
        <f t="shared" si="4"/>
        <v>427.80559999999997</v>
      </c>
      <c r="Q25" s="5">
        <f>10*P25-O25-N25-F25</f>
        <v>107.93859999999859</v>
      </c>
      <c r="R25" s="5">
        <f>Q25</f>
        <v>107.93859999999859</v>
      </c>
      <c r="S25" s="5"/>
      <c r="T25" s="1"/>
      <c r="U25" s="1">
        <f>(F25+N25+O25+R25)/P25</f>
        <v>10</v>
      </c>
      <c r="V25" s="1">
        <f t="shared" si="8"/>
        <v>9.7476924098235305</v>
      </c>
      <c r="W25" s="1">
        <v>422.98579999999998</v>
      </c>
      <c r="X25" s="1">
        <v>383.91840000000002</v>
      </c>
      <c r="Y25" s="1">
        <v>181.39779999999999</v>
      </c>
      <c r="Z25" s="1">
        <v>196.00020000000001</v>
      </c>
      <c r="AA25" s="1">
        <v>275.12020000000001</v>
      </c>
      <c r="AB25" s="1">
        <v>273.01400000000001</v>
      </c>
      <c r="AC25" s="1" t="s">
        <v>55</v>
      </c>
      <c r="AD25" s="1">
        <f>ROUND(R25*G25,0)</f>
        <v>108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60</v>
      </c>
      <c r="B26" s="14" t="s">
        <v>33</v>
      </c>
      <c r="C26" s="14">
        <v>-2.56</v>
      </c>
      <c r="D26" s="14"/>
      <c r="E26" s="14"/>
      <c r="F26" s="24">
        <v>-2.56</v>
      </c>
      <c r="G26" s="15">
        <v>0</v>
      </c>
      <c r="H26" s="14" t="e">
        <v>#N/A</v>
      </c>
      <c r="I26" s="14" t="s">
        <v>61</v>
      </c>
      <c r="J26" s="14"/>
      <c r="K26" s="14">
        <f t="shared" si="2"/>
        <v>0</v>
      </c>
      <c r="L26" s="14">
        <f t="shared" si="3"/>
        <v>0</v>
      </c>
      <c r="M26" s="14"/>
      <c r="N26" s="14"/>
      <c r="O26" s="14"/>
      <c r="P26" s="14">
        <f t="shared" si="4"/>
        <v>0</v>
      </c>
      <c r="Q26" s="16"/>
      <c r="R26" s="16"/>
      <c r="S26" s="16"/>
      <c r="T26" s="14"/>
      <c r="U26" s="14" t="e">
        <f t="shared" si="10"/>
        <v>#DIV/0!</v>
      </c>
      <c r="V26" s="14" t="e">
        <f t="shared" si="8"/>
        <v>#DIV/0!</v>
      </c>
      <c r="W26" s="14">
        <v>0</v>
      </c>
      <c r="X26" s="14">
        <v>0</v>
      </c>
      <c r="Y26" s="14">
        <v>0.51200000000000001</v>
      </c>
      <c r="Z26" s="14">
        <v>0.51200000000000001</v>
      </c>
      <c r="AA26" s="14">
        <v>0</v>
      </c>
      <c r="AB26" s="14">
        <v>0</v>
      </c>
      <c r="AC26" s="14" t="s">
        <v>62</v>
      </c>
      <c r="AD26" s="14">
        <f t="shared" si="1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1" t="s">
        <v>63</v>
      </c>
      <c r="B27" s="1" t="s">
        <v>33</v>
      </c>
      <c r="C27" s="1">
        <v>743.16899999999998</v>
      </c>
      <c r="D27" s="1"/>
      <c r="E27" s="1">
        <v>608.05200000000002</v>
      </c>
      <c r="F27" s="1">
        <v>79.462000000000003</v>
      </c>
      <c r="G27" s="9">
        <v>1</v>
      </c>
      <c r="H27" s="1">
        <v>60</v>
      </c>
      <c r="I27" s="1" t="s">
        <v>34</v>
      </c>
      <c r="J27" s="1">
        <v>575.1</v>
      </c>
      <c r="K27" s="1">
        <f t="shared" si="2"/>
        <v>32.951999999999998</v>
      </c>
      <c r="L27" s="1">
        <f t="shared" si="3"/>
        <v>608.05200000000002</v>
      </c>
      <c r="M27" s="1"/>
      <c r="N27" s="1">
        <v>45.81779999999992</v>
      </c>
      <c r="O27" s="1"/>
      <c r="P27" s="1">
        <f t="shared" si="4"/>
        <v>121.6104</v>
      </c>
      <c r="Q27" s="5">
        <f>8*P27-O27-N27-F27</f>
        <v>847.60340000000008</v>
      </c>
      <c r="R27" s="5">
        <v>1040</v>
      </c>
      <c r="S27" s="5">
        <v>200</v>
      </c>
      <c r="T27" s="1" t="s">
        <v>164</v>
      </c>
      <c r="U27" s="1">
        <f t="shared" ref="U27:U29" si="19">(F27+N27+O27+R27)/P27</f>
        <v>9.58207357265497</v>
      </c>
      <c r="V27" s="1">
        <f t="shared" si="8"/>
        <v>1.0301734062218357</v>
      </c>
      <c r="W27" s="1">
        <v>73.459199999999996</v>
      </c>
      <c r="X27" s="1">
        <v>82.674199999999999</v>
      </c>
      <c r="Y27" s="1">
        <v>112.1</v>
      </c>
      <c r="Z27" s="1">
        <v>117.07080000000001</v>
      </c>
      <c r="AA27" s="1">
        <v>192.28899999999999</v>
      </c>
      <c r="AB27" s="1">
        <v>195.22020000000001</v>
      </c>
      <c r="AC27" s="1"/>
      <c r="AD27" s="1">
        <f t="shared" ref="AD27:AD29" si="20">ROUND(R27*G27,0)</f>
        <v>1040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1" t="s">
        <v>64</v>
      </c>
      <c r="B28" s="1" t="s">
        <v>33</v>
      </c>
      <c r="C28" s="1">
        <v>1694.326</v>
      </c>
      <c r="D28" s="1"/>
      <c r="E28" s="1">
        <v>745.26199999999994</v>
      </c>
      <c r="F28" s="1">
        <v>864.84799999999996</v>
      </c>
      <c r="G28" s="9">
        <v>1</v>
      </c>
      <c r="H28" s="1">
        <v>60</v>
      </c>
      <c r="I28" s="1" t="s">
        <v>34</v>
      </c>
      <c r="J28" s="1">
        <v>716.12</v>
      </c>
      <c r="K28" s="1">
        <f t="shared" si="2"/>
        <v>29.141999999999939</v>
      </c>
      <c r="L28" s="1">
        <f t="shared" si="3"/>
        <v>745.26199999999994</v>
      </c>
      <c r="M28" s="1"/>
      <c r="N28" s="1">
        <v>436.09940000000029</v>
      </c>
      <c r="O28" s="1"/>
      <c r="P28" s="1">
        <f t="shared" si="4"/>
        <v>149.05239999999998</v>
      </c>
      <c r="Q28" s="5">
        <f t="shared" ref="Q28" si="21">10*P28-O28-N28-F28</f>
        <v>189.57659999999964</v>
      </c>
      <c r="R28" s="5">
        <v>380</v>
      </c>
      <c r="S28" s="5">
        <v>200</v>
      </c>
      <c r="T28" s="1" t="s">
        <v>164</v>
      </c>
      <c r="U28" s="1">
        <f t="shared" si="19"/>
        <v>11.277560106378699</v>
      </c>
      <c r="V28" s="1">
        <f t="shared" si="8"/>
        <v>8.7281211171373325</v>
      </c>
      <c r="W28" s="1">
        <v>155.01419999999999</v>
      </c>
      <c r="X28" s="1">
        <v>132.22280000000001</v>
      </c>
      <c r="Y28" s="1">
        <v>44.849400000000003</v>
      </c>
      <c r="Z28" s="1">
        <v>50.821199999999997</v>
      </c>
      <c r="AA28" s="1">
        <v>175.47659999999999</v>
      </c>
      <c r="AB28" s="1">
        <v>172.05600000000001</v>
      </c>
      <c r="AC28" s="1"/>
      <c r="AD28" s="1">
        <f t="shared" si="20"/>
        <v>380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1" t="s">
        <v>65</v>
      </c>
      <c r="B29" s="1" t="s">
        <v>33</v>
      </c>
      <c r="C29" s="1">
        <v>869.2</v>
      </c>
      <c r="D29" s="1">
        <v>2530.1109999999999</v>
      </c>
      <c r="E29" s="1">
        <v>1204.9280000000001</v>
      </c>
      <c r="F29" s="1">
        <v>1898.5239999999999</v>
      </c>
      <c r="G29" s="9">
        <v>1</v>
      </c>
      <c r="H29" s="1">
        <v>60</v>
      </c>
      <c r="I29" s="1" t="s">
        <v>34</v>
      </c>
      <c r="J29" s="1">
        <v>1312.35</v>
      </c>
      <c r="K29" s="1">
        <f t="shared" si="2"/>
        <v>-107.4219999999998</v>
      </c>
      <c r="L29" s="1">
        <f t="shared" si="3"/>
        <v>1204.9280000000001</v>
      </c>
      <c r="M29" s="1"/>
      <c r="N29" s="1">
        <v>635.35380000000009</v>
      </c>
      <c r="O29" s="1">
        <v>400</v>
      </c>
      <c r="P29" s="1">
        <f t="shared" si="4"/>
        <v>240.98560000000003</v>
      </c>
      <c r="Q29" s="5"/>
      <c r="R29" s="5">
        <v>200</v>
      </c>
      <c r="S29" s="5">
        <v>200</v>
      </c>
      <c r="T29" s="1" t="s">
        <v>164</v>
      </c>
      <c r="U29" s="1">
        <f t="shared" si="19"/>
        <v>13.004419351197747</v>
      </c>
      <c r="V29" s="1">
        <f t="shared" si="8"/>
        <v>12.174494243639453</v>
      </c>
      <c r="W29" s="1">
        <v>277.41640000000001</v>
      </c>
      <c r="X29" s="1">
        <v>256.44139999999999</v>
      </c>
      <c r="Y29" s="1">
        <v>115.93600000000001</v>
      </c>
      <c r="Z29" s="1">
        <v>129.22880000000001</v>
      </c>
      <c r="AA29" s="1">
        <v>155.43860000000001</v>
      </c>
      <c r="AB29" s="1">
        <v>148.3604</v>
      </c>
      <c r="AC29" s="1" t="s">
        <v>55</v>
      </c>
      <c r="AD29" s="1">
        <f t="shared" si="20"/>
        <v>200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4" t="s">
        <v>66</v>
      </c>
      <c r="B30" s="14" t="s">
        <v>33</v>
      </c>
      <c r="C30" s="14">
        <v>58.404000000000003</v>
      </c>
      <c r="D30" s="14"/>
      <c r="E30" s="14">
        <v>47.322000000000003</v>
      </c>
      <c r="F30" s="14">
        <v>-1.21</v>
      </c>
      <c r="G30" s="15">
        <v>0</v>
      </c>
      <c r="H30" s="14">
        <v>35</v>
      </c>
      <c r="I30" s="14" t="s">
        <v>61</v>
      </c>
      <c r="J30" s="14">
        <v>49</v>
      </c>
      <c r="K30" s="14">
        <f t="shared" si="2"/>
        <v>-1.6779999999999973</v>
      </c>
      <c r="L30" s="14">
        <f t="shared" si="3"/>
        <v>47.322000000000003</v>
      </c>
      <c r="M30" s="14"/>
      <c r="N30" s="14"/>
      <c r="O30" s="14"/>
      <c r="P30" s="14">
        <f t="shared" si="4"/>
        <v>9.4644000000000013</v>
      </c>
      <c r="Q30" s="16"/>
      <c r="R30" s="16"/>
      <c r="S30" s="16"/>
      <c r="T30" s="14"/>
      <c r="U30" s="14">
        <f t="shared" si="10"/>
        <v>-0.12784751278475126</v>
      </c>
      <c r="V30" s="14">
        <f t="shared" si="8"/>
        <v>-0.12784751278475126</v>
      </c>
      <c r="W30" s="14">
        <v>7.4385999999999992</v>
      </c>
      <c r="X30" s="14">
        <v>5.2447999999999997</v>
      </c>
      <c r="Y30" s="14">
        <v>5.8570000000000002</v>
      </c>
      <c r="Z30" s="14">
        <v>6.8273999999999999</v>
      </c>
      <c r="AA30" s="14">
        <v>6.866200000000001</v>
      </c>
      <c r="AB30" s="14">
        <v>5.7724000000000002</v>
      </c>
      <c r="AC30" s="14" t="s">
        <v>67</v>
      </c>
      <c r="AD30" s="14">
        <f t="shared" si="11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8" t="s">
        <v>68</v>
      </c>
      <c r="B31" s="18" t="s">
        <v>33</v>
      </c>
      <c r="C31" s="18">
        <v>97.016000000000005</v>
      </c>
      <c r="D31" s="18"/>
      <c r="E31" s="18">
        <v>20.166</v>
      </c>
      <c r="F31" s="18">
        <v>70.072999999999993</v>
      </c>
      <c r="G31" s="19">
        <v>0</v>
      </c>
      <c r="H31" s="18">
        <v>30</v>
      </c>
      <c r="I31" s="18" t="s">
        <v>34</v>
      </c>
      <c r="J31" s="18">
        <v>19.7</v>
      </c>
      <c r="K31" s="18">
        <f t="shared" si="2"/>
        <v>0.46600000000000108</v>
      </c>
      <c r="L31" s="18">
        <f t="shared" si="3"/>
        <v>20.166</v>
      </c>
      <c r="M31" s="18"/>
      <c r="N31" s="18"/>
      <c r="O31" s="18"/>
      <c r="P31" s="18">
        <f t="shared" si="4"/>
        <v>4.0331999999999999</v>
      </c>
      <c r="Q31" s="20"/>
      <c r="R31" s="20"/>
      <c r="S31" s="20"/>
      <c r="T31" s="18"/>
      <c r="U31" s="18">
        <f t="shared" si="10"/>
        <v>17.374045422989187</v>
      </c>
      <c r="V31" s="18">
        <f t="shared" si="8"/>
        <v>17.374045422989187</v>
      </c>
      <c r="W31" s="18">
        <v>1.897</v>
      </c>
      <c r="X31" s="18">
        <v>1.3553999999999999</v>
      </c>
      <c r="Y31" s="18">
        <v>0</v>
      </c>
      <c r="Z31" s="18">
        <v>0</v>
      </c>
      <c r="AA31" s="18">
        <v>0</v>
      </c>
      <c r="AB31" s="18">
        <v>0</v>
      </c>
      <c r="AC31" s="17" t="s">
        <v>159</v>
      </c>
      <c r="AD31" s="18">
        <f t="shared" si="11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8" t="s">
        <v>69</v>
      </c>
      <c r="B32" s="18" t="s">
        <v>33</v>
      </c>
      <c r="C32" s="18">
        <v>178.76900000000001</v>
      </c>
      <c r="D32" s="18">
        <v>658.51900000000001</v>
      </c>
      <c r="E32" s="18">
        <v>698.11400000000003</v>
      </c>
      <c r="F32" s="18">
        <v>135.72</v>
      </c>
      <c r="G32" s="19">
        <v>0</v>
      </c>
      <c r="H32" s="18">
        <v>30</v>
      </c>
      <c r="I32" s="18" t="s">
        <v>34</v>
      </c>
      <c r="J32" s="18">
        <v>709.21900000000005</v>
      </c>
      <c r="K32" s="18">
        <f t="shared" si="2"/>
        <v>-11.105000000000018</v>
      </c>
      <c r="L32" s="18">
        <f t="shared" si="3"/>
        <v>39.595000000000027</v>
      </c>
      <c r="M32" s="18">
        <v>658.51900000000001</v>
      </c>
      <c r="N32" s="18"/>
      <c r="O32" s="18"/>
      <c r="P32" s="18">
        <f t="shared" si="4"/>
        <v>7.9190000000000058</v>
      </c>
      <c r="Q32" s="20"/>
      <c r="R32" s="20"/>
      <c r="S32" s="20"/>
      <c r="T32" s="18"/>
      <c r="U32" s="18">
        <f t="shared" si="10"/>
        <v>17.138527591867646</v>
      </c>
      <c r="V32" s="18">
        <f t="shared" si="8"/>
        <v>17.138527591867646</v>
      </c>
      <c r="W32" s="18">
        <v>1.7068000000000001</v>
      </c>
      <c r="X32" s="18">
        <v>0.12839999999999999</v>
      </c>
      <c r="Y32" s="18">
        <v>0.16059999999999949</v>
      </c>
      <c r="Z32" s="18">
        <v>2.8127999999999931</v>
      </c>
      <c r="AA32" s="18">
        <v>9.0538000000000007</v>
      </c>
      <c r="AB32" s="18">
        <v>8.5251999999999999</v>
      </c>
      <c r="AC32" s="17" t="s">
        <v>158</v>
      </c>
      <c r="AD32" s="18">
        <f t="shared" si="11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33</v>
      </c>
      <c r="C33" s="1">
        <v>1104.7529999999999</v>
      </c>
      <c r="D33" s="1">
        <v>78.48</v>
      </c>
      <c r="E33" s="1">
        <v>739.02200000000005</v>
      </c>
      <c r="F33" s="1">
        <v>312.21800000000002</v>
      </c>
      <c r="G33" s="9">
        <v>1</v>
      </c>
      <c r="H33" s="1">
        <v>30</v>
      </c>
      <c r="I33" s="1" t="s">
        <v>34</v>
      </c>
      <c r="J33" s="1">
        <v>774.3</v>
      </c>
      <c r="K33" s="1">
        <f t="shared" si="2"/>
        <v>-35.277999999999906</v>
      </c>
      <c r="L33" s="1">
        <f t="shared" si="3"/>
        <v>739.02200000000005</v>
      </c>
      <c r="M33" s="1"/>
      <c r="N33" s="1">
        <v>455.44988000000069</v>
      </c>
      <c r="O33" s="1"/>
      <c r="P33" s="1">
        <f t="shared" si="4"/>
        <v>147.80440000000002</v>
      </c>
      <c r="Q33" s="5">
        <f>10*P33-O33-N33-F33</f>
        <v>710.37611999999945</v>
      </c>
      <c r="R33" s="5">
        <f>Q33</f>
        <v>710.37611999999945</v>
      </c>
      <c r="S33" s="5"/>
      <c r="T33" s="1"/>
      <c r="U33" s="1">
        <f>(F33+N33+O33+R33)/P33</f>
        <v>10</v>
      </c>
      <c r="V33" s="1">
        <f t="shared" si="8"/>
        <v>5.1938093859181498</v>
      </c>
      <c r="W33" s="1">
        <v>158.2182</v>
      </c>
      <c r="X33" s="1">
        <v>134.60419999999999</v>
      </c>
      <c r="Y33" s="1">
        <v>202.6266</v>
      </c>
      <c r="Z33" s="1">
        <v>211.476</v>
      </c>
      <c r="AA33" s="1">
        <v>244.07140000000001</v>
      </c>
      <c r="AB33" s="1">
        <v>235.29339999999999</v>
      </c>
      <c r="AC33" s="1"/>
      <c r="AD33" s="1">
        <f>ROUND(R33*G33,0)</f>
        <v>710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8" t="s">
        <v>71</v>
      </c>
      <c r="B34" s="18" t="s">
        <v>33</v>
      </c>
      <c r="C34" s="18">
        <v>7.9189999999999996</v>
      </c>
      <c r="D34" s="18"/>
      <c r="E34" s="18"/>
      <c r="F34" s="18">
        <v>7.9189999999999996</v>
      </c>
      <c r="G34" s="19">
        <v>0</v>
      </c>
      <c r="H34" s="18">
        <v>45</v>
      </c>
      <c r="I34" s="18" t="s">
        <v>34</v>
      </c>
      <c r="J34" s="18"/>
      <c r="K34" s="18">
        <f t="shared" si="2"/>
        <v>0</v>
      </c>
      <c r="L34" s="18">
        <f t="shared" si="3"/>
        <v>0</v>
      </c>
      <c r="M34" s="18"/>
      <c r="N34" s="18"/>
      <c r="O34" s="18"/>
      <c r="P34" s="18">
        <f t="shared" si="4"/>
        <v>0</v>
      </c>
      <c r="Q34" s="20"/>
      <c r="R34" s="20"/>
      <c r="S34" s="20"/>
      <c r="T34" s="18"/>
      <c r="U34" s="18" t="e">
        <f t="shared" si="10"/>
        <v>#DIV/0!</v>
      </c>
      <c r="V34" s="18" t="e">
        <f t="shared" si="8"/>
        <v>#DIV/0!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7" t="s">
        <v>159</v>
      </c>
      <c r="AD34" s="18">
        <f t="shared" si="11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33</v>
      </c>
      <c r="C35" s="1">
        <v>4028.337</v>
      </c>
      <c r="D35" s="1">
        <v>3660.442</v>
      </c>
      <c r="E35" s="1">
        <v>3209.3679999999999</v>
      </c>
      <c r="F35" s="1">
        <v>3280.4650000000001</v>
      </c>
      <c r="G35" s="9">
        <v>1</v>
      </c>
      <c r="H35" s="1">
        <v>40</v>
      </c>
      <c r="I35" s="1" t="s">
        <v>34</v>
      </c>
      <c r="J35" s="1">
        <v>3216.7</v>
      </c>
      <c r="K35" s="1">
        <f t="shared" si="2"/>
        <v>-7.3319999999998799</v>
      </c>
      <c r="L35" s="1">
        <f t="shared" si="3"/>
        <v>3209.3679999999999</v>
      </c>
      <c r="M35" s="1"/>
      <c r="N35" s="1">
        <v>1078.6483999999989</v>
      </c>
      <c r="O35" s="1">
        <v>1400</v>
      </c>
      <c r="P35" s="1">
        <f t="shared" si="4"/>
        <v>641.87360000000001</v>
      </c>
      <c r="Q35" s="5">
        <f>10*P35-O35-N35-F35</f>
        <v>659.6226000000006</v>
      </c>
      <c r="R35" s="5">
        <f>Q35</f>
        <v>659.6226000000006</v>
      </c>
      <c r="S35" s="5"/>
      <c r="T35" s="1"/>
      <c r="U35" s="1">
        <f>(F35+N35+O35+R35)/P35</f>
        <v>10</v>
      </c>
      <c r="V35" s="1">
        <f t="shared" si="8"/>
        <v>8.972348138325053</v>
      </c>
      <c r="W35" s="1">
        <v>654.82759999999996</v>
      </c>
      <c r="X35" s="1">
        <v>583.95820000000003</v>
      </c>
      <c r="Y35" s="1">
        <v>239.46</v>
      </c>
      <c r="Z35" s="1">
        <v>259.7482</v>
      </c>
      <c r="AA35" s="1">
        <v>509.19619999999998</v>
      </c>
      <c r="AB35" s="1">
        <v>509.0068</v>
      </c>
      <c r="AC35" s="1" t="s">
        <v>55</v>
      </c>
      <c r="AD35" s="1">
        <f>ROUND(R35*G35,0)</f>
        <v>660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8" t="s">
        <v>73</v>
      </c>
      <c r="B36" s="18" t="s">
        <v>33</v>
      </c>
      <c r="C36" s="18"/>
      <c r="D36" s="18"/>
      <c r="E36" s="18"/>
      <c r="F36" s="18"/>
      <c r="G36" s="19">
        <v>0</v>
      </c>
      <c r="H36" s="18">
        <v>40</v>
      </c>
      <c r="I36" s="18" t="s">
        <v>34</v>
      </c>
      <c r="J36" s="18"/>
      <c r="K36" s="18">
        <f t="shared" si="2"/>
        <v>0</v>
      </c>
      <c r="L36" s="18">
        <f t="shared" si="3"/>
        <v>0</v>
      </c>
      <c r="M36" s="18"/>
      <c r="N36" s="18"/>
      <c r="O36" s="18"/>
      <c r="P36" s="18">
        <f t="shared" si="4"/>
        <v>0</v>
      </c>
      <c r="Q36" s="20"/>
      <c r="R36" s="20"/>
      <c r="S36" s="20"/>
      <c r="T36" s="18"/>
      <c r="U36" s="18" t="e">
        <f t="shared" si="10"/>
        <v>#DIV/0!</v>
      </c>
      <c r="V36" s="18" t="e">
        <f t="shared" si="8"/>
        <v>#DIV/0!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 t="s">
        <v>51</v>
      </c>
      <c r="AD36" s="18">
        <f t="shared" si="11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8" t="s">
        <v>74</v>
      </c>
      <c r="B37" s="18" t="s">
        <v>33</v>
      </c>
      <c r="C37" s="18">
        <v>25.117000000000001</v>
      </c>
      <c r="D37" s="18"/>
      <c r="E37" s="18"/>
      <c r="F37" s="18">
        <v>25.117000000000001</v>
      </c>
      <c r="G37" s="19">
        <v>0</v>
      </c>
      <c r="H37" s="18">
        <v>30</v>
      </c>
      <c r="I37" s="18" t="s">
        <v>34</v>
      </c>
      <c r="J37" s="18">
        <v>17.5</v>
      </c>
      <c r="K37" s="18">
        <f t="shared" si="2"/>
        <v>-17.5</v>
      </c>
      <c r="L37" s="18">
        <f t="shared" si="3"/>
        <v>0</v>
      </c>
      <c r="M37" s="18"/>
      <c r="N37" s="18"/>
      <c r="O37" s="18"/>
      <c r="P37" s="18">
        <f t="shared" si="4"/>
        <v>0</v>
      </c>
      <c r="Q37" s="20"/>
      <c r="R37" s="20"/>
      <c r="S37" s="20"/>
      <c r="T37" s="18"/>
      <c r="U37" s="18" t="e">
        <f t="shared" si="10"/>
        <v>#DIV/0!</v>
      </c>
      <c r="V37" s="18" t="e">
        <f t="shared" si="8"/>
        <v>#DIV/0!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7" t="s">
        <v>159</v>
      </c>
      <c r="AD37" s="18">
        <f t="shared" si="11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8" t="s">
        <v>75</v>
      </c>
      <c r="B38" s="18" t="s">
        <v>33</v>
      </c>
      <c r="C38" s="18"/>
      <c r="D38" s="18"/>
      <c r="E38" s="18"/>
      <c r="F38" s="18"/>
      <c r="G38" s="19">
        <v>0</v>
      </c>
      <c r="H38" s="18">
        <v>50</v>
      </c>
      <c r="I38" s="18" t="s">
        <v>34</v>
      </c>
      <c r="J38" s="18"/>
      <c r="K38" s="18">
        <f t="shared" ref="K38:K69" si="22">E38-J38</f>
        <v>0</v>
      </c>
      <c r="L38" s="18">
        <f t="shared" si="3"/>
        <v>0</v>
      </c>
      <c r="M38" s="18"/>
      <c r="N38" s="18"/>
      <c r="O38" s="18"/>
      <c r="P38" s="18">
        <f t="shared" si="4"/>
        <v>0</v>
      </c>
      <c r="Q38" s="20"/>
      <c r="R38" s="20"/>
      <c r="S38" s="20"/>
      <c r="T38" s="18"/>
      <c r="U38" s="18" t="e">
        <f t="shared" si="10"/>
        <v>#DIV/0!</v>
      </c>
      <c r="V38" s="18" t="e">
        <f t="shared" si="8"/>
        <v>#DIV/0!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 t="s">
        <v>51</v>
      </c>
      <c r="AD38" s="18">
        <f t="shared" ref="AD38:AD67" si="23">ROUND(Q38*G38,0)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76</v>
      </c>
      <c r="B39" s="14" t="s">
        <v>33</v>
      </c>
      <c r="C39" s="14">
        <v>184.90600000000001</v>
      </c>
      <c r="D39" s="14"/>
      <c r="E39" s="14">
        <v>136.13999999999999</v>
      </c>
      <c r="F39" s="14">
        <v>44.826000000000001</v>
      </c>
      <c r="G39" s="15">
        <v>0</v>
      </c>
      <c r="H39" s="14">
        <v>50</v>
      </c>
      <c r="I39" s="14" t="s">
        <v>61</v>
      </c>
      <c r="J39" s="14">
        <v>130.30000000000001</v>
      </c>
      <c r="K39" s="14">
        <f t="shared" si="22"/>
        <v>5.839999999999975</v>
      </c>
      <c r="L39" s="14">
        <f t="shared" si="3"/>
        <v>136.13999999999999</v>
      </c>
      <c r="M39" s="14"/>
      <c r="N39" s="14"/>
      <c r="O39" s="14"/>
      <c r="P39" s="14">
        <f t="shared" si="4"/>
        <v>27.227999999999998</v>
      </c>
      <c r="Q39" s="16"/>
      <c r="R39" s="16"/>
      <c r="S39" s="16"/>
      <c r="T39" s="14"/>
      <c r="U39" s="14">
        <f t="shared" si="10"/>
        <v>1.6463199647421773</v>
      </c>
      <c r="V39" s="14">
        <f t="shared" si="8"/>
        <v>1.6463199647421773</v>
      </c>
      <c r="W39" s="14">
        <v>13.778600000000001</v>
      </c>
      <c r="X39" s="14">
        <v>15.146800000000001</v>
      </c>
      <c r="Y39" s="14">
        <v>13.3584</v>
      </c>
      <c r="Z39" s="14">
        <v>3.721200000000001</v>
      </c>
      <c r="AA39" s="14">
        <v>19.380199999999999</v>
      </c>
      <c r="AB39" s="14">
        <v>17.7438</v>
      </c>
      <c r="AC39" s="14" t="s">
        <v>67</v>
      </c>
      <c r="AD39" s="14">
        <f t="shared" si="23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33</v>
      </c>
      <c r="C40" s="1">
        <v>114.37</v>
      </c>
      <c r="D40" s="1">
        <v>43.204999999999998</v>
      </c>
      <c r="E40" s="1">
        <v>66.941000000000003</v>
      </c>
      <c r="F40" s="1">
        <v>86.314999999999998</v>
      </c>
      <c r="G40" s="9">
        <v>1</v>
      </c>
      <c r="H40" s="1">
        <v>50</v>
      </c>
      <c r="I40" s="1" t="s">
        <v>34</v>
      </c>
      <c r="J40" s="1">
        <v>63.7</v>
      </c>
      <c r="K40" s="1">
        <f t="shared" si="22"/>
        <v>3.2409999999999997</v>
      </c>
      <c r="L40" s="1">
        <f t="shared" si="3"/>
        <v>66.941000000000003</v>
      </c>
      <c r="M40" s="1"/>
      <c r="N40" s="1">
        <v>59.228599999999993</v>
      </c>
      <c r="O40" s="1"/>
      <c r="P40" s="1">
        <f t="shared" si="4"/>
        <v>13.388200000000001</v>
      </c>
      <c r="Q40" s="5"/>
      <c r="R40" s="5">
        <f t="shared" ref="R40:R43" si="24">Q40</f>
        <v>0</v>
      </c>
      <c r="S40" s="5"/>
      <c r="T40" s="1"/>
      <c r="U40" s="1">
        <f t="shared" ref="U40:U43" si="25">(F40+N40+O40+R40)/P40</f>
        <v>10.871035688143289</v>
      </c>
      <c r="V40" s="1">
        <f t="shared" si="8"/>
        <v>10.871035688143289</v>
      </c>
      <c r="W40" s="1">
        <v>16.3948</v>
      </c>
      <c r="X40" s="1">
        <v>14.9682</v>
      </c>
      <c r="Y40" s="1">
        <v>3.5912000000000002</v>
      </c>
      <c r="Z40" s="1">
        <v>2.5832000000000002</v>
      </c>
      <c r="AA40" s="1">
        <v>14.4274</v>
      </c>
      <c r="AB40" s="1">
        <v>15.301</v>
      </c>
      <c r="AC40" s="1"/>
      <c r="AD40" s="1">
        <f t="shared" ref="AD40:AD43" si="26">ROUND(R40*G40,0)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40</v>
      </c>
      <c r="C41" s="1">
        <v>2262</v>
      </c>
      <c r="D41" s="1">
        <v>1668</v>
      </c>
      <c r="E41" s="1">
        <v>2040</v>
      </c>
      <c r="F41" s="1">
        <v>1411</v>
      </c>
      <c r="G41" s="9">
        <v>0.4</v>
      </c>
      <c r="H41" s="1">
        <v>45</v>
      </c>
      <c r="I41" s="1" t="s">
        <v>34</v>
      </c>
      <c r="J41" s="1">
        <v>2055</v>
      </c>
      <c r="K41" s="1">
        <f t="shared" si="22"/>
        <v>-15</v>
      </c>
      <c r="L41" s="1">
        <f t="shared" si="3"/>
        <v>1842</v>
      </c>
      <c r="M41" s="1">
        <v>198</v>
      </c>
      <c r="N41" s="1">
        <v>782.79799999999932</v>
      </c>
      <c r="O41" s="1"/>
      <c r="P41" s="1">
        <f t="shared" si="4"/>
        <v>368.4</v>
      </c>
      <c r="Q41" s="5">
        <f>10.2*P41-O41-N41-F41</f>
        <v>1563.8820000000001</v>
      </c>
      <c r="R41" s="5">
        <f t="shared" si="24"/>
        <v>1563.8820000000001</v>
      </c>
      <c r="S41" s="5"/>
      <c r="T41" s="1"/>
      <c r="U41" s="1">
        <f t="shared" si="25"/>
        <v>10.199999999999999</v>
      </c>
      <c r="V41" s="1">
        <f t="shared" si="8"/>
        <v>5.9549348534201938</v>
      </c>
      <c r="W41" s="1">
        <v>309.2</v>
      </c>
      <c r="X41" s="1">
        <v>301.39999999999998</v>
      </c>
      <c r="Y41" s="1">
        <v>232</v>
      </c>
      <c r="Z41" s="1">
        <v>223.6</v>
      </c>
      <c r="AA41" s="1">
        <v>224.8</v>
      </c>
      <c r="AB41" s="1">
        <v>232.2</v>
      </c>
      <c r="AC41" s="1" t="s">
        <v>42</v>
      </c>
      <c r="AD41" s="1">
        <f t="shared" si="26"/>
        <v>626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40</v>
      </c>
      <c r="C42" s="1">
        <v>587</v>
      </c>
      <c r="D42" s="1"/>
      <c r="E42" s="1">
        <v>229</v>
      </c>
      <c r="F42" s="1">
        <v>275</v>
      </c>
      <c r="G42" s="9">
        <v>0.45</v>
      </c>
      <c r="H42" s="1">
        <v>50</v>
      </c>
      <c r="I42" s="1" t="s">
        <v>34</v>
      </c>
      <c r="J42" s="1">
        <v>229</v>
      </c>
      <c r="K42" s="1">
        <f t="shared" si="22"/>
        <v>0</v>
      </c>
      <c r="L42" s="1">
        <f t="shared" si="3"/>
        <v>229</v>
      </c>
      <c r="M42" s="1"/>
      <c r="N42" s="1">
        <v>80.400000000000091</v>
      </c>
      <c r="O42" s="1"/>
      <c r="P42" s="1">
        <f t="shared" si="4"/>
        <v>45.8</v>
      </c>
      <c r="Q42" s="5">
        <f t="shared" ref="Q42:Q43" si="27">10*P42-O42-N42-F42</f>
        <v>102.59999999999991</v>
      </c>
      <c r="R42" s="5">
        <f t="shared" si="24"/>
        <v>102.59999999999991</v>
      </c>
      <c r="S42" s="5"/>
      <c r="T42" s="1"/>
      <c r="U42" s="1">
        <f t="shared" si="25"/>
        <v>10</v>
      </c>
      <c r="V42" s="1">
        <f t="shared" si="8"/>
        <v>7.7598253275109199</v>
      </c>
      <c r="W42" s="1">
        <v>45.2</v>
      </c>
      <c r="X42" s="1">
        <v>41.6</v>
      </c>
      <c r="Y42" s="1">
        <v>23.8</v>
      </c>
      <c r="Z42" s="1">
        <v>18.2</v>
      </c>
      <c r="AA42" s="1">
        <v>28.4</v>
      </c>
      <c r="AB42" s="1">
        <v>31.8</v>
      </c>
      <c r="AC42" s="1" t="s">
        <v>80</v>
      </c>
      <c r="AD42" s="1">
        <f t="shared" si="26"/>
        <v>46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40</v>
      </c>
      <c r="C43" s="1">
        <v>1607</v>
      </c>
      <c r="D43" s="1">
        <v>264</v>
      </c>
      <c r="E43" s="1">
        <v>901</v>
      </c>
      <c r="F43" s="1">
        <v>856</v>
      </c>
      <c r="G43" s="9">
        <v>0.4</v>
      </c>
      <c r="H43" s="1">
        <v>45</v>
      </c>
      <c r="I43" s="1" t="s">
        <v>34</v>
      </c>
      <c r="J43" s="1">
        <v>903</v>
      </c>
      <c r="K43" s="1">
        <f t="shared" si="22"/>
        <v>-2</v>
      </c>
      <c r="L43" s="1">
        <f t="shared" si="3"/>
        <v>709</v>
      </c>
      <c r="M43" s="1">
        <v>192</v>
      </c>
      <c r="N43" s="1">
        <v>426.19999999999982</v>
      </c>
      <c r="O43" s="1"/>
      <c r="P43" s="1">
        <f t="shared" si="4"/>
        <v>141.80000000000001</v>
      </c>
      <c r="Q43" s="5">
        <f t="shared" si="27"/>
        <v>135.80000000000018</v>
      </c>
      <c r="R43" s="5">
        <f t="shared" si="24"/>
        <v>135.80000000000018</v>
      </c>
      <c r="S43" s="5"/>
      <c r="T43" s="1"/>
      <c r="U43" s="1">
        <f t="shared" si="25"/>
        <v>10</v>
      </c>
      <c r="V43" s="1">
        <f t="shared" si="8"/>
        <v>9.0423131170662892</v>
      </c>
      <c r="W43" s="1">
        <v>155.6</v>
      </c>
      <c r="X43" s="1">
        <v>155.80000000000001</v>
      </c>
      <c r="Y43" s="1">
        <v>144.6</v>
      </c>
      <c r="Z43" s="1">
        <v>145.6</v>
      </c>
      <c r="AA43" s="1">
        <v>163.19999999999999</v>
      </c>
      <c r="AB43" s="1">
        <v>153.80000000000001</v>
      </c>
      <c r="AC43" s="1"/>
      <c r="AD43" s="1">
        <f t="shared" si="26"/>
        <v>54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4" t="s">
        <v>82</v>
      </c>
      <c r="B44" s="14" t="s">
        <v>40</v>
      </c>
      <c r="C44" s="14">
        <v>-128.048</v>
      </c>
      <c r="D44" s="14">
        <v>428.048</v>
      </c>
      <c r="E44" s="14">
        <v>300</v>
      </c>
      <c r="F44" s="14"/>
      <c r="G44" s="15">
        <v>0</v>
      </c>
      <c r="H44" s="14" t="e">
        <v>#N/A</v>
      </c>
      <c r="I44" s="14" t="s">
        <v>61</v>
      </c>
      <c r="J44" s="14">
        <v>300</v>
      </c>
      <c r="K44" s="14">
        <f t="shared" si="22"/>
        <v>0</v>
      </c>
      <c r="L44" s="14">
        <f t="shared" si="3"/>
        <v>0</v>
      </c>
      <c r="M44" s="14">
        <v>300</v>
      </c>
      <c r="N44" s="14"/>
      <c r="O44" s="14"/>
      <c r="P44" s="14">
        <f t="shared" si="4"/>
        <v>0</v>
      </c>
      <c r="Q44" s="16"/>
      <c r="R44" s="16"/>
      <c r="S44" s="16"/>
      <c r="T44" s="14"/>
      <c r="U44" s="14" t="e">
        <f t="shared" si="10"/>
        <v>#DIV/0!</v>
      </c>
      <c r="V44" s="14" t="e">
        <f t="shared" si="8"/>
        <v>#DIV/0!</v>
      </c>
      <c r="W44" s="14">
        <v>0</v>
      </c>
      <c r="X44" s="14">
        <v>0</v>
      </c>
      <c r="Y44" s="14">
        <v>12.8904</v>
      </c>
      <c r="Z44" s="14">
        <v>6.4451999999999998</v>
      </c>
      <c r="AA44" s="14">
        <v>19.164400000000001</v>
      </c>
      <c r="AB44" s="14">
        <v>19.164400000000001</v>
      </c>
      <c r="AC44" s="14"/>
      <c r="AD44" s="14">
        <f t="shared" si="23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33</v>
      </c>
      <c r="C45" s="1">
        <v>549.39</v>
      </c>
      <c r="D45" s="1"/>
      <c r="E45" s="1">
        <v>336.84</v>
      </c>
      <c r="F45" s="1">
        <v>206.15700000000001</v>
      </c>
      <c r="G45" s="9">
        <v>1</v>
      </c>
      <c r="H45" s="1">
        <v>45</v>
      </c>
      <c r="I45" s="1" t="s">
        <v>34</v>
      </c>
      <c r="J45" s="1">
        <v>318.89999999999998</v>
      </c>
      <c r="K45" s="1">
        <f t="shared" si="22"/>
        <v>17.939999999999998</v>
      </c>
      <c r="L45" s="1">
        <f t="shared" si="3"/>
        <v>336.84</v>
      </c>
      <c r="M45" s="1"/>
      <c r="N45" s="1">
        <v>244.97460000000001</v>
      </c>
      <c r="O45" s="1"/>
      <c r="P45" s="1">
        <f t="shared" si="4"/>
        <v>67.367999999999995</v>
      </c>
      <c r="Q45" s="5">
        <f>10*P45-O45-N45-F45</f>
        <v>222.54839999999993</v>
      </c>
      <c r="R45" s="5">
        <f>Q45</f>
        <v>222.54839999999993</v>
      </c>
      <c r="S45" s="5"/>
      <c r="T45" s="1"/>
      <c r="U45" s="1">
        <f>(F45+N45+O45+R45)/P45</f>
        <v>10</v>
      </c>
      <c r="V45" s="1">
        <f t="shared" si="8"/>
        <v>6.6965265407908809</v>
      </c>
      <c r="W45" s="1">
        <v>60.906799999999997</v>
      </c>
      <c r="X45" s="1">
        <v>51.706400000000002</v>
      </c>
      <c r="Y45" s="1">
        <v>47.196199999999997</v>
      </c>
      <c r="Z45" s="1">
        <v>50.586200000000012</v>
      </c>
      <c r="AA45" s="1">
        <v>59.308599999999998</v>
      </c>
      <c r="AB45" s="1">
        <v>66.223200000000006</v>
      </c>
      <c r="AC45" s="1"/>
      <c r="AD45" s="1">
        <f>ROUND(R45*G45,0)</f>
        <v>223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8" t="s">
        <v>84</v>
      </c>
      <c r="B46" s="18" t="s">
        <v>40</v>
      </c>
      <c r="C46" s="18">
        <v>419</v>
      </c>
      <c r="D46" s="18">
        <v>180</v>
      </c>
      <c r="E46" s="18">
        <v>235</v>
      </c>
      <c r="F46" s="18">
        <v>353</v>
      </c>
      <c r="G46" s="19">
        <v>0</v>
      </c>
      <c r="H46" s="18">
        <v>45</v>
      </c>
      <c r="I46" s="18" t="s">
        <v>34</v>
      </c>
      <c r="J46" s="18">
        <v>235</v>
      </c>
      <c r="K46" s="18">
        <f t="shared" si="22"/>
        <v>0</v>
      </c>
      <c r="L46" s="18">
        <f t="shared" si="3"/>
        <v>55</v>
      </c>
      <c r="M46" s="18">
        <v>180</v>
      </c>
      <c r="N46" s="18"/>
      <c r="O46" s="18"/>
      <c r="P46" s="18">
        <f t="shared" si="4"/>
        <v>11</v>
      </c>
      <c r="Q46" s="20"/>
      <c r="R46" s="20"/>
      <c r="S46" s="20"/>
      <c r="T46" s="18"/>
      <c r="U46" s="18">
        <f t="shared" si="10"/>
        <v>32.090909090909093</v>
      </c>
      <c r="V46" s="18">
        <f t="shared" si="8"/>
        <v>32.090909090909093</v>
      </c>
      <c r="W46" s="18">
        <v>5.4</v>
      </c>
      <c r="X46" s="18">
        <v>3.6</v>
      </c>
      <c r="Y46" s="18">
        <v>0</v>
      </c>
      <c r="Z46" s="18">
        <v>0</v>
      </c>
      <c r="AA46" s="18">
        <v>0</v>
      </c>
      <c r="AB46" s="18">
        <v>0</v>
      </c>
      <c r="AC46" s="17" t="s">
        <v>159</v>
      </c>
      <c r="AD46" s="18">
        <f t="shared" si="23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4" t="s">
        <v>85</v>
      </c>
      <c r="B47" s="14" t="s">
        <v>40</v>
      </c>
      <c r="C47" s="14"/>
      <c r="D47" s="14">
        <v>520</v>
      </c>
      <c r="E47" s="14">
        <v>520</v>
      </c>
      <c r="F47" s="14"/>
      <c r="G47" s="15">
        <v>0</v>
      </c>
      <c r="H47" s="14" t="e">
        <v>#N/A</v>
      </c>
      <c r="I47" s="14" t="s">
        <v>61</v>
      </c>
      <c r="J47" s="14">
        <v>520</v>
      </c>
      <c r="K47" s="14">
        <f t="shared" si="22"/>
        <v>0</v>
      </c>
      <c r="L47" s="14">
        <f t="shared" si="3"/>
        <v>0</v>
      </c>
      <c r="M47" s="14">
        <v>520</v>
      </c>
      <c r="N47" s="14"/>
      <c r="O47" s="14"/>
      <c r="P47" s="14">
        <f t="shared" si="4"/>
        <v>0</v>
      </c>
      <c r="Q47" s="16"/>
      <c r="R47" s="16"/>
      <c r="S47" s="16"/>
      <c r="T47" s="14"/>
      <c r="U47" s="14" t="e">
        <f t="shared" si="10"/>
        <v>#DIV/0!</v>
      </c>
      <c r="V47" s="14" t="e">
        <f t="shared" si="8"/>
        <v>#DIV/0!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/>
      <c r="AD47" s="14">
        <f t="shared" si="23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21" t="s">
        <v>86</v>
      </c>
      <c r="B48" s="1" t="s">
        <v>40</v>
      </c>
      <c r="C48" s="1">
        <v>338.9</v>
      </c>
      <c r="D48" s="1">
        <v>570</v>
      </c>
      <c r="E48" s="1">
        <v>296</v>
      </c>
      <c r="F48" s="1">
        <v>522.9</v>
      </c>
      <c r="G48" s="9">
        <v>0.35</v>
      </c>
      <c r="H48" s="1">
        <v>40</v>
      </c>
      <c r="I48" s="1" t="s">
        <v>34</v>
      </c>
      <c r="J48" s="1">
        <v>312</v>
      </c>
      <c r="K48" s="1">
        <f t="shared" si="22"/>
        <v>-16</v>
      </c>
      <c r="L48" s="1">
        <f t="shared" si="3"/>
        <v>296</v>
      </c>
      <c r="M48" s="1"/>
      <c r="N48" s="1">
        <v>84.999999999999972</v>
      </c>
      <c r="O48" s="1"/>
      <c r="P48" s="1">
        <f t="shared" si="4"/>
        <v>59.2</v>
      </c>
      <c r="Q48" s="5"/>
      <c r="R48" s="5">
        <v>200</v>
      </c>
      <c r="S48" s="5">
        <v>200</v>
      </c>
      <c r="T48" s="1" t="s">
        <v>164</v>
      </c>
      <c r="U48" s="1">
        <f t="shared" ref="U48:U53" si="28">(F48+N48+O48+R48)/P48</f>
        <v>13.646959459459458</v>
      </c>
      <c r="V48" s="1">
        <f t="shared" si="8"/>
        <v>10.268581081081081</v>
      </c>
      <c r="W48" s="1">
        <v>72</v>
      </c>
      <c r="X48" s="1">
        <v>82</v>
      </c>
      <c r="Y48" s="1">
        <v>53</v>
      </c>
      <c r="Z48" s="1">
        <v>44.8</v>
      </c>
      <c r="AA48" s="1">
        <v>48.2</v>
      </c>
      <c r="AB48" s="1">
        <v>38.4</v>
      </c>
      <c r="AC48" s="1"/>
      <c r="AD48" s="1">
        <f t="shared" ref="AD48:AD53" si="29">ROUND(R48*G48,0)</f>
        <v>70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21" t="s">
        <v>87</v>
      </c>
      <c r="B49" s="1" t="s">
        <v>33</v>
      </c>
      <c r="C49" s="1">
        <v>69.242000000000004</v>
      </c>
      <c r="D49" s="1">
        <v>114.813</v>
      </c>
      <c r="E49" s="1">
        <v>70.108999999999995</v>
      </c>
      <c r="F49" s="1">
        <v>106.05800000000001</v>
      </c>
      <c r="G49" s="9">
        <v>1</v>
      </c>
      <c r="H49" s="1">
        <v>40</v>
      </c>
      <c r="I49" s="1" t="s">
        <v>34</v>
      </c>
      <c r="J49" s="1">
        <v>70.8</v>
      </c>
      <c r="K49" s="1">
        <f t="shared" si="22"/>
        <v>-0.6910000000000025</v>
      </c>
      <c r="L49" s="1">
        <f t="shared" si="3"/>
        <v>70.108999999999995</v>
      </c>
      <c r="M49" s="1"/>
      <c r="N49" s="1">
        <v>0</v>
      </c>
      <c r="O49" s="1"/>
      <c r="P49" s="1">
        <f t="shared" si="4"/>
        <v>14.021799999999999</v>
      </c>
      <c r="Q49" s="5">
        <f t="shared" ref="Q49:Q53" si="30">10*P49-O49-N49-F49</f>
        <v>34.159999999999982</v>
      </c>
      <c r="R49" s="5">
        <v>220</v>
      </c>
      <c r="S49" s="5">
        <v>200</v>
      </c>
      <c r="T49" s="1" t="s">
        <v>164</v>
      </c>
      <c r="U49" s="1">
        <f t="shared" si="28"/>
        <v>23.25364789114094</v>
      </c>
      <c r="V49" s="1">
        <f t="shared" si="8"/>
        <v>7.5637935215164971</v>
      </c>
      <c r="W49" s="1">
        <v>12.093400000000001</v>
      </c>
      <c r="X49" s="1">
        <v>14.1312</v>
      </c>
      <c r="Y49" s="1">
        <v>16.3964</v>
      </c>
      <c r="Z49" s="1">
        <v>13.0512</v>
      </c>
      <c r="AA49" s="1">
        <v>11.8432</v>
      </c>
      <c r="AB49" s="1">
        <v>8.4192</v>
      </c>
      <c r="AC49" s="1"/>
      <c r="AD49" s="1">
        <f t="shared" si="29"/>
        <v>220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40</v>
      </c>
      <c r="C50" s="1">
        <v>620</v>
      </c>
      <c r="D50" s="1">
        <v>774</v>
      </c>
      <c r="E50" s="1">
        <v>997</v>
      </c>
      <c r="F50" s="1">
        <v>310</v>
      </c>
      <c r="G50" s="9">
        <v>0.4</v>
      </c>
      <c r="H50" s="1">
        <v>40</v>
      </c>
      <c r="I50" s="1" t="s">
        <v>34</v>
      </c>
      <c r="J50" s="1">
        <v>1018</v>
      </c>
      <c r="K50" s="1">
        <f t="shared" si="22"/>
        <v>-21</v>
      </c>
      <c r="L50" s="1">
        <f t="shared" si="3"/>
        <v>337</v>
      </c>
      <c r="M50" s="1">
        <v>660</v>
      </c>
      <c r="N50" s="1">
        <v>97.080000000000041</v>
      </c>
      <c r="O50" s="1"/>
      <c r="P50" s="1">
        <f t="shared" si="4"/>
        <v>67.400000000000006</v>
      </c>
      <c r="Q50" s="5">
        <f t="shared" si="30"/>
        <v>266.91999999999996</v>
      </c>
      <c r="R50" s="5">
        <f t="shared" ref="R50:R51" si="31">Q50</f>
        <v>266.91999999999996</v>
      </c>
      <c r="S50" s="5"/>
      <c r="T50" s="1"/>
      <c r="U50" s="1">
        <f t="shared" si="28"/>
        <v>10</v>
      </c>
      <c r="V50" s="1">
        <f t="shared" si="8"/>
        <v>6.0397626112759646</v>
      </c>
      <c r="W50" s="1">
        <v>60</v>
      </c>
      <c r="X50" s="1">
        <v>63.4</v>
      </c>
      <c r="Y50" s="1">
        <v>71.599999999999994</v>
      </c>
      <c r="Z50" s="1">
        <v>73.8</v>
      </c>
      <c r="AA50" s="1">
        <v>59.4</v>
      </c>
      <c r="AB50" s="1">
        <v>58.2</v>
      </c>
      <c r="AC50" s="1"/>
      <c r="AD50" s="1">
        <f t="shared" si="29"/>
        <v>107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40</v>
      </c>
      <c r="C51" s="1">
        <v>1319</v>
      </c>
      <c r="D51" s="1">
        <v>1266</v>
      </c>
      <c r="E51" s="1">
        <v>1285</v>
      </c>
      <c r="F51" s="1">
        <v>1147</v>
      </c>
      <c r="G51" s="9">
        <v>0.4</v>
      </c>
      <c r="H51" s="1">
        <v>45</v>
      </c>
      <c r="I51" s="1" t="s">
        <v>34</v>
      </c>
      <c r="J51" s="1">
        <v>1290</v>
      </c>
      <c r="K51" s="1">
        <f t="shared" si="22"/>
        <v>-5</v>
      </c>
      <c r="L51" s="1">
        <f t="shared" si="3"/>
        <v>625</v>
      </c>
      <c r="M51" s="1">
        <v>660</v>
      </c>
      <c r="N51" s="1">
        <v>0</v>
      </c>
      <c r="O51" s="1"/>
      <c r="P51" s="1">
        <f t="shared" si="4"/>
        <v>125</v>
      </c>
      <c r="Q51" s="5">
        <f t="shared" si="30"/>
        <v>103</v>
      </c>
      <c r="R51" s="5">
        <f t="shared" si="31"/>
        <v>103</v>
      </c>
      <c r="S51" s="5"/>
      <c r="T51" s="1"/>
      <c r="U51" s="1">
        <f t="shared" si="28"/>
        <v>10</v>
      </c>
      <c r="V51" s="1">
        <f t="shared" si="8"/>
        <v>9.1760000000000002</v>
      </c>
      <c r="W51" s="1">
        <v>123</v>
      </c>
      <c r="X51" s="1">
        <v>119.6</v>
      </c>
      <c r="Y51" s="1">
        <v>137.6</v>
      </c>
      <c r="Z51" s="1">
        <v>140</v>
      </c>
      <c r="AA51" s="1">
        <v>136.80000000000001</v>
      </c>
      <c r="AB51" s="1">
        <v>151.80000000000001</v>
      </c>
      <c r="AC51" s="1" t="s">
        <v>42</v>
      </c>
      <c r="AD51" s="1">
        <f t="shared" si="29"/>
        <v>41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1" t="s">
        <v>90</v>
      </c>
      <c r="B52" s="1" t="s">
        <v>33</v>
      </c>
      <c r="C52" s="1">
        <v>176.41399999999999</v>
      </c>
      <c r="D52" s="1"/>
      <c r="E52" s="1">
        <v>59.804000000000002</v>
      </c>
      <c r="F52" s="1">
        <v>100.108</v>
      </c>
      <c r="G52" s="9">
        <v>1</v>
      </c>
      <c r="H52" s="1">
        <v>40</v>
      </c>
      <c r="I52" s="1" t="s">
        <v>34</v>
      </c>
      <c r="J52" s="1">
        <v>63.9</v>
      </c>
      <c r="K52" s="1">
        <f t="shared" si="22"/>
        <v>-4.0959999999999965</v>
      </c>
      <c r="L52" s="1">
        <f t="shared" si="3"/>
        <v>59.804000000000002</v>
      </c>
      <c r="M52" s="1"/>
      <c r="N52" s="1">
        <v>63.538400000000003</v>
      </c>
      <c r="O52" s="1"/>
      <c r="P52" s="1">
        <f t="shared" si="4"/>
        <v>11.960800000000001</v>
      </c>
      <c r="Q52" s="5"/>
      <c r="R52" s="5">
        <v>150</v>
      </c>
      <c r="S52" s="5">
        <v>150</v>
      </c>
      <c r="T52" s="1" t="s">
        <v>164</v>
      </c>
      <c r="U52" s="1">
        <f t="shared" si="28"/>
        <v>26.222861347067081</v>
      </c>
      <c r="V52" s="1">
        <f t="shared" si="8"/>
        <v>13.681894187679752</v>
      </c>
      <c r="W52" s="1">
        <v>17.5382</v>
      </c>
      <c r="X52" s="1">
        <v>14.945</v>
      </c>
      <c r="Y52" s="1">
        <v>11.633599999999999</v>
      </c>
      <c r="Z52" s="1">
        <v>14.3474</v>
      </c>
      <c r="AA52" s="1">
        <v>23.783200000000001</v>
      </c>
      <c r="AB52" s="1">
        <v>22.7974</v>
      </c>
      <c r="AC52" s="1"/>
      <c r="AD52" s="1">
        <f t="shared" si="29"/>
        <v>150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1" t="s">
        <v>91</v>
      </c>
      <c r="B53" s="1" t="s">
        <v>40</v>
      </c>
      <c r="C53" s="1">
        <v>791</v>
      </c>
      <c r="D53" s="1">
        <v>192</v>
      </c>
      <c r="E53" s="1">
        <v>432</v>
      </c>
      <c r="F53" s="1">
        <v>431</v>
      </c>
      <c r="G53" s="9">
        <v>0.35</v>
      </c>
      <c r="H53" s="1">
        <v>40</v>
      </c>
      <c r="I53" s="1" t="s">
        <v>34</v>
      </c>
      <c r="J53" s="1">
        <v>440</v>
      </c>
      <c r="K53" s="1">
        <f t="shared" si="22"/>
        <v>-8</v>
      </c>
      <c r="L53" s="1">
        <f t="shared" si="3"/>
        <v>432</v>
      </c>
      <c r="M53" s="1"/>
      <c r="N53" s="1">
        <v>210</v>
      </c>
      <c r="O53" s="1"/>
      <c r="P53" s="1">
        <f t="shared" si="4"/>
        <v>86.4</v>
      </c>
      <c r="Q53" s="5">
        <f t="shared" si="30"/>
        <v>223</v>
      </c>
      <c r="R53" s="5">
        <v>470</v>
      </c>
      <c r="S53" s="5">
        <v>250</v>
      </c>
      <c r="T53" s="1" t="s">
        <v>164</v>
      </c>
      <c r="U53" s="1">
        <f t="shared" si="28"/>
        <v>12.858796296296296</v>
      </c>
      <c r="V53" s="1">
        <f t="shared" si="8"/>
        <v>7.418981481481481</v>
      </c>
      <c r="W53" s="1">
        <v>83</v>
      </c>
      <c r="X53" s="1">
        <v>85.4</v>
      </c>
      <c r="Y53" s="1">
        <v>73.2</v>
      </c>
      <c r="Z53" s="1">
        <v>62.2</v>
      </c>
      <c r="AA53" s="1">
        <v>100.2</v>
      </c>
      <c r="AB53" s="1">
        <v>109.6</v>
      </c>
      <c r="AC53" s="1" t="s">
        <v>42</v>
      </c>
      <c r="AD53" s="1">
        <f t="shared" si="29"/>
        <v>165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4" t="s">
        <v>92</v>
      </c>
      <c r="B54" s="14" t="s">
        <v>40</v>
      </c>
      <c r="C54" s="14"/>
      <c r="D54" s="14">
        <v>216</v>
      </c>
      <c r="E54" s="14">
        <v>216</v>
      </c>
      <c r="F54" s="14"/>
      <c r="G54" s="15">
        <v>0</v>
      </c>
      <c r="H54" s="14" t="e">
        <v>#N/A</v>
      </c>
      <c r="I54" s="14" t="s">
        <v>61</v>
      </c>
      <c r="J54" s="14">
        <v>216</v>
      </c>
      <c r="K54" s="14">
        <f t="shared" si="22"/>
        <v>0</v>
      </c>
      <c r="L54" s="14">
        <f t="shared" si="3"/>
        <v>0</v>
      </c>
      <c r="M54" s="14">
        <v>216</v>
      </c>
      <c r="N54" s="14"/>
      <c r="O54" s="14"/>
      <c r="P54" s="14">
        <f t="shared" si="4"/>
        <v>0</v>
      </c>
      <c r="Q54" s="16"/>
      <c r="R54" s="16"/>
      <c r="S54" s="16"/>
      <c r="T54" s="14"/>
      <c r="U54" s="14" t="e">
        <f t="shared" si="10"/>
        <v>#DIV/0!</v>
      </c>
      <c r="V54" s="14" t="e">
        <f t="shared" si="8"/>
        <v>#DIV/0!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/>
      <c r="AD54" s="14">
        <f t="shared" si="23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40</v>
      </c>
      <c r="C55" s="1">
        <v>562</v>
      </c>
      <c r="D55" s="1">
        <v>432</v>
      </c>
      <c r="E55" s="1">
        <v>458</v>
      </c>
      <c r="F55" s="1">
        <v>431</v>
      </c>
      <c r="G55" s="9">
        <v>0.4</v>
      </c>
      <c r="H55" s="1">
        <v>40</v>
      </c>
      <c r="I55" s="1" t="s">
        <v>34</v>
      </c>
      <c r="J55" s="1">
        <v>465</v>
      </c>
      <c r="K55" s="1">
        <f t="shared" si="22"/>
        <v>-7</v>
      </c>
      <c r="L55" s="1">
        <f t="shared" si="3"/>
        <v>338</v>
      </c>
      <c r="M55" s="1">
        <v>120</v>
      </c>
      <c r="N55" s="1">
        <v>171.1999999999999</v>
      </c>
      <c r="O55" s="1"/>
      <c r="P55" s="1">
        <f t="shared" si="4"/>
        <v>67.599999999999994</v>
      </c>
      <c r="Q55" s="5">
        <f t="shared" ref="Q55" si="32">10*P55-O55-N55-F55</f>
        <v>73.800000000000068</v>
      </c>
      <c r="R55" s="5">
        <f t="shared" ref="R55:R57" si="33">Q55</f>
        <v>73.800000000000068</v>
      </c>
      <c r="S55" s="5"/>
      <c r="T55" s="1"/>
      <c r="U55" s="1">
        <f t="shared" ref="U55:U57" si="34">(F55+N55+O55+R55)/P55</f>
        <v>10</v>
      </c>
      <c r="V55" s="1">
        <f t="shared" si="8"/>
        <v>8.9082840236686387</v>
      </c>
      <c r="W55" s="1">
        <v>74.599999999999994</v>
      </c>
      <c r="X55" s="1">
        <v>76.400000000000006</v>
      </c>
      <c r="Y55" s="1">
        <v>66.599999999999994</v>
      </c>
      <c r="Z55" s="1">
        <v>66.599999999999994</v>
      </c>
      <c r="AA55" s="1">
        <v>68.599999999999994</v>
      </c>
      <c r="AB55" s="1">
        <v>69.400000000000006</v>
      </c>
      <c r="AC55" s="1" t="s">
        <v>42</v>
      </c>
      <c r="AD55" s="1">
        <f t="shared" ref="AD55:AD57" si="35">ROUND(R55*G55,0)</f>
        <v>30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33</v>
      </c>
      <c r="C56" s="1">
        <v>750.96900000000005</v>
      </c>
      <c r="D56" s="1"/>
      <c r="E56" s="1">
        <v>118.369</v>
      </c>
      <c r="F56" s="1">
        <v>589.37099999999998</v>
      </c>
      <c r="G56" s="9">
        <v>1</v>
      </c>
      <c r="H56" s="1">
        <v>50</v>
      </c>
      <c r="I56" s="1" t="s">
        <v>34</v>
      </c>
      <c r="J56" s="1">
        <v>117.8</v>
      </c>
      <c r="K56" s="1">
        <f t="shared" si="22"/>
        <v>0.56900000000000261</v>
      </c>
      <c r="L56" s="1">
        <f t="shared" si="3"/>
        <v>118.369</v>
      </c>
      <c r="M56" s="1"/>
      <c r="N56" s="1">
        <v>0</v>
      </c>
      <c r="O56" s="1"/>
      <c r="P56" s="1">
        <f t="shared" si="4"/>
        <v>23.6738</v>
      </c>
      <c r="Q56" s="5"/>
      <c r="R56" s="5">
        <f t="shared" si="33"/>
        <v>0</v>
      </c>
      <c r="S56" s="5"/>
      <c r="T56" s="1"/>
      <c r="U56" s="1">
        <f t="shared" si="34"/>
        <v>24.895496287034611</v>
      </c>
      <c r="V56" s="1">
        <f t="shared" si="8"/>
        <v>24.895496287034611</v>
      </c>
      <c r="W56" s="1">
        <v>46.491799999999998</v>
      </c>
      <c r="X56" s="1">
        <v>53.363599999999998</v>
      </c>
      <c r="Y56" s="1">
        <v>41.025199999999998</v>
      </c>
      <c r="Z56" s="1">
        <v>38.566600000000001</v>
      </c>
      <c r="AA56" s="1">
        <v>46.213000000000001</v>
      </c>
      <c r="AB56" s="1">
        <v>43.884799999999998</v>
      </c>
      <c r="AC56" s="26" t="s">
        <v>38</v>
      </c>
      <c r="AD56" s="1">
        <f t="shared" si="35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33</v>
      </c>
      <c r="C57" s="1">
        <v>1077.9079999999999</v>
      </c>
      <c r="D57" s="1">
        <v>1075.1489999999999</v>
      </c>
      <c r="E57" s="1">
        <v>877.38499999999999</v>
      </c>
      <c r="F57" s="1">
        <v>950.84500000000003</v>
      </c>
      <c r="G57" s="9">
        <v>1</v>
      </c>
      <c r="H57" s="1">
        <v>50</v>
      </c>
      <c r="I57" s="1" t="s">
        <v>34</v>
      </c>
      <c r="J57" s="1">
        <v>884.7</v>
      </c>
      <c r="K57" s="1">
        <f t="shared" si="22"/>
        <v>-7.3150000000000546</v>
      </c>
      <c r="L57" s="1">
        <f t="shared" si="3"/>
        <v>877.38499999999999</v>
      </c>
      <c r="M57" s="1"/>
      <c r="N57" s="1">
        <v>692.41460000000006</v>
      </c>
      <c r="O57" s="1">
        <v>500</v>
      </c>
      <c r="P57" s="1">
        <f t="shared" si="4"/>
        <v>175.477</v>
      </c>
      <c r="Q57" s="5"/>
      <c r="R57" s="5">
        <f t="shared" si="33"/>
        <v>0</v>
      </c>
      <c r="S57" s="5"/>
      <c r="T57" s="1"/>
      <c r="U57" s="1">
        <f t="shared" si="34"/>
        <v>12.213906095955597</v>
      </c>
      <c r="V57" s="1">
        <f t="shared" si="8"/>
        <v>12.213906095955597</v>
      </c>
      <c r="W57" s="1">
        <v>197.35</v>
      </c>
      <c r="X57" s="1">
        <v>161.84719999999999</v>
      </c>
      <c r="Y57" s="1">
        <v>109.367</v>
      </c>
      <c r="Z57" s="1">
        <v>93.777000000000001</v>
      </c>
      <c r="AA57" s="1">
        <v>101.61579999999999</v>
      </c>
      <c r="AB57" s="1">
        <v>108.3018</v>
      </c>
      <c r="AC57" s="1" t="s">
        <v>55</v>
      </c>
      <c r="AD57" s="1">
        <f t="shared" si="35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8" t="s">
        <v>96</v>
      </c>
      <c r="B58" s="18" t="s">
        <v>33</v>
      </c>
      <c r="C58" s="18"/>
      <c r="D58" s="18"/>
      <c r="E58" s="18"/>
      <c r="F58" s="18"/>
      <c r="G58" s="19">
        <v>0</v>
      </c>
      <c r="H58" s="18">
        <v>40</v>
      </c>
      <c r="I58" s="18" t="s">
        <v>34</v>
      </c>
      <c r="J58" s="18"/>
      <c r="K58" s="18">
        <f t="shared" si="22"/>
        <v>0</v>
      </c>
      <c r="L58" s="18">
        <f t="shared" si="3"/>
        <v>0</v>
      </c>
      <c r="M58" s="18"/>
      <c r="N58" s="18"/>
      <c r="O58" s="18"/>
      <c r="P58" s="18">
        <f t="shared" si="4"/>
        <v>0</v>
      </c>
      <c r="Q58" s="20"/>
      <c r="R58" s="20"/>
      <c r="S58" s="20"/>
      <c r="T58" s="18"/>
      <c r="U58" s="18" t="e">
        <f t="shared" si="10"/>
        <v>#DIV/0!</v>
      </c>
      <c r="V58" s="18" t="e">
        <f t="shared" si="8"/>
        <v>#DIV/0!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7" t="s">
        <v>159</v>
      </c>
      <c r="AD58" s="18">
        <f t="shared" si="23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40</v>
      </c>
      <c r="C59" s="1">
        <v>600</v>
      </c>
      <c r="D59" s="1"/>
      <c r="E59" s="1">
        <v>115</v>
      </c>
      <c r="F59" s="1">
        <v>457</v>
      </c>
      <c r="G59" s="9">
        <v>0.45</v>
      </c>
      <c r="H59" s="1">
        <v>50</v>
      </c>
      <c r="I59" s="1" t="s">
        <v>34</v>
      </c>
      <c r="J59" s="1">
        <v>123</v>
      </c>
      <c r="K59" s="1">
        <f t="shared" si="22"/>
        <v>-8</v>
      </c>
      <c r="L59" s="1">
        <f t="shared" si="3"/>
        <v>115</v>
      </c>
      <c r="M59" s="1"/>
      <c r="N59" s="1">
        <v>0</v>
      </c>
      <c r="O59" s="1"/>
      <c r="P59" s="1">
        <f t="shared" si="4"/>
        <v>23</v>
      </c>
      <c r="Q59" s="5"/>
      <c r="R59" s="5">
        <f>Q59</f>
        <v>0</v>
      </c>
      <c r="S59" s="5"/>
      <c r="T59" s="1"/>
      <c r="U59" s="1">
        <f>(F59+N59+O59+R59)/P59</f>
        <v>19.869565217391305</v>
      </c>
      <c r="V59" s="1">
        <f t="shared" si="8"/>
        <v>19.869565217391305</v>
      </c>
      <c r="W59" s="1">
        <v>20.2</v>
      </c>
      <c r="X59" s="1">
        <v>19.600000000000001</v>
      </c>
      <c r="Y59" s="1">
        <v>20.8</v>
      </c>
      <c r="Z59" s="1">
        <v>24</v>
      </c>
      <c r="AA59" s="1">
        <v>26.4</v>
      </c>
      <c r="AB59" s="1">
        <v>23.6</v>
      </c>
      <c r="AC59" s="17" t="s">
        <v>161</v>
      </c>
      <c r="AD59" s="1">
        <f>ROUND(R59*G59,0)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4" t="s">
        <v>98</v>
      </c>
      <c r="B60" s="14" t="s">
        <v>40</v>
      </c>
      <c r="C60" s="14"/>
      <c r="D60" s="14">
        <v>282</v>
      </c>
      <c r="E60" s="14">
        <v>282</v>
      </c>
      <c r="F60" s="14"/>
      <c r="G60" s="15">
        <v>0</v>
      </c>
      <c r="H60" s="14" t="e">
        <v>#N/A</v>
      </c>
      <c r="I60" s="14" t="s">
        <v>61</v>
      </c>
      <c r="J60" s="14">
        <v>282</v>
      </c>
      <c r="K60" s="14">
        <f t="shared" si="22"/>
        <v>0</v>
      </c>
      <c r="L60" s="14">
        <f t="shared" si="3"/>
        <v>0</v>
      </c>
      <c r="M60" s="14">
        <v>282</v>
      </c>
      <c r="N60" s="14"/>
      <c r="O60" s="14"/>
      <c r="P60" s="14">
        <f t="shared" si="4"/>
        <v>0</v>
      </c>
      <c r="Q60" s="16"/>
      <c r="R60" s="16"/>
      <c r="S60" s="16"/>
      <c r="T60" s="14"/>
      <c r="U60" s="14" t="e">
        <f t="shared" si="10"/>
        <v>#DIV/0!</v>
      </c>
      <c r="V60" s="14" t="e">
        <f t="shared" si="8"/>
        <v>#DIV/0!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/>
      <c r="AD60" s="14">
        <f t="shared" si="23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8" t="s">
        <v>99</v>
      </c>
      <c r="B61" s="18" t="s">
        <v>33</v>
      </c>
      <c r="C61" s="18">
        <v>31.292000000000002</v>
      </c>
      <c r="D61" s="18"/>
      <c r="E61" s="18">
        <v>4.8330000000000002</v>
      </c>
      <c r="F61" s="18">
        <v>26.459</v>
      </c>
      <c r="G61" s="19">
        <v>0</v>
      </c>
      <c r="H61" s="18">
        <v>40</v>
      </c>
      <c r="I61" s="18" t="s">
        <v>34</v>
      </c>
      <c r="J61" s="18">
        <v>4.7</v>
      </c>
      <c r="K61" s="18">
        <f t="shared" si="22"/>
        <v>0.13300000000000001</v>
      </c>
      <c r="L61" s="18">
        <f t="shared" si="3"/>
        <v>4.8330000000000002</v>
      </c>
      <c r="M61" s="18"/>
      <c r="N61" s="18"/>
      <c r="O61" s="18"/>
      <c r="P61" s="18">
        <f t="shared" si="4"/>
        <v>0.96660000000000001</v>
      </c>
      <c r="Q61" s="20"/>
      <c r="R61" s="20"/>
      <c r="S61" s="20"/>
      <c r="T61" s="18"/>
      <c r="U61" s="18">
        <f t="shared" si="10"/>
        <v>27.373267121870473</v>
      </c>
      <c r="V61" s="18">
        <f t="shared" si="8"/>
        <v>27.373267121870473</v>
      </c>
      <c r="W61" s="18">
        <v>0.70499999999999996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7" t="s">
        <v>159</v>
      </c>
      <c r="AD61" s="18">
        <f t="shared" si="2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40</v>
      </c>
      <c r="C62" s="1">
        <v>79</v>
      </c>
      <c r="D62" s="1">
        <v>162</v>
      </c>
      <c r="E62" s="1">
        <v>77</v>
      </c>
      <c r="F62" s="1">
        <v>145</v>
      </c>
      <c r="G62" s="9">
        <v>0.4</v>
      </c>
      <c r="H62" s="1">
        <v>40</v>
      </c>
      <c r="I62" s="1" t="s">
        <v>34</v>
      </c>
      <c r="J62" s="1">
        <v>82</v>
      </c>
      <c r="K62" s="1">
        <f t="shared" si="22"/>
        <v>-5</v>
      </c>
      <c r="L62" s="1">
        <f t="shared" si="3"/>
        <v>77</v>
      </c>
      <c r="M62" s="1"/>
      <c r="N62" s="1">
        <v>32.799999999999983</v>
      </c>
      <c r="O62" s="1"/>
      <c r="P62" s="1">
        <f t="shared" si="4"/>
        <v>15.4</v>
      </c>
      <c r="Q62" s="5"/>
      <c r="R62" s="5">
        <f t="shared" ref="R62:R66" si="36">Q62</f>
        <v>0</v>
      </c>
      <c r="S62" s="5"/>
      <c r="T62" s="1"/>
      <c r="U62" s="1">
        <f t="shared" ref="U62:U66" si="37">(F62+N62+O62+R62)/P62</f>
        <v>11.545454545454543</v>
      </c>
      <c r="V62" s="1">
        <f t="shared" si="8"/>
        <v>11.545454545454543</v>
      </c>
      <c r="W62" s="1">
        <v>19.399999999999999</v>
      </c>
      <c r="X62" s="1">
        <v>22</v>
      </c>
      <c r="Y62" s="1">
        <v>18.600000000000001</v>
      </c>
      <c r="Z62" s="1">
        <v>17.2</v>
      </c>
      <c r="AA62" s="1">
        <v>20.2</v>
      </c>
      <c r="AB62" s="1">
        <v>19.2</v>
      </c>
      <c r="AC62" s="1"/>
      <c r="AD62" s="1">
        <f t="shared" ref="AD62:AD66" si="38">ROUND(R62*G62,0)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40</v>
      </c>
      <c r="C63" s="1">
        <v>87</v>
      </c>
      <c r="D63" s="1">
        <v>156</v>
      </c>
      <c r="E63" s="1">
        <v>89</v>
      </c>
      <c r="F63" s="1">
        <v>131</v>
      </c>
      <c r="G63" s="9">
        <v>0.4</v>
      </c>
      <c r="H63" s="1">
        <v>40</v>
      </c>
      <c r="I63" s="1" t="s">
        <v>34</v>
      </c>
      <c r="J63" s="1">
        <v>96</v>
      </c>
      <c r="K63" s="1">
        <f t="shared" si="22"/>
        <v>-7</v>
      </c>
      <c r="L63" s="1">
        <f t="shared" si="3"/>
        <v>89</v>
      </c>
      <c r="M63" s="1"/>
      <c r="N63" s="1">
        <v>56.200000000000017</v>
      </c>
      <c r="O63" s="1"/>
      <c r="P63" s="1">
        <f t="shared" si="4"/>
        <v>17.8</v>
      </c>
      <c r="Q63" s="5"/>
      <c r="R63" s="5">
        <f t="shared" si="36"/>
        <v>0</v>
      </c>
      <c r="S63" s="5"/>
      <c r="T63" s="1"/>
      <c r="U63" s="1">
        <f t="shared" si="37"/>
        <v>10.51685393258427</v>
      </c>
      <c r="V63" s="1">
        <f t="shared" si="8"/>
        <v>10.51685393258427</v>
      </c>
      <c r="W63" s="1">
        <v>20.6</v>
      </c>
      <c r="X63" s="1">
        <v>21.6</v>
      </c>
      <c r="Y63" s="1">
        <v>17.8</v>
      </c>
      <c r="Z63" s="1">
        <v>14</v>
      </c>
      <c r="AA63" s="1">
        <v>16.399999999999999</v>
      </c>
      <c r="AB63" s="1">
        <v>18.600000000000001</v>
      </c>
      <c r="AC63" s="1"/>
      <c r="AD63" s="1">
        <f t="shared" si="3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33</v>
      </c>
      <c r="C64" s="1">
        <v>439.851</v>
      </c>
      <c r="D64" s="1">
        <v>150.63</v>
      </c>
      <c r="E64" s="1">
        <v>118.06100000000001</v>
      </c>
      <c r="F64" s="1">
        <v>439.80799999999999</v>
      </c>
      <c r="G64" s="9">
        <v>1</v>
      </c>
      <c r="H64" s="1">
        <v>50</v>
      </c>
      <c r="I64" s="1" t="s">
        <v>34</v>
      </c>
      <c r="J64" s="1">
        <v>115.2</v>
      </c>
      <c r="K64" s="1">
        <f t="shared" si="22"/>
        <v>2.8610000000000042</v>
      </c>
      <c r="L64" s="1">
        <f t="shared" si="3"/>
        <v>118.06100000000001</v>
      </c>
      <c r="M64" s="1"/>
      <c r="N64" s="1">
        <v>0</v>
      </c>
      <c r="O64" s="1"/>
      <c r="P64" s="1">
        <f t="shared" si="4"/>
        <v>23.612200000000001</v>
      </c>
      <c r="Q64" s="5"/>
      <c r="R64" s="5">
        <f t="shared" si="36"/>
        <v>0</v>
      </c>
      <c r="S64" s="5"/>
      <c r="T64" s="1"/>
      <c r="U64" s="1">
        <f t="shared" si="37"/>
        <v>18.626303351657192</v>
      </c>
      <c r="V64" s="1">
        <f t="shared" si="8"/>
        <v>18.626303351657192</v>
      </c>
      <c r="W64" s="1">
        <v>21.749400000000001</v>
      </c>
      <c r="X64" s="1">
        <v>23.3094</v>
      </c>
      <c r="Y64" s="1">
        <v>41.3322</v>
      </c>
      <c r="Z64" s="1">
        <v>46.034799999999997</v>
      </c>
      <c r="AA64" s="1">
        <v>36.280200000000001</v>
      </c>
      <c r="AB64" s="1">
        <v>34.8688</v>
      </c>
      <c r="AC64" s="26" t="s">
        <v>38</v>
      </c>
      <c r="AD64" s="1">
        <f t="shared" si="3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33</v>
      </c>
      <c r="C65" s="1">
        <v>817.86800000000005</v>
      </c>
      <c r="D65" s="1">
        <v>1195.7760000000001</v>
      </c>
      <c r="E65" s="1">
        <v>678.30499999999995</v>
      </c>
      <c r="F65" s="1">
        <v>982.72299999999996</v>
      </c>
      <c r="G65" s="9">
        <v>1</v>
      </c>
      <c r="H65" s="1">
        <v>50</v>
      </c>
      <c r="I65" s="1" t="s">
        <v>34</v>
      </c>
      <c r="J65" s="1">
        <v>716</v>
      </c>
      <c r="K65" s="1">
        <f t="shared" si="22"/>
        <v>-37.69500000000005</v>
      </c>
      <c r="L65" s="1">
        <f t="shared" si="3"/>
        <v>678.30499999999995</v>
      </c>
      <c r="M65" s="1"/>
      <c r="N65" s="1">
        <v>866.8126000000002</v>
      </c>
      <c r="O65" s="1"/>
      <c r="P65" s="1">
        <f t="shared" si="4"/>
        <v>135.661</v>
      </c>
      <c r="Q65" s="5"/>
      <c r="R65" s="5">
        <f t="shared" si="36"/>
        <v>0</v>
      </c>
      <c r="S65" s="5"/>
      <c r="T65" s="1"/>
      <c r="U65" s="1">
        <f t="shared" si="37"/>
        <v>13.633509999189156</v>
      </c>
      <c r="V65" s="1">
        <f t="shared" si="8"/>
        <v>13.633509999189156</v>
      </c>
      <c r="W65" s="1">
        <v>169.82079999999999</v>
      </c>
      <c r="X65" s="1">
        <v>150.49180000000001</v>
      </c>
      <c r="Y65" s="1">
        <v>55.577599999999997</v>
      </c>
      <c r="Z65" s="1">
        <v>66.736999999999995</v>
      </c>
      <c r="AA65" s="1">
        <v>66.098600000000005</v>
      </c>
      <c r="AB65" s="1">
        <v>56.652999999999999</v>
      </c>
      <c r="AC65" s="1" t="s">
        <v>55</v>
      </c>
      <c r="AD65" s="1">
        <f t="shared" si="3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33</v>
      </c>
      <c r="C66" s="1">
        <v>358.32900000000001</v>
      </c>
      <c r="D66" s="1"/>
      <c r="E66" s="1">
        <v>120.277</v>
      </c>
      <c r="F66" s="1">
        <v>227.35900000000001</v>
      </c>
      <c r="G66" s="9">
        <v>1</v>
      </c>
      <c r="H66" s="1">
        <v>50</v>
      </c>
      <c r="I66" s="1" t="s">
        <v>34</v>
      </c>
      <c r="J66" s="1">
        <v>113.2</v>
      </c>
      <c r="K66" s="1">
        <f t="shared" si="22"/>
        <v>7.0769999999999982</v>
      </c>
      <c r="L66" s="1">
        <f t="shared" si="3"/>
        <v>120.277</v>
      </c>
      <c r="M66" s="1"/>
      <c r="N66" s="1">
        <v>0</v>
      </c>
      <c r="O66" s="1"/>
      <c r="P66" s="1">
        <f t="shared" si="4"/>
        <v>24.055399999999999</v>
      </c>
      <c r="Q66" s="5"/>
      <c r="R66" s="5">
        <f t="shared" si="36"/>
        <v>0</v>
      </c>
      <c r="S66" s="5"/>
      <c r="T66" s="1"/>
      <c r="U66" s="1">
        <f t="shared" si="37"/>
        <v>9.4514745129991606</v>
      </c>
      <c r="V66" s="1">
        <f t="shared" si="8"/>
        <v>9.4514745129991606</v>
      </c>
      <c r="W66" s="1">
        <v>7.5726000000000004</v>
      </c>
      <c r="X66" s="1">
        <v>6.0564</v>
      </c>
      <c r="Y66" s="1">
        <v>7.4512</v>
      </c>
      <c r="Z66" s="1">
        <v>9.6326000000000001</v>
      </c>
      <c r="AA66" s="1">
        <v>7.8315999999999999</v>
      </c>
      <c r="AB66" s="1">
        <v>6.7396000000000003</v>
      </c>
      <c r="AC66" s="17" t="s">
        <v>103</v>
      </c>
      <c r="AD66" s="1">
        <f t="shared" si="38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106</v>
      </c>
      <c r="B67" s="14" t="s">
        <v>40</v>
      </c>
      <c r="C67" s="14">
        <v>306</v>
      </c>
      <c r="D67" s="14"/>
      <c r="E67" s="14">
        <v>3</v>
      </c>
      <c r="F67" s="14">
        <v>303</v>
      </c>
      <c r="G67" s="15">
        <v>0</v>
      </c>
      <c r="H67" s="14">
        <v>50</v>
      </c>
      <c r="I67" s="14" t="s">
        <v>61</v>
      </c>
      <c r="J67" s="14">
        <v>3</v>
      </c>
      <c r="K67" s="14">
        <f t="shared" si="22"/>
        <v>0</v>
      </c>
      <c r="L67" s="14">
        <f t="shared" si="3"/>
        <v>3</v>
      </c>
      <c r="M67" s="14"/>
      <c r="N67" s="14"/>
      <c r="O67" s="14"/>
      <c r="P67" s="14">
        <f t="shared" si="4"/>
        <v>0.6</v>
      </c>
      <c r="Q67" s="16"/>
      <c r="R67" s="16"/>
      <c r="S67" s="16"/>
      <c r="T67" s="14"/>
      <c r="U67" s="14">
        <f t="shared" si="10"/>
        <v>505</v>
      </c>
      <c r="V67" s="14">
        <f t="shared" si="8"/>
        <v>505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7" t="s">
        <v>157</v>
      </c>
      <c r="AD67" s="14">
        <f t="shared" si="23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40</v>
      </c>
      <c r="C68" s="1">
        <v>377</v>
      </c>
      <c r="D68" s="1"/>
      <c r="E68" s="1">
        <v>216</v>
      </c>
      <c r="F68" s="1">
        <v>140</v>
      </c>
      <c r="G68" s="9">
        <v>0.4</v>
      </c>
      <c r="H68" s="1">
        <v>50</v>
      </c>
      <c r="I68" s="1" t="s">
        <v>34</v>
      </c>
      <c r="J68" s="1">
        <v>218</v>
      </c>
      <c r="K68" s="1">
        <f t="shared" si="22"/>
        <v>-2</v>
      </c>
      <c r="L68" s="1">
        <f t="shared" si="3"/>
        <v>216</v>
      </c>
      <c r="M68" s="1"/>
      <c r="N68" s="1">
        <v>166.4</v>
      </c>
      <c r="O68" s="1"/>
      <c r="P68" s="1">
        <f t="shared" si="4"/>
        <v>43.2</v>
      </c>
      <c r="Q68" s="5">
        <f t="shared" ref="Q68:Q72" si="39">10*P68-O68-N68-F68</f>
        <v>125.60000000000002</v>
      </c>
      <c r="R68" s="5">
        <f t="shared" ref="R68:R70" si="40">Q68</f>
        <v>125.60000000000002</v>
      </c>
      <c r="S68" s="5"/>
      <c r="T68" s="1"/>
      <c r="U68" s="1">
        <f t="shared" ref="U68:U72" si="41">(F68+N68+O68+R68)/P68</f>
        <v>10</v>
      </c>
      <c r="V68" s="1">
        <f t="shared" si="8"/>
        <v>7.0925925925925917</v>
      </c>
      <c r="W68" s="1">
        <v>38.200000000000003</v>
      </c>
      <c r="X68" s="1">
        <v>29.4</v>
      </c>
      <c r="Y68" s="1">
        <v>20.0806</v>
      </c>
      <c r="Z68" s="1">
        <v>25.0806</v>
      </c>
      <c r="AA68" s="1">
        <v>33.200000000000003</v>
      </c>
      <c r="AB68" s="1">
        <v>29.6</v>
      </c>
      <c r="AC68" s="1"/>
      <c r="AD68" s="1">
        <f t="shared" ref="AD68:AD72" si="42">ROUND(R68*G68,0)</f>
        <v>50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40</v>
      </c>
      <c r="C69" s="1">
        <v>1110</v>
      </c>
      <c r="D69" s="1">
        <v>324</v>
      </c>
      <c r="E69" s="1">
        <v>602</v>
      </c>
      <c r="F69" s="1">
        <v>691</v>
      </c>
      <c r="G69" s="9">
        <v>0.4</v>
      </c>
      <c r="H69" s="1">
        <v>40</v>
      </c>
      <c r="I69" s="1" t="s">
        <v>34</v>
      </c>
      <c r="J69" s="1">
        <v>628</v>
      </c>
      <c r="K69" s="1">
        <f t="shared" si="22"/>
        <v>-26</v>
      </c>
      <c r="L69" s="1">
        <f t="shared" si="3"/>
        <v>602</v>
      </c>
      <c r="M69" s="1"/>
      <c r="N69" s="1">
        <v>598.39999999999986</v>
      </c>
      <c r="O69" s="1"/>
      <c r="P69" s="1">
        <f t="shared" si="4"/>
        <v>120.4</v>
      </c>
      <c r="Q69" s="5"/>
      <c r="R69" s="5">
        <f t="shared" si="40"/>
        <v>0</v>
      </c>
      <c r="S69" s="5"/>
      <c r="T69" s="1"/>
      <c r="U69" s="1">
        <f t="shared" si="41"/>
        <v>10.709302325581394</v>
      </c>
      <c r="V69" s="1">
        <f t="shared" si="8"/>
        <v>10.709302325581394</v>
      </c>
      <c r="W69" s="1">
        <v>144.19999999999999</v>
      </c>
      <c r="X69" s="1">
        <v>129</v>
      </c>
      <c r="Y69" s="1">
        <v>122.2</v>
      </c>
      <c r="Z69" s="1">
        <v>132.19999999999999</v>
      </c>
      <c r="AA69" s="1">
        <v>124.2</v>
      </c>
      <c r="AB69" s="1">
        <v>123.6</v>
      </c>
      <c r="AC69" s="1"/>
      <c r="AD69" s="1">
        <f t="shared" si="42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40</v>
      </c>
      <c r="C70" s="1">
        <v>771</v>
      </c>
      <c r="D70" s="1">
        <v>498</v>
      </c>
      <c r="E70" s="1">
        <v>496</v>
      </c>
      <c r="F70" s="1">
        <v>641</v>
      </c>
      <c r="G70" s="9">
        <v>0.4</v>
      </c>
      <c r="H70" s="1">
        <v>40</v>
      </c>
      <c r="I70" s="1" t="s">
        <v>34</v>
      </c>
      <c r="J70" s="1">
        <v>513</v>
      </c>
      <c r="K70" s="1">
        <f t="shared" ref="K70:K101" si="43">E70-J70</f>
        <v>-17</v>
      </c>
      <c r="L70" s="1">
        <f t="shared" si="3"/>
        <v>496</v>
      </c>
      <c r="M70" s="1"/>
      <c r="N70" s="1">
        <v>485.19999999999982</v>
      </c>
      <c r="O70" s="1"/>
      <c r="P70" s="1">
        <f t="shared" si="4"/>
        <v>99.2</v>
      </c>
      <c r="Q70" s="5"/>
      <c r="R70" s="5">
        <f t="shared" si="40"/>
        <v>0</v>
      </c>
      <c r="S70" s="5"/>
      <c r="T70" s="1"/>
      <c r="U70" s="1">
        <f t="shared" si="41"/>
        <v>11.352822580645158</v>
      </c>
      <c r="V70" s="1">
        <f t="shared" si="8"/>
        <v>11.352822580645158</v>
      </c>
      <c r="W70" s="1">
        <v>123.6</v>
      </c>
      <c r="X70" s="1">
        <v>112.4</v>
      </c>
      <c r="Y70" s="1">
        <v>97</v>
      </c>
      <c r="Z70" s="1">
        <v>100.4</v>
      </c>
      <c r="AA70" s="1">
        <v>122</v>
      </c>
      <c r="AB70" s="1">
        <v>124.8</v>
      </c>
      <c r="AC70" s="1"/>
      <c r="AD70" s="1">
        <f t="shared" si="42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1" t="s">
        <v>110</v>
      </c>
      <c r="B71" s="1" t="s">
        <v>33</v>
      </c>
      <c r="C71" s="1">
        <v>432.28</v>
      </c>
      <c r="D71" s="1">
        <v>111.559</v>
      </c>
      <c r="E71" s="1">
        <v>468.863</v>
      </c>
      <c r="F71" s="1">
        <v>18.622</v>
      </c>
      <c r="G71" s="9">
        <v>1</v>
      </c>
      <c r="H71" s="1">
        <v>40</v>
      </c>
      <c r="I71" s="1" t="s">
        <v>34</v>
      </c>
      <c r="J71" s="1">
        <v>455.90800000000002</v>
      </c>
      <c r="K71" s="1">
        <f t="shared" si="43"/>
        <v>12.954999999999984</v>
      </c>
      <c r="L71" s="1">
        <f t="shared" ref="L71:L115" si="44">E71-M71</f>
        <v>468.863</v>
      </c>
      <c r="M71" s="1"/>
      <c r="N71" s="1">
        <v>439.24540000000002</v>
      </c>
      <c r="O71" s="1"/>
      <c r="P71" s="1">
        <f t="shared" ref="P71:P115" si="45">L71/5</f>
        <v>93.772599999999997</v>
      </c>
      <c r="Q71" s="5">
        <f t="shared" si="39"/>
        <v>479.85859999999997</v>
      </c>
      <c r="R71" s="5">
        <v>770</v>
      </c>
      <c r="S71" s="5">
        <v>300</v>
      </c>
      <c r="T71" s="1" t="s">
        <v>164</v>
      </c>
      <c r="U71" s="1">
        <f t="shared" si="41"/>
        <v>13.094095716659238</v>
      </c>
      <c r="V71" s="1">
        <f t="shared" ref="V71:V115" si="46">(F71+N71+O71)/P71</f>
        <v>4.8827418670272555</v>
      </c>
      <c r="W71" s="1">
        <v>65.872199999999992</v>
      </c>
      <c r="X71" s="1">
        <v>47.9816</v>
      </c>
      <c r="Y71" s="1">
        <v>10.5068</v>
      </c>
      <c r="Z71" s="1">
        <v>2.5175999999999998</v>
      </c>
      <c r="AA71" s="1">
        <v>47.124200000000002</v>
      </c>
      <c r="AB71" s="1">
        <v>50.205399999999997</v>
      </c>
      <c r="AC71" s="1"/>
      <c r="AD71" s="1">
        <f t="shared" si="42"/>
        <v>770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1" t="s">
        <v>111</v>
      </c>
      <c r="B72" s="1" t="s">
        <v>33</v>
      </c>
      <c r="C72" s="1">
        <v>371.108</v>
      </c>
      <c r="D72" s="1"/>
      <c r="E72" s="1">
        <v>237.09100000000001</v>
      </c>
      <c r="F72" s="1">
        <v>79.385000000000005</v>
      </c>
      <c r="G72" s="9">
        <v>1</v>
      </c>
      <c r="H72" s="1">
        <v>40</v>
      </c>
      <c r="I72" s="1" t="s">
        <v>34</v>
      </c>
      <c r="J72" s="1">
        <v>251.7</v>
      </c>
      <c r="K72" s="1">
        <f t="shared" si="43"/>
        <v>-14.60899999999998</v>
      </c>
      <c r="L72" s="1">
        <f t="shared" si="44"/>
        <v>237.09100000000001</v>
      </c>
      <c r="M72" s="1"/>
      <c r="N72" s="1">
        <v>316.4362000000001</v>
      </c>
      <c r="O72" s="1"/>
      <c r="P72" s="1">
        <f t="shared" si="45"/>
        <v>47.418199999999999</v>
      </c>
      <c r="Q72" s="5">
        <f t="shared" si="39"/>
        <v>78.360799999999912</v>
      </c>
      <c r="R72" s="5">
        <v>370</v>
      </c>
      <c r="S72" s="5">
        <v>300</v>
      </c>
      <c r="T72" s="1" t="s">
        <v>164</v>
      </c>
      <c r="U72" s="1">
        <f t="shared" si="41"/>
        <v>16.150364206148698</v>
      </c>
      <c r="V72" s="1">
        <f t="shared" si="46"/>
        <v>8.3474530876330206</v>
      </c>
      <c r="W72" s="1">
        <v>43.047600000000003</v>
      </c>
      <c r="X72" s="1">
        <v>20.748999999999999</v>
      </c>
      <c r="Y72" s="1">
        <v>5.6631999999999998</v>
      </c>
      <c r="Z72" s="1">
        <v>9.1902000000000008</v>
      </c>
      <c r="AA72" s="1">
        <v>26.329000000000001</v>
      </c>
      <c r="AB72" s="1">
        <v>23.606000000000002</v>
      </c>
      <c r="AC72" s="1"/>
      <c r="AD72" s="1">
        <f t="shared" si="42"/>
        <v>370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8" t="s">
        <v>112</v>
      </c>
      <c r="B73" s="18" t="s">
        <v>33</v>
      </c>
      <c r="C73" s="18">
        <v>144.92699999999999</v>
      </c>
      <c r="D73" s="18"/>
      <c r="E73" s="18">
        <v>144.875</v>
      </c>
      <c r="F73" s="18">
        <v>5.1999999999999998E-2</v>
      </c>
      <c r="G73" s="19">
        <v>0</v>
      </c>
      <c r="H73" s="18">
        <v>40</v>
      </c>
      <c r="I73" s="18" t="s">
        <v>34</v>
      </c>
      <c r="J73" s="18">
        <v>162.9</v>
      </c>
      <c r="K73" s="18">
        <f t="shared" si="43"/>
        <v>-18.025000000000006</v>
      </c>
      <c r="L73" s="18">
        <f t="shared" si="44"/>
        <v>144.875</v>
      </c>
      <c r="M73" s="18"/>
      <c r="N73" s="18"/>
      <c r="O73" s="18"/>
      <c r="P73" s="18">
        <f t="shared" si="45"/>
        <v>28.975000000000001</v>
      </c>
      <c r="Q73" s="20"/>
      <c r="R73" s="20"/>
      <c r="S73" s="20"/>
      <c r="T73" s="18"/>
      <c r="U73" s="18">
        <f t="shared" ref="U73:U110" si="47">(F73+N73+O73+Q73)/P73</f>
        <v>1.7946505608283001E-3</v>
      </c>
      <c r="V73" s="18">
        <f t="shared" si="46"/>
        <v>1.7946505608283001E-3</v>
      </c>
      <c r="W73" s="18">
        <v>14.3348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 t="s">
        <v>51</v>
      </c>
      <c r="AD73" s="18">
        <f t="shared" ref="AD73:AD99" si="48">ROUND(Q73*G73,0)</f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113</v>
      </c>
      <c r="B74" s="14" t="s">
        <v>40</v>
      </c>
      <c r="C74" s="14"/>
      <c r="D74" s="14">
        <v>64</v>
      </c>
      <c r="E74" s="14">
        <v>64</v>
      </c>
      <c r="F74" s="14"/>
      <c r="G74" s="15">
        <v>0</v>
      </c>
      <c r="H74" s="14" t="e">
        <v>#N/A</v>
      </c>
      <c r="I74" s="14" t="s">
        <v>61</v>
      </c>
      <c r="J74" s="14">
        <v>64</v>
      </c>
      <c r="K74" s="14">
        <f t="shared" si="43"/>
        <v>0</v>
      </c>
      <c r="L74" s="14">
        <f t="shared" si="44"/>
        <v>0</v>
      </c>
      <c r="M74" s="14">
        <v>64</v>
      </c>
      <c r="N74" s="14"/>
      <c r="O74" s="14"/>
      <c r="P74" s="14">
        <f t="shared" si="45"/>
        <v>0</v>
      </c>
      <c r="Q74" s="16"/>
      <c r="R74" s="16"/>
      <c r="S74" s="16"/>
      <c r="T74" s="14"/>
      <c r="U74" s="14" t="e">
        <f t="shared" si="47"/>
        <v>#DIV/0!</v>
      </c>
      <c r="V74" s="14" t="e">
        <f t="shared" si="46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/>
      <c r="AD74" s="14">
        <f t="shared" si="48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114</v>
      </c>
      <c r="B75" s="14" t="s">
        <v>40</v>
      </c>
      <c r="C75" s="14"/>
      <c r="D75" s="14">
        <v>174</v>
      </c>
      <c r="E75" s="14">
        <v>174</v>
      </c>
      <c r="F75" s="14"/>
      <c r="G75" s="15">
        <v>0</v>
      </c>
      <c r="H75" s="14" t="e">
        <v>#N/A</v>
      </c>
      <c r="I75" s="14" t="s">
        <v>61</v>
      </c>
      <c r="J75" s="14">
        <v>174</v>
      </c>
      <c r="K75" s="14">
        <f t="shared" si="43"/>
        <v>0</v>
      </c>
      <c r="L75" s="14">
        <f t="shared" si="44"/>
        <v>0</v>
      </c>
      <c r="M75" s="14">
        <v>174</v>
      </c>
      <c r="N75" s="14"/>
      <c r="O75" s="14"/>
      <c r="P75" s="14">
        <f t="shared" si="45"/>
        <v>0</v>
      </c>
      <c r="Q75" s="16"/>
      <c r="R75" s="16"/>
      <c r="S75" s="16"/>
      <c r="T75" s="14"/>
      <c r="U75" s="14" t="e">
        <f t="shared" si="47"/>
        <v>#DIV/0!</v>
      </c>
      <c r="V75" s="14" t="e">
        <f t="shared" si="46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/>
      <c r="AD75" s="14">
        <f t="shared" si="48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33</v>
      </c>
      <c r="C76" s="1">
        <v>152.387</v>
      </c>
      <c r="D76" s="1">
        <v>24.25</v>
      </c>
      <c r="E76" s="1">
        <v>46.951999999999998</v>
      </c>
      <c r="F76" s="1">
        <v>108.723</v>
      </c>
      <c r="G76" s="9">
        <v>1</v>
      </c>
      <c r="H76" s="1">
        <v>30</v>
      </c>
      <c r="I76" s="1" t="s">
        <v>34</v>
      </c>
      <c r="J76" s="1">
        <v>56.5</v>
      </c>
      <c r="K76" s="1">
        <f t="shared" si="43"/>
        <v>-9.5480000000000018</v>
      </c>
      <c r="L76" s="1">
        <f t="shared" si="44"/>
        <v>46.951999999999998</v>
      </c>
      <c r="M76" s="1"/>
      <c r="N76" s="1">
        <v>0</v>
      </c>
      <c r="O76" s="1"/>
      <c r="P76" s="1">
        <f t="shared" si="45"/>
        <v>9.3903999999999996</v>
      </c>
      <c r="Q76" s="5"/>
      <c r="R76" s="5">
        <f t="shared" ref="R76:R77" si="49">Q76</f>
        <v>0</v>
      </c>
      <c r="S76" s="5"/>
      <c r="T76" s="1"/>
      <c r="U76" s="1">
        <f t="shared" ref="U76:U77" si="50">(F76+N76+O76+R76)/P76</f>
        <v>11.578101039359346</v>
      </c>
      <c r="V76" s="1">
        <f t="shared" si="46"/>
        <v>11.578101039359346</v>
      </c>
      <c r="W76" s="1">
        <v>7.2266000000000004</v>
      </c>
      <c r="X76" s="1">
        <v>9.1248000000000005</v>
      </c>
      <c r="Y76" s="1">
        <v>14.488</v>
      </c>
      <c r="Z76" s="1">
        <v>13.960800000000001</v>
      </c>
      <c r="AA76" s="1">
        <v>16.960999999999999</v>
      </c>
      <c r="AB76" s="1">
        <v>16.840399999999999</v>
      </c>
      <c r="AC76" s="21" t="s">
        <v>103</v>
      </c>
      <c r="AD76" s="1">
        <f t="shared" ref="AD76:AD77" si="51">ROUND(R76*G76,0)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40</v>
      </c>
      <c r="C77" s="1">
        <v>225</v>
      </c>
      <c r="D77" s="1"/>
      <c r="E77" s="1">
        <v>46</v>
      </c>
      <c r="F77" s="1">
        <v>160</v>
      </c>
      <c r="G77" s="9">
        <v>0.6</v>
      </c>
      <c r="H77" s="1">
        <v>60</v>
      </c>
      <c r="I77" s="1" t="s">
        <v>34</v>
      </c>
      <c r="J77" s="1">
        <v>46</v>
      </c>
      <c r="K77" s="1">
        <f t="shared" si="43"/>
        <v>0</v>
      </c>
      <c r="L77" s="1">
        <f t="shared" si="44"/>
        <v>46</v>
      </c>
      <c r="M77" s="1"/>
      <c r="N77" s="1">
        <v>0</v>
      </c>
      <c r="O77" s="1"/>
      <c r="P77" s="1">
        <f t="shared" si="45"/>
        <v>9.1999999999999993</v>
      </c>
      <c r="Q77" s="5"/>
      <c r="R77" s="5">
        <f t="shared" si="49"/>
        <v>0</v>
      </c>
      <c r="S77" s="5"/>
      <c r="T77" s="1"/>
      <c r="U77" s="1">
        <f t="shared" si="50"/>
        <v>17.39130434782609</v>
      </c>
      <c r="V77" s="1">
        <f t="shared" si="46"/>
        <v>17.39130434782609</v>
      </c>
      <c r="W77" s="1">
        <v>8.4</v>
      </c>
      <c r="X77" s="1">
        <v>9.6</v>
      </c>
      <c r="Y77" s="1">
        <v>4.4000000000000004</v>
      </c>
      <c r="Z77" s="1">
        <v>3.2</v>
      </c>
      <c r="AA77" s="1">
        <v>7.2</v>
      </c>
      <c r="AB77" s="1">
        <v>7.2</v>
      </c>
      <c r="AC77" s="17" t="s">
        <v>162</v>
      </c>
      <c r="AD77" s="1">
        <f t="shared" si="5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4" t="s">
        <v>117</v>
      </c>
      <c r="B78" s="14" t="s">
        <v>40</v>
      </c>
      <c r="C78" s="14"/>
      <c r="D78" s="14">
        <v>696</v>
      </c>
      <c r="E78" s="14">
        <v>696</v>
      </c>
      <c r="F78" s="14"/>
      <c r="G78" s="15">
        <v>0</v>
      </c>
      <c r="H78" s="14" t="e">
        <v>#N/A</v>
      </c>
      <c r="I78" s="14" t="s">
        <v>61</v>
      </c>
      <c r="J78" s="14">
        <v>696</v>
      </c>
      <c r="K78" s="14">
        <f t="shared" si="43"/>
        <v>0</v>
      </c>
      <c r="L78" s="14">
        <f t="shared" si="44"/>
        <v>0</v>
      </c>
      <c r="M78" s="14">
        <v>696</v>
      </c>
      <c r="N78" s="14"/>
      <c r="O78" s="14"/>
      <c r="P78" s="14">
        <f t="shared" si="45"/>
        <v>0</v>
      </c>
      <c r="Q78" s="16"/>
      <c r="R78" s="16"/>
      <c r="S78" s="16"/>
      <c r="T78" s="14"/>
      <c r="U78" s="14" t="e">
        <f t="shared" si="47"/>
        <v>#DIV/0!</v>
      </c>
      <c r="V78" s="14" t="e">
        <f t="shared" si="46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/>
      <c r="AD78" s="14">
        <f t="shared" si="48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118</v>
      </c>
      <c r="B79" s="14" t="s">
        <v>40</v>
      </c>
      <c r="C79" s="14"/>
      <c r="D79" s="14">
        <v>120</v>
      </c>
      <c r="E79" s="14">
        <v>120</v>
      </c>
      <c r="F79" s="14"/>
      <c r="G79" s="15">
        <v>0</v>
      </c>
      <c r="H79" s="14" t="e">
        <v>#N/A</v>
      </c>
      <c r="I79" s="14" t="s">
        <v>61</v>
      </c>
      <c r="J79" s="14">
        <v>120</v>
      </c>
      <c r="K79" s="14">
        <f t="shared" si="43"/>
        <v>0</v>
      </c>
      <c r="L79" s="14">
        <f t="shared" si="44"/>
        <v>0</v>
      </c>
      <c r="M79" s="14">
        <v>120</v>
      </c>
      <c r="N79" s="14"/>
      <c r="O79" s="14"/>
      <c r="P79" s="14">
        <f t="shared" si="45"/>
        <v>0</v>
      </c>
      <c r="Q79" s="16"/>
      <c r="R79" s="16"/>
      <c r="S79" s="16"/>
      <c r="T79" s="14"/>
      <c r="U79" s="14" t="e">
        <f t="shared" si="47"/>
        <v>#DIV/0!</v>
      </c>
      <c r="V79" s="14" t="e">
        <f t="shared" si="46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/>
      <c r="AD79" s="14">
        <f t="shared" si="48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8" t="s">
        <v>119</v>
      </c>
      <c r="B80" s="18" t="s">
        <v>40</v>
      </c>
      <c r="C80" s="18"/>
      <c r="D80" s="18"/>
      <c r="E80" s="18"/>
      <c r="F80" s="18"/>
      <c r="G80" s="19">
        <v>0</v>
      </c>
      <c r="H80" s="18">
        <v>50</v>
      </c>
      <c r="I80" s="18" t="s">
        <v>34</v>
      </c>
      <c r="J80" s="18"/>
      <c r="K80" s="18">
        <f t="shared" si="43"/>
        <v>0</v>
      </c>
      <c r="L80" s="18">
        <f t="shared" si="44"/>
        <v>0</v>
      </c>
      <c r="M80" s="18"/>
      <c r="N80" s="18"/>
      <c r="O80" s="18"/>
      <c r="P80" s="18">
        <f t="shared" si="45"/>
        <v>0</v>
      </c>
      <c r="Q80" s="20"/>
      <c r="R80" s="20"/>
      <c r="S80" s="20"/>
      <c r="T80" s="18"/>
      <c r="U80" s="18" t="e">
        <f t="shared" si="47"/>
        <v>#DIV/0!</v>
      </c>
      <c r="V80" s="18" t="e">
        <f t="shared" si="46"/>
        <v>#DIV/0!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 t="s">
        <v>51</v>
      </c>
      <c r="AD80" s="18">
        <f t="shared" si="48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8" t="s">
        <v>120</v>
      </c>
      <c r="B81" s="18" t="s">
        <v>40</v>
      </c>
      <c r="C81" s="18">
        <v>458</v>
      </c>
      <c r="D81" s="18"/>
      <c r="E81" s="18">
        <v>27</v>
      </c>
      <c r="F81" s="18">
        <v>431</v>
      </c>
      <c r="G81" s="19">
        <v>0</v>
      </c>
      <c r="H81" s="18">
        <v>50</v>
      </c>
      <c r="I81" s="18" t="s">
        <v>34</v>
      </c>
      <c r="J81" s="18">
        <v>46</v>
      </c>
      <c r="K81" s="18">
        <f t="shared" si="43"/>
        <v>-19</v>
      </c>
      <c r="L81" s="18">
        <f t="shared" si="44"/>
        <v>27</v>
      </c>
      <c r="M81" s="18"/>
      <c r="N81" s="18"/>
      <c r="O81" s="18"/>
      <c r="P81" s="18">
        <f t="shared" si="45"/>
        <v>5.4</v>
      </c>
      <c r="Q81" s="20"/>
      <c r="R81" s="20"/>
      <c r="S81" s="20"/>
      <c r="T81" s="18"/>
      <c r="U81" s="18">
        <f t="shared" si="47"/>
        <v>79.81481481481481</v>
      </c>
      <c r="V81" s="18">
        <f t="shared" si="46"/>
        <v>79.81481481481481</v>
      </c>
      <c r="W81" s="18">
        <v>0.4</v>
      </c>
      <c r="X81" s="18">
        <v>0.6</v>
      </c>
      <c r="Y81" s="18">
        <v>0</v>
      </c>
      <c r="Z81" s="18">
        <v>0</v>
      </c>
      <c r="AA81" s="18">
        <v>0</v>
      </c>
      <c r="AB81" s="18">
        <v>0</v>
      </c>
      <c r="AC81" s="17" t="s">
        <v>159</v>
      </c>
      <c r="AD81" s="18">
        <f t="shared" si="48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8" t="s">
        <v>121</v>
      </c>
      <c r="B82" s="18" t="s">
        <v>40</v>
      </c>
      <c r="C82" s="18">
        <v>12</v>
      </c>
      <c r="D82" s="18">
        <v>204</v>
      </c>
      <c r="E82" s="18">
        <v>211</v>
      </c>
      <c r="F82" s="18">
        <v>3</v>
      </c>
      <c r="G82" s="19">
        <v>0</v>
      </c>
      <c r="H82" s="18">
        <v>30</v>
      </c>
      <c r="I82" s="18" t="s">
        <v>34</v>
      </c>
      <c r="J82" s="18">
        <v>213</v>
      </c>
      <c r="K82" s="18">
        <f t="shared" si="43"/>
        <v>-2</v>
      </c>
      <c r="L82" s="18">
        <f t="shared" si="44"/>
        <v>7</v>
      </c>
      <c r="M82" s="18">
        <v>204</v>
      </c>
      <c r="N82" s="18"/>
      <c r="O82" s="18"/>
      <c r="P82" s="18">
        <f t="shared" si="45"/>
        <v>1.4</v>
      </c>
      <c r="Q82" s="20"/>
      <c r="R82" s="20"/>
      <c r="S82" s="20"/>
      <c r="T82" s="18"/>
      <c r="U82" s="18">
        <f t="shared" si="47"/>
        <v>2.1428571428571428</v>
      </c>
      <c r="V82" s="18">
        <f t="shared" si="46"/>
        <v>2.1428571428571428</v>
      </c>
      <c r="W82" s="18">
        <v>0.6</v>
      </c>
      <c r="X82" s="18">
        <v>0.4</v>
      </c>
      <c r="Y82" s="18">
        <v>0</v>
      </c>
      <c r="Z82" s="18">
        <v>0</v>
      </c>
      <c r="AA82" s="18">
        <v>0</v>
      </c>
      <c r="AB82" s="18">
        <v>0</v>
      </c>
      <c r="AC82" s="18" t="s">
        <v>51</v>
      </c>
      <c r="AD82" s="18">
        <f t="shared" si="4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40</v>
      </c>
      <c r="C83" s="1">
        <v>522</v>
      </c>
      <c r="D83" s="1"/>
      <c r="E83" s="1">
        <v>125</v>
      </c>
      <c r="F83" s="1">
        <v>332</v>
      </c>
      <c r="G83" s="9">
        <v>0.6</v>
      </c>
      <c r="H83" s="1">
        <v>55</v>
      </c>
      <c r="I83" s="1" t="s">
        <v>34</v>
      </c>
      <c r="J83" s="1">
        <v>125</v>
      </c>
      <c r="K83" s="1">
        <f t="shared" si="43"/>
        <v>0</v>
      </c>
      <c r="L83" s="1">
        <f t="shared" si="44"/>
        <v>125</v>
      </c>
      <c r="M83" s="1"/>
      <c r="N83" s="1">
        <v>0</v>
      </c>
      <c r="O83" s="1"/>
      <c r="P83" s="1">
        <f t="shared" si="45"/>
        <v>25</v>
      </c>
      <c r="Q83" s="5"/>
      <c r="R83" s="5">
        <f>Q83</f>
        <v>0</v>
      </c>
      <c r="S83" s="5"/>
      <c r="T83" s="1"/>
      <c r="U83" s="1">
        <f>(F83+N83+O83+R83)/P83</f>
        <v>13.28</v>
      </c>
      <c r="V83" s="1">
        <f t="shared" si="46"/>
        <v>13.28</v>
      </c>
      <c r="W83" s="1">
        <v>27.6</v>
      </c>
      <c r="X83" s="1">
        <v>27.8</v>
      </c>
      <c r="Y83" s="1">
        <v>5.6</v>
      </c>
      <c r="Z83" s="1">
        <v>2</v>
      </c>
      <c r="AA83" s="1">
        <v>27</v>
      </c>
      <c r="AB83" s="1">
        <v>28</v>
      </c>
      <c r="AC83" s="1" t="s">
        <v>80</v>
      </c>
      <c r="AD83" s="1">
        <f>ROUND(R83*G83,0)</f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8" t="s">
        <v>123</v>
      </c>
      <c r="B84" s="18" t="s">
        <v>40</v>
      </c>
      <c r="C84" s="18">
        <v>114</v>
      </c>
      <c r="D84" s="18"/>
      <c r="E84" s="18"/>
      <c r="F84" s="18">
        <v>114</v>
      </c>
      <c r="G84" s="19">
        <v>0</v>
      </c>
      <c r="H84" s="18">
        <v>40</v>
      </c>
      <c r="I84" s="18" t="s">
        <v>34</v>
      </c>
      <c r="J84" s="18"/>
      <c r="K84" s="18">
        <f t="shared" si="43"/>
        <v>0</v>
      </c>
      <c r="L84" s="18">
        <f t="shared" si="44"/>
        <v>0</v>
      </c>
      <c r="M84" s="18"/>
      <c r="N84" s="18"/>
      <c r="O84" s="18"/>
      <c r="P84" s="18">
        <f t="shared" si="45"/>
        <v>0</v>
      </c>
      <c r="Q84" s="20"/>
      <c r="R84" s="20"/>
      <c r="S84" s="20"/>
      <c r="T84" s="18"/>
      <c r="U84" s="18" t="e">
        <f t="shared" si="47"/>
        <v>#DIV/0!</v>
      </c>
      <c r="V84" s="18" t="e">
        <f t="shared" si="46"/>
        <v>#DIV/0!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7" t="s">
        <v>159</v>
      </c>
      <c r="AD84" s="18">
        <f t="shared" si="48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40</v>
      </c>
      <c r="C85" s="1">
        <v>28</v>
      </c>
      <c r="D85" s="1">
        <v>109</v>
      </c>
      <c r="E85" s="1">
        <v>40</v>
      </c>
      <c r="F85" s="1">
        <v>82</v>
      </c>
      <c r="G85" s="9">
        <v>0.4</v>
      </c>
      <c r="H85" s="1">
        <v>50</v>
      </c>
      <c r="I85" s="1" t="s">
        <v>34</v>
      </c>
      <c r="J85" s="1">
        <v>55</v>
      </c>
      <c r="K85" s="1">
        <f t="shared" si="43"/>
        <v>-15</v>
      </c>
      <c r="L85" s="1">
        <f t="shared" si="44"/>
        <v>40</v>
      </c>
      <c r="M85" s="1"/>
      <c r="N85" s="1">
        <v>33.600000000000023</v>
      </c>
      <c r="O85" s="1"/>
      <c r="P85" s="1">
        <f t="shared" si="45"/>
        <v>8</v>
      </c>
      <c r="Q85" s="5"/>
      <c r="R85" s="5">
        <f>Q85</f>
        <v>0</v>
      </c>
      <c r="S85" s="5"/>
      <c r="T85" s="1"/>
      <c r="U85" s="1">
        <f>(F85+N85+O85+R85)/P85</f>
        <v>14.450000000000003</v>
      </c>
      <c r="V85" s="1">
        <f t="shared" si="46"/>
        <v>14.450000000000003</v>
      </c>
      <c r="W85" s="1">
        <v>11.8</v>
      </c>
      <c r="X85" s="1">
        <v>11.8</v>
      </c>
      <c r="Y85" s="1">
        <v>10.8</v>
      </c>
      <c r="Z85" s="1">
        <v>10.8</v>
      </c>
      <c r="AA85" s="1">
        <v>16</v>
      </c>
      <c r="AB85" s="1">
        <v>14.8</v>
      </c>
      <c r="AC85" s="1" t="s">
        <v>42</v>
      </c>
      <c r="AD85" s="1">
        <f>ROUND(R85*G85,0)</f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125</v>
      </c>
      <c r="B86" s="14" t="s">
        <v>40</v>
      </c>
      <c r="C86" s="14"/>
      <c r="D86" s="14">
        <v>420</v>
      </c>
      <c r="E86" s="14">
        <v>421</v>
      </c>
      <c r="F86" s="14">
        <v>-1</v>
      </c>
      <c r="G86" s="15">
        <v>0</v>
      </c>
      <c r="H86" s="14" t="e">
        <v>#N/A</v>
      </c>
      <c r="I86" s="14" t="s">
        <v>61</v>
      </c>
      <c r="J86" s="14">
        <v>421</v>
      </c>
      <c r="K86" s="14">
        <f t="shared" si="43"/>
        <v>0</v>
      </c>
      <c r="L86" s="14">
        <f t="shared" si="44"/>
        <v>1</v>
      </c>
      <c r="M86" s="14">
        <v>420</v>
      </c>
      <c r="N86" s="14"/>
      <c r="O86" s="14"/>
      <c r="P86" s="14">
        <f t="shared" si="45"/>
        <v>0.2</v>
      </c>
      <c r="Q86" s="16"/>
      <c r="R86" s="16"/>
      <c r="S86" s="16"/>
      <c r="T86" s="14"/>
      <c r="U86" s="14">
        <f t="shared" si="47"/>
        <v>-5</v>
      </c>
      <c r="V86" s="14">
        <f t="shared" si="46"/>
        <v>-5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/>
      <c r="AD86" s="14">
        <f t="shared" si="48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126</v>
      </c>
      <c r="B87" s="14" t="s">
        <v>40</v>
      </c>
      <c r="C87" s="14"/>
      <c r="D87" s="14">
        <v>720</v>
      </c>
      <c r="E87" s="14">
        <v>721</v>
      </c>
      <c r="F87" s="14">
        <v>-1</v>
      </c>
      <c r="G87" s="15">
        <v>0</v>
      </c>
      <c r="H87" s="14" t="e">
        <v>#N/A</v>
      </c>
      <c r="I87" s="14" t="s">
        <v>61</v>
      </c>
      <c r="J87" s="14">
        <v>721</v>
      </c>
      <c r="K87" s="14">
        <f t="shared" si="43"/>
        <v>0</v>
      </c>
      <c r="L87" s="14">
        <f t="shared" si="44"/>
        <v>1</v>
      </c>
      <c r="M87" s="14">
        <v>720</v>
      </c>
      <c r="N87" s="14"/>
      <c r="O87" s="14"/>
      <c r="P87" s="14">
        <f t="shared" si="45"/>
        <v>0.2</v>
      </c>
      <c r="Q87" s="16"/>
      <c r="R87" s="16"/>
      <c r="S87" s="16"/>
      <c r="T87" s="14"/>
      <c r="U87" s="14">
        <f t="shared" si="47"/>
        <v>-5</v>
      </c>
      <c r="V87" s="14">
        <f t="shared" si="46"/>
        <v>-5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/>
      <c r="AD87" s="14">
        <f t="shared" si="4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2" t="s">
        <v>127</v>
      </c>
      <c r="B88" s="1" t="s">
        <v>40</v>
      </c>
      <c r="C88" s="1"/>
      <c r="D88" s="1"/>
      <c r="E88" s="1"/>
      <c r="F88" s="1"/>
      <c r="G88" s="9">
        <v>0.11</v>
      </c>
      <c r="H88" s="1">
        <v>150</v>
      </c>
      <c r="I88" s="1" t="s">
        <v>34</v>
      </c>
      <c r="J88" s="1"/>
      <c r="K88" s="1">
        <f t="shared" si="43"/>
        <v>0</v>
      </c>
      <c r="L88" s="1">
        <f t="shared" si="44"/>
        <v>0</v>
      </c>
      <c r="M88" s="1"/>
      <c r="N88" s="22"/>
      <c r="O88" s="1"/>
      <c r="P88" s="1">
        <f t="shared" si="45"/>
        <v>0</v>
      </c>
      <c r="Q88" s="23">
        <v>20</v>
      </c>
      <c r="R88" s="5">
        <f t="shared" ref="R88:R91" si="52">Q88</f>
        <v>20</v>
      </c>
      <c r="S88" s="5"/>
      <c r="T88" s="1"/>
      <c r="U88" s="1" t="e">
        <f t="shared" ref="U88:U91" si="53">(F88+N88+O88+R88)/P88</f>
        <v>#DIV/0!</v>
      </c>
      <c r="V88" s="1" t="e">
        <f t="shared" si="46"/>
        <v>#DIV/0!</v>
      </c>
      <c r="W88" s="1">
        <v>-0.4</v>
      </c>
      <c r="X88" s="1">
        <v>-0.4</v>
      </c>
      <c r="Y88" s="1">
        <v>0</v>
      </c>
      <c r="Z88" s="1">
        <v>0</v>
      </c>
      <c r="AA88" s="1">
        <v>0</v>
      </c>
      <c r="AB88" s="1">
        <v>0</v>
      </c>
      <c r="AC88" s="22" t="s">
        <v>128</v>
      </c>
      <c r="AD88" s="1">
        <f t="shared" ref="AD88:AD91" si="54">ROUND(R88*G88,0)</f>
        <v>2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40</v>
      </c>
      <c r="C89" s="1">
        <v>98</v>
      </c>
      <c r="D89" s="1"/>
      <c r="E89" s="1">
        <v>19</v>
      </c>
      <c r="F89" s="1">
        <v>77</v>
      </c>
      <c r="G89" s="9">
        <v>0.06</v>
      </c>
      <c r="H89" s="1">
        <v>60</v>
      </c>
      <c r="I89" s="1" t="s">
        <v>34</v>
      </c>
      <c r="J89" s="1">
        <v>19</v>
      </c>
      <c r="K89" s="1">
        <f t="shared" si="43"/>
        <v>0</v>
      </c>
      <c r="L89" s="1">
        <f t="shared" si="44"/>
        <v>19</v>
      </c>
      <c r="M89" s="1"/>
      <c r="N89" s="1">
        <v>0</v>
      </c>
      <c r="O89" s="1"/>
      <c r="P89" s="1">
        <f t="shared" si="45"/>
        <v>3.8</v>
      </c>
      <c r="Q89" s="5"/>
      <c r="R89" s="5">
        <f t="shared" si="52"/>
        <v>0</v>
      </c>
      <c r="S89" s="5"/>
      <c r="T89" s="1"/>
      <c r="U89" s="1">
        <f t="shared" si="53"/>
        <v>20.263157894736842</v>
      </c>
      <c r="V89" s="1">
        <f t="shared" si="46"/>
        <v>20.263157894736842</v>
      </c>
      <c r="W89" s="1">
        <v>2.6</v>
      </c>
      <c r="X89" s="1">
        <v>1.8</v>
      </c>
      <c r="Y89" s="1">
        <v>0.6</v>
      </c>
      <c r="Z89" s="1">
        <v>2.8</v>
      </c>
      <c r="AA89" s="1">
        <v>2.2000000000000002</v>
      </c>
      <c r="AB89" s="1">
        <v>0</v>
      </c>
      <c r="AC89" s="17" t="s">
        <v>163</v>
      </c>
      <c r="AD89" s="1">
        <f t="shared" si="54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40</v>
      </c>
      <c r="C90" s="1">
        <v>20</v>
      </c>
      <c r="D90" s="1"/>
      <c r="E90" s="1">
        <v>9</v>
      </c>
      <c r="F90" s="1">
        <v>11</v>
      </c>
      <c r="G90" s="9">
        <v>0.15</v>
      </c>
      <c r="H90" s="1">
        <v>60</v>
      </c>
      <c r="I90" s="1" t="s">
        <v>34</v>
      </c>
      <c r="J90" s="1">
        <v>9</v>
      </c>
      <c r="K90" s="1">
        <f t="shared" si="43"/>
        <v>0</v>
      </c>
      <c r="L90" s="1">
        <f t="shared" si="44"/>
        <v>9</v>
      </c>
      <c r="M90" s="1"/>
      <c r="N90" s="1">
        <v>0</v>
      </c>
      <c r="O90" s="1"/>
      <c r="P90" s="1">
        <f t="shared" si="45"/>
        <v>1.8</v>
      </c>
      <c r="Q90" s="5">
        <f t="shared" ref="Q90" si="55">10*P90-O90-N90-F90</f>
        <v>7</v>
      </c>
      <c r="R90" s="5">
        <f t="shared" si="52"/>
        <v>7</v>
      </c>
      <c r="S90" s="5"/>
      <c r="T90" s="1"/>
      <c r="U90" s="1">
        <f t="shared" si="53"/>
        <v>10</v>
      </c>
      <c r="V90" s="1">
        <f t="shared" si="46"/>
        <v>6.1111111111111107</v>
      </c>
      <c r="W90" s="1">
        <v>0.8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/>
      <c r="AD90" s="1">
        <f t="shared" si="54"/>
        <v>1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33</v>
      </c>
      <c r="C91" s="1">
        <v>38.683</v>
      </c>
      <c r="D91" s="1"/>
      <c r="E91" s="1">
        <v>2.68</v>
      </c>
      <c r="F91" s="1">
        <v>36.003</v>
      </c>
      <c r="G91" s="9">
        <v>1</v>
      </c>
      <c r="H91" s="1">
        <v>55</v>
      </c>
      <c r="I91" s="1" t="s">
        <v>34</v>
      </c>
      <c r="J91" s="1">
        <v>2.5</v>
      </c>
      <c r="K91" s="1">
        <f t="shared" si="43"/>
        <v>0.18000000000000016</v>
      </c>
      <c r="L91" s="1">
        <f t="shared" si="44"/>
        <v>2.68</v>
      </c>
      <c r="M91" s="1"/>
      <c r="N91" s="1">
        <v>0</v>
      </c>
      <c r="O91" s="1"/>
      <c r="P91" s="1">
        <f t="shared" si="45"/>
        <v>0.53600000000000003</v>
      </c>
      <c r="Q91" s="5"/>
      <c r="R91" s="5">
        <f t="shared" si="52"/>
        <v>0</v>
      </c>
      <c r="S91" s="5"/>
      <c r="T91" s="1"/>
      <c r="U91" s="1">
        <f t="shared" si="53"/>
        <v>67.169776119402982</v>
      </c>
      <c r="V91" s="1">
        <f t="shared" si="46"/>
        <v>67.169776119402982</v>
      </c>
      <c r="W91" s="1">
        <v>0.53859999999999997</v>
      </c>
      <c r="X91" s="1">
        <v>0.53859999999999997</v>
      </c>
      <c r="Y91" s="1">
        <v>2.6425999999999998</v>
      </c>
      <c r="Z91" s="1">
        <v>2.6425999999999998</v>
      </c>
      <c r="AA91" s="1">
        <v>2.5318000000000001</v>
      </c>
      <c r="AB91" s="1">
        <v>3.5857999999999999</v>
      </c>
      <c r="AC91" s="26" t="s">
        <v>38</v>
      </c>
      <c r="AD91" s="1">
        <f t="shared" si="54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4" t="s">
        <v>132</v>
      </c>
      <c r="B92" s="14" t="s">
        <v>40</v>
      </c>
      <c r="C92" s="14"/>
      <c r="D92" s="14">
        <v>300</v>
      </c>
      <c r="E92" s="14">
        <v>300</v>
      </c>
      <c r="F92" s="14"/>
      <c r="G92" s="15">
        <v>0</v>
      </c>
      <c r="H92" s="14" t="e">
        <v>#N/A</v>
      </c>
      <c r="I92" s="14" t="s">
        <v>61</v>
      </c>
      <c r="J92" s="14">
        <v>300</v>
      </c>
      <c r="K92" s="14">
        <f t="shared" si="43"/>
        <v>0</v>
      </c>
      <c r="L92" s="14">
        <f t="shared" si="44"/>
        <v>0</v>
      </c>
      <c r="M92" s="14">
        <v>300</v>
      </c>
      <c r="N92" s="14"/>
      <c r="O92" s="14"/>
      <c r="P92" s="14">
        <f t="shared" si="45"/>
        <v>0</v>
      </c>
      <c r="Q92" s="16"/>
      <c r="R92" s="16"/>
      <c r="S92" s="16"/>
      <c r="T92" s="14"/>
      <c r="U92" s="14" t="e">
        <f t="shared" si="47"/>
        <v>#DIV/0!</v>
      </c>
      <c r="V92" s="14" t="e">
        <f t="shared" si="46"/>
        <v>#DIV/0!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/>
      <c r="AD92" s="14">
        <f t="shared" si="4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40</v>
      </c>
      <c r="C93" s="1">
        <v>32</v>
      </c>
      <c r="D93" s="1">
        <v>420</v>
      </c>
      <c r="E93" s="1">
        <v>405</v>
      </c>
      <c r="F93" s="1">
        <v>46</v>
      </c>
      <c r="G93" s="9">
        <v>0.4</v>
      </c>
      <c r="H93" s="1">
        <v>55</v>
      </c>
      <c r="I93" s="1" t="s">
        <v>34</v>
      </c>
      <c r="J93" s="1">
        <v>405</v>
      </c>
      <c r="K93" s="1">
        <f t="shared" si="43"/>
        <v>0</v>
      </c>
      <c r="L93" s="1">
        <f t="shared" si="44"/>
        <v>5</v>
      </c>
      <c r="M93" s="1">
        <v>400</v>
      </c>
      <c r="N93" s="1">
        <v>0</v>
      </c>
      <c r="O93" s="1"/>
      <c r="P93" s="1">
        <f t="shared" si="45"/>
        <v>1</v>
      </c>
      <c r="Q93" s="5"/>
      <c r="R93" s="5">
        <f t="shared" ref="R93:R98" si="56">Q93</f>
        <v>0</v>
      </c>
      <c r="S93" s="5"/>
      <c r="T93" s="1"/>
      <c r="U93" s="1">
        <f t="shared" ref="U93:U98" si="57">(F93+N93+O93+R93)/P93</f>
        <v>46</v>
      </c>
      <c r="V93" s="1">
        <f t="shared" si="46"/>
        <v>46</v>
      </c>
      <c r="W93" s="1">
        <v>0.6</v>
      </c>
      <c r="X93" s="1">
        <v>0.4</v>
      </c>
      <c r="Y93" s="1">
        <v>3.4</v>
      </c>
      <c r="Z93" s="1">
        <v>4</v>
      </c>
      <c r="AA93" s="1">
        <v>1.8</v>
      </c>
      <c r="AB93" s="1">
        <v>1.4</v>
      </c>
      <c r="AC93" s="26" t="s">
        <v>38</v>
      </c>
      <c r="AD93" s="1">
        <f t="shared" ref="AD93:AD98" si="58">ROUND(R93*G93,0)</f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33</v>
      </c>
      <c r="C94" s="1">
        <v>933.75900000000001</v>
      </c>
      <c r="D94" s="1"/>
      <c r="E94" s="1">
        <v>3.99</v>
      </c>
      <c r="F94" s="1">
        <v>929.76900000000001</v>
      </c>
      <c r="G94" s="9">
        <v>1</v>
      </c>
      <c r="H94" s="1">
        <v>55</v>
      </c>
      <c r="I94" s="1" t="s">
        <v>34</v>
      </c>
      <c r="J94" s="1">
        <v>3.9</v>
      </c>
      <c r="K94" s="1">
        <f t="shared" si="43"/>
        <v>9.0000000000000302E-2</v>
      </c>
      <c r="L94" s="1">
        <f t="shared" si="44"/>
        <v>3.99</v>
      </c>
      <c r="M94" s="1"/>
      <c r="N94" s="1">
        <v>0</v>
      </c>
      <c r="O94" s="1"/>
      <c r="P94" s="1">
        <f t="shared" si="45"/>
        <v>0.79800000000000004</v>
      </c>
      <c r="Q94" s="5"/>
      <c r="R94" s="5">
        <f t="shared" si="56"/>
        <v>0</v>
      </c>
      <c r="S94" s="5"/>
      <c r="T94" s="1"/>
      <c r="U94" s="1">
        <f t="shared" si="57"/>
        <v>1165.124060150376</v>
      </c>
      <c r="V94" s="1">
        <f t="shared" si="46"/>
        <v>1165.124060150376</v>
      </c>
      <c r="W94" s="1">
        <v>0.79379999999999995</v>
      </c>
      <c r="X94" s="1">
        <v>0.79279999999999995</v>
      </c>
      <c r="Y94" s="1">
        <v>0.71520000000000006</v>
      </c>
      <c r="Z94" s="1">
        <v>0.45119999999999988</v>
      </c>
      <c r="AA94" s="1">
        <v>0.65159999999999996</v>
      </c>
      <c r="AB94" s="1">
        <v>1.4396</v>
      </c>
      <c r="AC94" s="26" t="s">
        <v>38</v>
      </c>
      <c r="AD94" s="1">
        <f t="shared" si="58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40</v>
      </c>
      <c r="C95" s="1">
        <v>56</v>
      </c>
      <c r="D95" s="1"/>
      <c r="E95" s="1">
        <v>12</v>
      </c>
      <c r="F95" s="1">
        <v>44</v>
      </c>
      <c r="G95" s="9">
        <v>0.4</v>
      </c>
      <c r="H95" s="1">
        <v>55</v>
      </c>
      <c r="I95" s="1" t="s">
        <v>34</v>
      </c>
      <c r="J95" s="1">
        <v>12</v>
      </c>
      <c r="K95" s="1">
        <f t="shared" si="43"/>
        <v>0</v>
      </c>
      <c r="L95" s="1">
        <f t="shared" si="44"/>
        <v>12</v>
      </c>
      <c r="M95" s="1"/>
      <c r="N95" s="1">
        <v>0</v>
      </c>
      <c r="O95" s="1"/>
      <c r="P95" s="1">
        <f t="shared" si="45"/>
        <v>2.4</v>
      </c>
      <c r="Q95" s="5"/>
      <c r="R95" s="5">
        <f t="shared" si="56"/>
        <v>0</v>
      </c>
      <c r="S95" s="5"/>
      <c r="T95" s="1"/>
      <c r="U95" s="1">
        <f t="shared" si="57"/>
        <v>18.333333333333336</v>
      </c>
      <c r="V95" s="1">
        <f t="shared" si="46"/>
        <v>18.333333333333336</v>
      </c>
      <c r="W95" s="1">
        <v>1.8</v>
      </c>
      <c r="X95" s="1">
        <v>1</v>
      </c>
      <c r="Y95" s="1">
        <v>3.6</v>
      </c>
      <c r="Z95" s="1">
        <v>5.2</v>
      </c>
      <c r="AA95" s="1">
        <v>2.6</v>
      </c>
      <c r="AB95" s="1">
        <v>1.2</v>
      </c>
      <c r="AC95" s="26" t="s">
        <v>38</v>
      </c>
      <c r="AD95" s="1">
        <f t="shared" si="58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33</v>
      </c>
      <c r="C96" s="1">
        <v>402.12</v>
      </c>
      <c r="D96" s="1"/>
      <c r="E96" s="1">
        <v>94.126999999999995</v>
      </c>
      <c r="F96" s="1">
        <v>291.834</v>
      </c>
      <c r="G96" s="9">
        <v>1</v>
      </c>
      <c r="H96" s="1">
        <v>50</v>
      </c>
      <c r="I96" s="1" t="s">
        <v>34</v>
      </c>
      <c r="J96" s="1">
        <v>88</v>
      </c>
      <c r="K96" s="1">
        <f t="shared" si="43"/>
        <v>6.1269999999999953</v>
      </c>
      <c r="L96" s="1">
        <f t="shared" si="44"/>
        <v>94.126999999999995</v>
      </c>
      <c r="M96" s="1"/>
      <c r="N96" s="1">
        <v>0</v>
      </c>
      <c r="O96" s="1"/>
      <c r="P96" s="1">
        <f t="shared" si="45"/>
        <v>18.825399999999998</v>
      </c>
      <c r="Q96" s="5"/>
      <c r="R96" s="5">
        <f t="shared" si="56"/>
        <v>0</v>
      </c>
      <c r="S96" s="5"/>
      <c r="T96" s="1"/>
      <c r="U96" s="1">
        <f t="shared" si="57"/>
        <v>15.502140724765479</v>
      </c>
      <c r="V96" s="1">
        <f t="shared" si="46"/>
        <v>15.502140724765479</v>
      </c>
      <c r="W96" s="1">
        <v>14.175000000000001</v>
      </c>
      <c r="X96" s="1">
        <v>14.3644</v>
      </c>
      <c r="Y96" s="1">
        <v>16.855399999999999</v>
      </c>
      <c r="Z96" s="1">
        <v>16.743200000000002</v>
      </c>
      <c r="AA96" s="1">
        <v>19.221800000000002</v>
      </c>
      <c r="AB96" s="1">
        <v>18.9482</v>
      </c>
      <c r="AC96" s="26" t="s">
        <v>38</v>
      </c>
      <c r="AD96" s="1">
        <f t="shared" si="58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137</v>
      </c>
      <c r="B97" s="1" t="s">
        <v>40</v>
      </c>
      <c r="C97" s="1">
        <v>16</v>
      </c>
      <c r="D97" s="1">
        <v>12</v>
      </c>
      <c r="E97" s="1"/>
      <c r="F97" s="1">
        <v>27</v>
      </c>
      <c r="G97" s="9">
        <v>0.2</v>
      </c>
      <c r="H97" s="1">
        <v>40</v>
      </c>
      <c r="I97" s="1" t="s">
        <v>34</v>
      </c>
      <c r="J97" s="1">
        <v>1</v>
      </c>
      <c r="K97" s="1">
        <f t="shared" si="43"/>
        <v>-1</v>
      </c>
      <c r="L97" s="1">
        <f t="shared" si="44"/>
        <v>0</v>
      </c>
      <c r="M97" s="1"/>
      <c r="N97" s="1">
        <v>0</v>
      </c>
      <c r="O97" s="1"/>
      <c r="P97" s="1">
        <f t="shared" si="45"/>
        <v>0</v>
      </c>
      <c r="Q97" s="5"/>
      <c r="R97" s="5">
        <f t="shared" si="56"/>
        <v>0</v>
      </c>
      <c r="S97" s="5"/>
      <c r="T97" s="1"/>
      <c r="U97" s="1" t="e">
        <f t="shared" si="57"/>
        <v>#DIV/0!</v>
      </c>
      <c r="V97" s="1" t="e">
        <f t="shared" si="46"/>
        <v>#DIV/0!</v>
      </c>
      <c r="W97" s="1">
        <v>0.4</v>
      </c>
      <c r="X97" s="1">
        <v>0.8</v>
      </c>
      <c r="Y97" s="1">
        <v>1.8</v>
      </c>
      <c r="Z97" s="1">
        <v>1.8</v>
      </c>
      <c r="AA97" s="1">
        <v>1.2</v>
      </c>
      <c r="AB97" s="1">
        <v>1</v>
      </c>
      <c r="AC97" s="26" t="s">
        <v>38</v>
      </c>
      <c r="AD97" s="1">
        <f t="shared" si="58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138</v>
      </c>
      <c r="B98" s="1" t="s">
        <v>40</v>
      </c>
      <c r="C98" s="1">
        <v>1</v>
      </c>
      <c r="D98" s="1">
        <v>37</v>
      </c>
      <c r="E98" s="1">
        <v>1</v>
      </c>
      <c r="F98" s="1">
        <v>36</v>
      </c>
      <c r="G98" s="9">
        <v>0.2</v>
      </c>
      <c r="H98" s="1">
        <v>35</v>
      </c>
      <c r="I98" s="1" t="s">
        <v>34</v>
      </c>
      <c r="J98" s="1">
        <v>2</v>
      </c>
      <c r="K98" s="1">
        <f t="shared" si="43"/>
        <v>-1</v>
      </c>
      <c r="L98" s="1">
        <f t="shared" si="44"/>
        <v>1</v>
      </c>
      <c r="M98" s="1"/>
      <c r="N98" s="1">
        <v>0</v>
      </c>
      <c r="O98" s="1"/>
      <c r="P98" s="1">
        <f t="shared" si="45"/>
        <v>0.2</v>
      </c>
      <c r="Q98" s="5"/>
      <c r="R98" s="5">
        <f t="shared" si="56"/>
        <v>0</v>
      </c>
      <c r="S98" s="5"/>
      <c r="T98" s="1"/>
      <c r="U98" s="1">
        <f t="shared" si="57"/>
        <v>180</v>
      </c>
      <c r="V98" s="1">
        <f t="shared" si="46"/>
        <v>180</v>
      </c>
      <c r="W98" s="1">
        <v>2.6</v>
      </c>
      <c r="X98" s="1">
        <v>3</v>
      </c>
      <c r="Y98" s="1">
        <v>1.4</v>
      </c>
      <c r="Z98" s="1">
        <v>1</v>
      </c>
      <c r="AA98" s="1">
        <v>1.2</v>
      </c>
      <c r="AB98" s="1">
        <v>1</v>
      </c>
      <c r="AC98" s="1" t="s">
        <v>139</v>
      </c>
      <c r="AD98" s="1">
        <f t="shared" si="5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140</v>
      </c>
      <c r="B99" s="14" t="s">
        <v>40</v>
      </c>
      <c r="C99" s="14"/>
      <c r="D99" s="14">
        <v>210</v>
      </c>
      <c r="E99" s="14">
        <v>210</v>
      </c>
      <c r="F99" s="14"/>
      <c r="G99" s="15">
        <v>0</v>
      </c>
      <c r="H99" s="14" t="e">
        <v>#N/A</v>
      </c>
      <c r="I99" s="14" t="s">
        <v>61</v>
      </c>
      <c r="J99" s="14">
        <v>210</v>
      </c>
      <c r="K99" s="14">
        <f t="shared" si="43"/>
        <v>0</v>
      </c>
      <c r="L99" s="14">
        <f t="shared" si="44"/>
        <v>0</v>
      </c>
      <c r="M99" s="14">
        <v>210</v>
      </c>
      <c r="N99" s="14"/>
      <c r="O99" s="14"/>
      <c r="P99" s="14">
        <f t="shared" si="45"/>
        <v>0</v>
      </c>
      <c r="Q99" s="16"/>
      <c r="R99" s="16"/>
      <c r="S99" s="16"/>
      <c r="T99" s="14"/>
      <c r="U99" s="14" t="e">
        <f t="shared" si="47"/>
        <v>#DIV/0!</v>
      </c>
      <c r="V99" s="14" t="e">
        <f t="shared" si="46"/>
        <v>#DIV/0!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/>
      <c r="AD99" s="14">
        <f t="shared" si="48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141</v>
      </c>
      <c r="B100" s="1" t="s">
        <v>33</v>
      </c>
      <c r="C100" s="1">
        <v>1010.505</v>
      </c>
      <c r="D100" s="1">
        <v>2833.44</v>
      </c>
      <c r="E100" s="1">
        <v>1441.9179999999999</v>
      </c>
      <c r="F100" s="1">
        <v>2085.69</v>
      </c>
      <c r="G100" s="9">
        <v>1</v>
      </c>
      <c r="H100" s="1">
        <v>60</v>
      </c>
      <c r="I100" s="1" t="s">
        <v>34</v>
      </c>
      <c r="J100" s="1">
        <v>1685.8</v>
      </c>
      <c r="K100" s="1">
        <f t="shared" si="43"/>
        <v>-243.88200000000006</v>
      </c>
      <c r="L100" s="1">
        <f t="shared" si="44"/>
        <v>1441.9179999999999</v>
      </c>
      <c r="M100" s="1"/>
      <c r="N100" s="1">
        <v>582.03759999999943</v>
      </c>
      <c r="O100" s="1">
        <v>800</v>
      </c>
      <c r="P100" s="1">
        <f t="shared" si="45"/>
        <v>288.3836</v>
      </c>
      <c r="Q100" s="5"/>
      <c r="R100" s="5">
        <f t="shared" ref="R100:R107" si="59">Q100</f>
        <v>0</v>
      </c>
      <c r="S100" s="5"/>
      <c r="T100" s="1"/>
      <c r="U100" s="1">
        <f t="shared" ref="U100:U107" si="60">(F100+N100+O100+R100)/P100</f>
        <v>12.024704594852132</v>
      </c>
      <c r="V100" s="1">
        <f t="shared" si="46"/>
        <v>12.024704594852132</v>
      </c>
      <c r="W100" s="1">
        <v>328.72579999999999</v>
      </c>
      <c r="X100" s="1">
        <v>292.49079999999998</v>
      </c>
      <c r="Y100" s="1">
        <v>121.4768</v>
      </c>
      <c r="Z100" s="1">
        <v>134.63079999999999</v>
      </c>
      <c r="AA100" s="1">
        <v>144.9376</v>
      </c>
      <c r="AB100" s="1">
        <v>140.75059999999999</v>
      </c>
      <c r="AC100" s="1" t="s">
        <v>55</v>
      </c>
      <c r="AD100" s="1">
        <f t="shared" ref="AD100:AD107" si="61">ROUND(R100*G100,0)</f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142</v>
      </c>
      <c r="B101" s="1" t="s">
        <v>40</v>
      </c>
      <c r="C101" s="1">
        <v>25</v>
      </c>
      <c r="D101" s="1"/>
      <c r="E101" s="1"/>
      <c r="F101" s="1">
        <v>24</v>
      </c>
      <c r="G101" s="9">
        <v>0.3</v>
      </c>
      <c r="H101" s="1">
        <v>40</v>
      </c>
      <c r="I101" s="1" t="s">
        <v>34</v>
      </c>
      <c r="J101" s="1"/>
      <c r="K101" s="1">
        <f t="shared" si="43"/>
        <v>0</v>
      </c>
      <c r="L101" s="1">
        <f t="shared" si="44"/>
        <v>0</v>
      </c>
      <c r="M101" s="1"/>
      <c r="N101" s="1">
        <v>0</v>
      </c>
      <c r="O101" s="1"/>
      <c r="P101" s="1">
        <f t="shared" si="45"/>
        <v>0</v>
      </c>
      <c r="Q101" s="5"/>
      <c r="R101" s="5">
        <f t="shared" si="59"/>
        <v>0</v>
      </c>
      <c r="S101" s="5"/>
      <c r="T101" s="1"/>
      <c r="U101" s="1" t="e">
        <f t="shared" si="60"/>
        <v>#DIV/0!</v>
      </c>
      <c r="V101" s="1" t="e">
        <f t="shared" si="46"/>
        <v>#DIV/0!</v>
      </c>
      <c r="W101" s="1">
        <v>0.8</v>
      </c>
      <c r="X101" s="1">
        <v>1.2</v>
      </c>
      <c r="Y101" s="1">
        <v>1.4</v>
      </c>
      <c r="Z101" s="1">
        <v>1.8</v>
      </c>
      <c r="AA101" s="1">
        <v>0.8</v>
      </c>
      <c r="AB101" s="1">
        <v>1.4</v>
      </c>
      <c r="AC101" s="26" t="s">
        <v>38</v>
      </c>
      <c r="AD101" s="1">
        <f t="shared" si="61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143</v>
      </c>
      <c r="B102" s="1" t="s">
        <v>33</v>
      </c>
      <c r="C102" s="1">
        <v>2865.326</v>
      </c>
      <c r="D102" s="1">
        <v>496.04500000000002</v>
      </c>
      <c r="E102" s="1">
        <v>1616.681</v>
      </c>
      <c r="F102" s="1">
        <v>1613.479</v>
      </c>
      <c r="G102" s="9">
        <v>1</v>
      </c>
      <c r="H102" s="1">
        <v>60</v>
      </c>
      <c r="I102" s="1" t="s">
        <v>34</v>
      </c>
      <c r="J102" s="1">
        <v>1610</v>
      </c>
      <c r="K102" s="1">
        <f t="shared" ref="K102:K115" si="62">E102-J102</f>
        <v>6.68100000000004</v>
      </c>
      <c r="L102" s="1">
        <f t="shared" si="44"/>
        <v>1616.681</v>
      </c>
      <c r="M102" s="1"/>
      <c r="N102" s="1">
        <v>1293.3512000000001</v>
      </c>
      <c r="O102" s="1"/>
      <c r="P102" s="1">
        <f t="shared" si="45"/>
        <v>323.33620000000002</v>
      </c>
      <c r="Q102" s="5">
        <f>10.6*P102-O102-N102-F102</f>
        <v>520.53352000000018</v>
      </c>
      <c r="R102" s="5">
        <f t="shared" si="59"/>
        <v>520.53352000000018</v>
      </c>
      <c r="S102" s="5"/>
      <c r="T102" s="1"/>
      <c r="U102" s="1">
        <f t="shared" si="60"/>
        <v>10.6</v>
      </c>
      <c r="V102" s="1">
        <f t="shared" si="46"/>
        <v>8.9901167886552766</v>
      </c>
      <c r="W102" s="1">
        <v>335.47840000000002</v>
      </c>
      <c r="X102" s="1">
        <v>322.79379999999998</v>
      </c>
      <c r="Y102" s="1">
        <v>174.21979999999999</v>
      </c>
      <c r="Z102" s="1">
        <v>179.51320000000001</v>
      </c>
      <c r="AA102" s="1">
        <v>276.5204</v>
      </c>
      <c r="AB102" s="1">
        <v>296.03620000000001</v>
      </c>
      <c r="AC102" s="1"/>
      <c r="AD102" s="1">
        <f t="shared" si="61"/>
        <v>521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144</v>
      </c>
      <c r="B103" s="1" t="s">
        <v>33</v>
      </c>
      <c r="C103" s="1">
        <v>2566.25</v>
      </c>
      <c r="D103" s="1">
        <v>2138.6849999999999</v>
      </c>
      <c r="E103" s="1">
        <v>2264.366</v>
      </c>
      <c r="F103" s="1">
        <v>1483.241</v>
      </c>
      <c r="G103" s="9">
        <v>1</v>
      </c>
      <c r="H103" s="1">
        <v>60</v>
      </c>
      <c r="I103" s="1" t="s">
        <v>34</v>
      </c>
      <c r="J103" s="1">
        <v>3000.1</v>
      </c>
      <c r="K103" s="1">
        <f t="shared" si="62"/>
        <v>-735.73399999999992</v>
      </c>
      <c r="L103" s="1">
        <f t="shared" si="44"/>
        <v>2264.366</v>
      </c>
      <c r="M103" s="1"/>
      <c r="N103" s="1">
        <v>605.63400000000024</v>
      </c>
      <c r="O103" s="1">
        <v>900</v>
      </c>
      <c r="P103" s="1">
        <f t="shared" si="45"/>
        <v>452.8732</v>
      </c>
      <c r="Q103" s="5">
        <f t="shared" ref="Q103:Q104" si="63">10.6*P103-O103-N103-F103</f>
        <v>1811.5809199999994</v>
      </c>
      <c r="R103" s="5">
        <f t="shared" si="59"/>
        <v>1811.5809199999994</v>
      </c>
      <c r="S103" s="5"/>
      <c r="T103" s="1"/>
      <c r="U103" s="1">
        <f t="shared" si="60"/>
        <v>10.6</v>
      </c>
      <c r="V103" s="1">
        <f t="shared" si="46"/>
        <v>6.5998054201485097</v>
      </c>
      <c r="W103" s="1">
        <v>551.14480000000003</v>
      </c>
      <c r="X103" s="1">
        <v>557.47839999999997</v>
      </c>
      <c r="Y103" s="1">
        <v>608.7038</v>
      </c>
      <c r="Z103" s="1">
        <v>604.85200000000009</v>
      </c>
      <c r="AA103" s="1">
        <v>656.73680000000002</v>
      </c>
      <c r="AB103" s="1">
        <v>674.50519999999995</v>
      </c>
      <c r="AC103" s="1"/>
      <c r="AD103" s="1">
        <f t="shared" si="61"/>
        <v>1812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145</v>
      </c>
      <c r="B104" s="1" t="s">
        <v>33</v>
      </c>
      <c r="C104" s="1">
        <v>2734.239</v>
      </c>
      <c r="D104" s="1">
        <v>2527.355</v>
      </c>
      <c r="E104" s="1">
        <v>2346.3310000000001</v>
      </c>
      <c r="F104" s="24">
        <f>1084.797+F26</f>
        <v>1082.2370000000001</v>
      </c>
      <c r="G104" s="9">
        <v>1</v>
      </c>
      <c r="H104" s="1">
        <v>60</v>
      </c>
      <c r="I104" s="1" t="s">
        <v>34</v>
      </c>
      <c r="J104" s="1">
        <v>3115.6</v>
      </c>
      <c r="K104" s="1">
        <f t="shared" si="62"/>
        <v>-769.26899999999978</v>
      </c>
      <c r="L104" s="1">
        <f t="shared" si="44"/>
        <v>2346.3310000000001</v>
      </c>
      <c r="M104" s="1"/>
      <c r="N104" s="1">
        <v>1369.3997999999999</v>
      </c>
      <c r="O104" s="1">
        <v>2000</v>
      </c>
      <c r="P104" s="1">
        <f t="shared" si="45"/>
        <v>469.26620000000003</v>
      </c>
      <c r="Q104" s="5">
        <f t="shared" si="63"/>
        <v>522.58492000000047</v>
      </c>
      <c r="R104" s="5">
        <f t="shared" si="59"/>
        <v>522.58492000000047</v>
      </c>
      <c r="S104" s="5"/>
      <c r="T104" s="1"/>
      <c r="U104" s="1">
        <f t="shared" si="60"/>
        <v>10.6</v>
      </c>
      <c r="V104" s="1">
        <f t="shared" si="46"/>
        <v>9.4863785203366451</v>
      </c>
      <c r="W104" s="1">
        <v>627.88940000000002</v>
      </c>
      <c r="X104" s="1">
        <v>502.86759999999998</v>
      </c>
      <c r="Y104" s="1">
        <v>557.35220000000004</v>
      </c>
      <c r="Z104" s="1">
        <v>537.66</v>
      </c>
      <c r="AA104" s="1">
        <v>573.15780000000007</v>
      </c>
      <c r="AB104" s="1">
        <v>582.37819999999999</v>
      </c>
      <c r="AC104" s="25" t="s">
        <v>160</v>
      </c>
      <c r="AD104" s="1">
        <f t="shared" si="61"/>
        <v>523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146</v>
      </c>
      <c r="B105" s="1" t="s">
        <v>33</v>
      </c>
      <c r="C105" s="1">
        <v>99.478999999999999</v>
      </c>
      <c r="D105" s="1"/>
      <c r="E105" s="1">
        <v>2.8519999999999999</v>
      </c>
      <c r="F105" s="1">
        <v>91.138999999999996</v>
      </c>
      <c r="G105" s="9">
        <v>1</v>
      </c>
      <c r="H105" s="1">
        <v>55</v>
      </c>
      <c r="I105" s="1" t="s">
        <v>34</v>
      </c>
      <c r="J105" s="1">
        <v>22.9</v>
      </c>
      <c r="K105" s="1">
        <f t="shared" si="62"/>
        <v>-20.047999999999998</v>
      </c>
      <c r="L105" s="1">
        <f t="shared" si="44"/>
        <v>2.8519999999999999</v>
      </c>
      <c r="M105" s="1"/>
      <c r="N105" s="1">
        <v>0</v>
      </c>
      <c r="O105" s="1"/>
      <c r="P105" s="1">
        <f t="shared" si="45"/>
        <v>0.57040000000000002</v>
      </c>
      <c r="Q105" s="5"/>
      <c r="R105" s="5">
        <f t="shared" si="59"/>
        <v>0</v>
      </c>
      <c r="S105" s="5"/>
      <c r="T105" s="1"/>
      <c r="U105" s="1">
        <f t="shared" si="60"/>
        <v>159.78085553997192</v>
      </c>
      <c r="V105" s="1">
        <f t="shared" si="46"/>
        <v>159.78085553997192</v>
      </c>
      <c r="W105" s="1">
        <v>0.3876</v>
      </c>
      <c r="X105" s="1">
        <v>1.377</v>
      </c>
      <c r="Y105" s="1">
        <v>4.8879999999999999</v>
      </c>
      <c r="Z105" s="1">
        <v>5.9596</v>
      </c>
      <c r="AA105" s="1">
        <v>5.8095999999999997</v>
      </c>
      <c r="AB105" s="1">
        <v>4.9588000000000001</v>
      </c>
      <c r="AC105" s="26" t="s">
        <v>38</v>
      </c>
      <c r="AD105" s="1">
        <f t="shared" si="61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147</v>
      </c>
      <c r="B106" s="1" t="s">
        <v>33</v>
      </c>
      <c r="C106" s="1">
        <v>218.16399999999999</v>
      </c>
      <c r="D106" s="1"/>
      <c r="E106" s="1">
        <v>4.9340000000000002</v>
      </c>
      <c r="F106" s="1">
        <v>206.155</v>
      </c>
      <c r="G106" s="9">
        <v>1</v>
      </c>
      <c r="H106" s="1">
        <v>55</v>
      </c>
      <c r="I106" s="1" t="s">
        <v>34</v>
      </c>
      <c r="J106" s="1">
        <v>9.5</v>
      </c>
      <c r="K106" s="1">
        <f t="shared" si="62"/>
        <v>-4.5659999999999998</v>
      </c>
      <c r="L106" s="1">
        <f t="shared" si="44"/>
        <v>4.9340000000000002</v>
      </c>
      <c r="M106" s="1"/>
      <c r="N106" s="1">
        <v>0</v>
      </c>
      <c r="O106" s="1"/>
      <c r="P106" s="1">
        <f t="shared" si="45"/>
        <v>0.98680000000000001</v>
      </c>
      <c r="Q106" s="5"/>
      <c r="R106" s="5">
        <f t="shared" si="59"/>
        <v>0</v>
      </c>
      <c r="S106" s="5"/>
      <c r="T106" s="1"/>
      <c r="U106" s="1">
        <f t="shared" si="60"/>
        <v>208.91264693960275</v>
      </c>
      <c r="V106" s="1">
        <f t="shared" si="46"/>
        <v>208.91264693960275</v>
      </c>
      <c r="W106" s="1">
        <v>1.2867999999999999</v>
      </c>
      <c r="X106" s="1">
        <v>2.3433999999999999</v>
      </c>
      <c r="Y106" s="1">
        <v>8.6836000000000002</v>
      </c>
      <c r="Z106" s="1">
        <v>9.0380000000000003</v>
      </c>
      <c r="AA106" s="1">
        <v>9.2720000000000002</v>
      </c>
      <c r="AB106" s="1">
        <v>9.7916000000000007</v>
      </c>
      <c r="AC106" s="26" t="s">
        <v>38</v>
      </c>
      <c r="AD106" s="1">
        <f t="shared" si="61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148</v>
      </c>
      <c r="B107" s="1" t="s">
        <v>33</v>
      </c>
      <c r="C107" s="1">
        <v>64.471999999999994</v>
      </c>
      <c r="D107" s="1">
        <v>139.84100000000001</v>
      </c>
      <c r="E107" s="1">
        <v>6.532</v>
      </c>
      <c r="F107" s="1">
        <v>190.75700000000001</v>
      </c>
      <c r="G107" s="9">
        <v>1</v>
      </c>
      <c r="H107" s="1">
        <v>55</v>
      </c>
      <c r="I107" s="1" t="s">
        <v>34</v>
      </c>
      <c r="J107" s="1">
        <v>11.9</v>
      </c>
      <c r="K107" s="1">
        <f t="shared" si="62"/>
        <v>-5.3680000000000003</v>
      </c>
      <c r="L107" s="1">
        <f t="shared" si="44"/>
        <v>6.532</v>
      </c>
      <c r="M107" s="1"/>
      <c r="N107" s="1">
        <v>0</v>
      </c>
      <c r="O107" s="1"/>
      <c r="P107" s="1">
        <f t="shared" si="45"/>
        <v>1.3064</v>
      </c>
      <c r="Q107" s="5"/>
      <c r="R107" s="5">
        <f t="shared" si="59"/>
        <v>0</v>
      </c>
      <c r="S107" s="5"/>
      <c r="T107" s="1"/>
      <c r="U107" s="1">
        <f t="shared" si="60"/>
        <v>146.01729944886711</v>
      </c>
      <c r="V107" s="1">
        <f t="shared" si="46"/>
        <v>146.01729944886711</v>
      </c>
      <c r="W107" s="1">
        <v>1.8118000000000001</v>
      </c>
      <c r="X107" s="1">
        <v>6.4742000000000006</v>
      </c>
      <c r="Y107" s="1">
        <v>11.8986</v>
      </c>
      <c r="Z107" s="1">
        <v>8.4146000000000001</v>
      </c>
      <c r="AA107" s="1">
        <v>3.5846</v>
      </c>
      <c r="AB107" s="1">
        <v>3.5590000000000002</v>
      </c>
      <c r="AC107" s="26" t="s">
        <v>38</v>
      </c>
      <c r="AD107" s="1">
        <f t="shared" si="61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8" t="s">
        <v>149</v>
      </c>
      <c r="B108" s="18" t="s">
        <v>33</v>
      </c>
      <c r="C108" s="18">
        <v>180.54400000000001</v>
      </c>
      <c r="D108" s="18"/>
      <c r="E108" s="18">
        <v>21.622</v>
      </c>
      <c r="F108" s="18">
        <v>156.33699999999999</v>
      </c>
      <c r="G108" s="19">
        <v>0</v>
      </c>
      <c r="H108" s="18">
        <v>60</v>
      </c>
      <c r="I108" s="18" t="s">
        <v>34</v>
      </c>
      <c r="J108" s="18">
        <v>27.3</v>
      </c>
      <c r="K108" s="18">
        <f t="shared" si="62"/>
        <v>-5.6780000000000008</v>
      </c>
      <c r="L108" s="18">
        <f t="shared" si="44"/>
        <v>21.622</v>
      </c>
      <c r="M108" s="18"/>
      <c r="N108" s="18"/>
      <c r="O108" s="18"/>
      <c r="P108" s="18">
        <f t="shared" si="45"/>
        <v>4.3243999999999998</v>
      </c>
      <c r="Q108" s="20"/>
      <c r="R108" s="20"/>
      <c r="S108" s="20"/>
      <c r="T108" s="18"/>
      <c r="U108" s="18">
        <f t="shared" si="47"/>
        <v>36.152298584774769</v>
      </c>
      <c r="V108" s="18">
        <f t="shared" si="46"/>
        <v>36.152298584774769</v>
      </c>
      <c r="W108" s="18">
        <v>0.51700000000000002</v>
      </c>
      <c r="X108" s="18">
        <v>0.51700000000000002</v>
      </c>
      <c r="Y108" s="18">
        <v>0</v>
      </c>
      <c r="Z108" s="18">
        <v>0</v>
      </c>
      <c r="AA108" s="18">
        <v>0</v>
      </c>
      <c r="AB108" s="18">
        <v>0</v>
      </c>
      <c r="AC108" s="17" t="s">
        <v>159</v>
      </c>
      <c r="AD108" s="18">
        <f t="shared" ref="AD108:AD110" si="64">ROUND(Q108*G108,0)</f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4" t="s">
        <v>150</v>
      </c>
      <c r="B109" s="14" t="s">
        <v>40</v>
      </c>
      <c r="C109" s="14"/>
      <c r="D109" s="14">
        <v>340</v>
      </c>
      <c r="E109" s="14">
        <v>340</v>
      </c>
      <c r="F109" s="14"/>
      <c r="G109" s="15">
        <v>0</v>
      </c>
      <c r="H109" s="14" t="e">
        <v>#N/A</v>
      </c>
      <c r="I109" s="14" t="s">
        <v>61</v>
      </c>
      <c r="J109" s="14">
        <v>340</v>
      </c>
      <c r="K109" s="14">
        <f t="shared" si="62"/>
        <v>0</v>
      </c>
      <c r="L109" s="14">
        <f t="shared" si="44"/>
        <v>0</v>
      </c>
      <c r="M109" s="14">
        <v>340</v>
      </c>
      <c r="N109" s="14"/>
      <c r="O109" s="14"/>
      <c r="P109" s="14">
        <f t="shared" si="45"/>
        <v>0</v>
      </c>
      <c r="Q109" s="16"/>
      <c r="R109" s="16"/>
      <c r="S109" s="16"/>
      <c r="T109" s="14"/>
      <c r="U109" s="14" t="e">
        <f t="shared" si="47"/>
        <v>#DIV/0!</v>
      </c>
      <c r="V109" s="14" t="e">
        <f t="shared" si="46"/>
        <v>#DIV/0!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/>
      <c r="AD109" s="14">
        <f t="shared" si="64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4" t="s">
        <v>151</v>
      </c>
      <c r="B110" s="14" t="s">
        <v>40</v>
      </c>
      <c r="C110" s="14"/>
      <c r="D110" s="14">
        <v>300</v>
      </c>
      <c r="E110" s="14">
        <v>300</v>
      </c>
      <c r="F110" s="14"/>
      <c r="G110" s="15">
        <v>0</v>
      </c>
      <c r="H110" s="14" t="e">
        <v>#N/A</v>
      </c>
      <c r="I110" s="14" t="s">
        <v>61</v>
      </c>
      <c r="J110" s="14">
        <v>300</v>
      </c>
      <c r="K110" s="14">
        <f t="shared" si="62"/>
        <v>0</v>
      </c>
      <c r="L110" s="14">
        <f t="shared" si="44"/>
        <v>0</v>
      </c>
      <c r="M110" s="14">
        <v>300</v>
      </c>
      <c r="N110" s="14"/>
      <c r="O110" s="14"/>
      <c r="P110" s="14">
        <f t="shared" si="45"/>
        <v>0</v>
      </c>
      <c r="Q110" s="16"/>
      <c r="R110" s="16"/>
      <c r="S110" s="16"/>
      <c r="T110" s="14"/>
      <c r="U110" s="14" t="e">
        <f t="shared" si="47"/>
        <v>#DIV/0!</v>
      </c>
      <c r="V110" s="14" t="e">
        <f t="shared" si="46"/>
        <v>#DIV/0!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/>
      <c r="AD110" s="14">
        <f t="shared" si="64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152</v>
      </c>
      <c r="B111" s="1" t="s">
        <v>40</v>
      </c>
      <c r="C111" s="1">
        <v>136</v>
      </c>
      <c r="D111" s="1"/>
      <c r="E111" s="1">
        <v>58</v>
      </c>
      <c r="F111" s="1">
        <v>59</v>
      </c>
      <c r="G111" s="9">
        <v>0.3</v>
      </c>
      <c r="H111" s="1">
        <v>40</v>
      </c>
      <c r="I111" s="1" t="s">
        <v>34</v>
      </c>
      <c r="J111" s="1">
        <v>63</v>
      </c>
      <c r="K111" s="1">
        <f t="shared" si="62"/>
        <v>-5</v>
      </c>
      <c r="L111" s="1">
        <f t="shared" si="44"/>
        <v>58</v>
      </c>
      <c r="M111" s="1"/>
      <c r="N111" s="1">
        <v>25</v>
      </c>
      <c r="O111" s="1"/>
      <c r="P111" s="1">
        <f t="shared" si="45"/>
        <v>11.6</v>
      </c>
      <c r="Q111" s="5">
        <f t="shared" ref="Q111:Q112" si="65">10*P111-O111-N111-F111</f>
        <v>32</v>
      </c>
      <c r="R111" s="5">
        <f t="shared" ref="R111:R115" si="66">Q111</f>
        <v>32</v>
      </c>
      <c r="S111" s="5"/>
      <c r="T111" s="1"/>
      <c r="U111" s="1">
        <f t="shared" ref="U111:U115" si="67">(F111+N111+O111+R111)/P111</f>
        <v>10</v>
      </c>
      <c r="V111" s="1">
        <f t="shared" si="46"/>
        <v>7.2413793103448274</v>
      </c>
      <c r="W111" s="1">
        <v>11</v>
      </c>
      <c r="X111" s="1">
        <v>10.6</v>
      </c>
      <c r="Y111" s="1">
        <v>15.6</v>
      </c>
      <c r="Z111" s="1">
        <v>18.2</v>
      </c>
      <c r="AA111" s="1">
        <v>17.399999999999999</v>
      </c>
      <c r="AB111" s="1">
        <v>14.8</v>
      </c>
      <c r="AC111" s="1"/>
      <c r="AD111" s="1">
        <f t="shared" ref="AD111:AD115" si="68">ROUND(R111*G111,0)</f>
        <v>10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153</v>
      </c>
      <c r="B112" s="1" t="s">
        <v>40</v>
      </c>
      <c r="C112" s="1">
        <v>134</v>
      </c>
      <c r="D112" s="1"/>
      <c r="E112" s="1">
        <v>59</v>
      </c>
      <c r="F112" s="1">
        <v>60</v>
      </c>
      <c r="G112" s="9">
        <v>0.3</v>
      </c>
      <c r="H112" s="1">
        <v>40</v>
      </c>
      <c r="I112" s="1" t="s">
        <v>34</v>
      </c>
      <c r="J112" s="1">
        <v>65</v>
      </c>
      <c r="K112" s="1">
        <f t="shared" si="62"/>
        <v>-6</v>
      </c>
      <c r="L112" s="1">
        <f t="shared" si="44"/>
        <v>59</v>
      </c>
      <c r="M112" s="1"/>
      <c r="N112" s="1">
        <v>15.39999999999999</v>
      </c>
      <c r="O112" s="1"/>
      <c r="P112" s="1">
        <f t="shared" si="45"/>
        <v>11.8</v>
      </c>
      <c r="Q112" s="5">
        <f t="shared" si="65"/>
        <v>42.600000000000009</v>
      </c>
      <c r="R112" s="5">
        <f t="shared" si="66"/>
        <v>42.600000000000009</v>
      </c>
      <c r="S112" s="5"/>
      <c r="T112" s="1"/>
      <c r="U112" s="1">
        <f t="shared" si="67"/>
        <v>10</v>
      </c>
      <c r="V112" s="1">
        <f t="shared" si="46"/>
        <v>6.3898305084745752</v>
      </c>
      <c r="W112" s="1">
        <v>10.199999999999999</v>
      </c>
      <c r="X112" s="1">
        <v>8.8000000000000007</v>
      </c>
      <c r="Y112" s="1">
        <v>12.6</v>
      </c>
      <c r="Z112" s="1">
        <v>16</v>
      </c>
      <c r="AA112" s="1">
        <v>16.2</v>
      </c>
      <c r="AB112" s="1">
        <v>12.4</v>
      </c>
      <c r="AC112" s="1"/>
      <c r="AD112" s="1">
        <f t="shared" si="68"/>
        <v>13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154</v>
      </c>
      <c r="B113" s="1" t="s">
        <v>33</v>
      </c>
      <c r="C113" s="1">
        <v>23.515000000000001</v>
      </c>
      <c r="D113" s="1"/>
      <c r="E113" s="1">
        <v>5.2140000000000004</v>
      </c>
      <c r="F113" s="1">
        <v>13.061</v>
      </c>
      <c r="G113" s="9">
        <v>1</v>
      </c>
      <c r="H113" s="1">
        <v>45</v>
      </c>
      <c r="I113" s="1" t="s">
        <v>34</v>
      </c>
      <c r="J113" s="1">
        <v>5.2</v>
      </c>
      <c r="K113" s="1">
        <f t="shared" si="62"/>
        <v>1.4000000000000234E-2</v>
      </c>
      <c r="L113" s="1">
        <f t="shared" si="44"/>
        <v>5.2140000000000004</v>
      </c>
      <c r="M113" s="1"/>
      <c r="N113" s="1">
        <v>5</v>
      </c>
      <c r="O113" s="1"/>
      <c r="P113" s="1">
        <f t="shared" si="45"/>
        <v>1.0428000000000002</v>
      </c>
      <c r="Q113" s="5"/>
      <c r="R113" s="5">
        <f t="shared" si="66"/>
        <v>0</v>
      </c>
      <c r="S113" s="5"/>
      <c r="T113" s="1"/>
      <c r="U113" s="1">
        <f t="shared" si="67"/>
        <v>17.319716148830071</v>
      </c>
      <c r="V113" s="1">
        <f t="shared" si="46"/>
        <v>17.319716148830071</v>
      </c>
      <c r="W113" s="1">
        <v>1.5708</v>
      </c>
      <c r="X113" s="1">
        <v>1.0466</v>
      </c>
      <c r="Y113" s="1">
        <v>0.78820000000000001</v>
      </c>
      <c r="Z113" s="1">
        <v>1.0386</v>
      </c>
      <c r="AA113" s="1">
        <v>0.51059999999999994</v>
      </c>
      <c r="AB113" s="1">
        <v>0.26019999999999999</v>
      </c>
      <c r="AC113" s="1" t="s">
        <v>139</v>
      </c>
      <c r="AD113" s="1">
        <f t="shared" si="68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s="8" customFormat="1" x14ac:dyDescent="0.25">
      <c r="A114" s="6" t="s">
        <v>155</v>
      </c>
      <c r="B114" s="6" t="s">
        <v>40</v>
      </c>
      <c r="C114" s="6"/>
      <c r="D114" s="6">
        <v>24</v>
      </c>
      <c r="E114" s="6">
        <v>1</v>
      </c>
      <c r="F114" s="6">
        <v>23</v>
      </c>
      <c r="G114" s="11">
        <v>0.33</v>
      </c>
      <c r="H114" s="6">
        <v>40</v>
      </c>
      <c r="I114" s="6" t="s">
        <v>34</v>
      </c>
      <c r="J114" s="6">
        <v>1</v>
      </c>
      <c r="K114" s="6">
        <f t="shared" si="62"/>
        <v>0</v>
      </c>
      <c r="L114" s="1">
        <f t="shared" si="44"/>
        <v>1</v>
      </c>
      <c r="M114" s="6"/>
      <c r="N114" s="6">
        <v>0</v>
      </c>
      <c r="O114" s="6"/>
      <c r="P114" s="1">
        <f t="shared" si="45"/>
        <v>0.2</v>
      </c>
      <c r="Q114" s="5"/>
      <c r="R114" s="5">
        <f t="shared" si="66"/>
        <v>0</v>
      </c>
      <c r="S114" s="7"/>
      <c r="T114" s="6"/>
      <c r="U114" s="1">
        <f t="shared" si="67"/>
        <v>115</v>
      </c>
      <c r="V114" s="1">
        <f t="shared" si="46"/>
        <v>115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 t="s">
        <v>139</v>
      </c>
      <c r="AD114" s="1">
        <f t="shared" si="68"/>
        <v>0</v>
      </c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</row>
    <row r="115" spans="1:49" s="8" customFormat="1" x14ac:dyDescent="0.25">
      <c r="A115" s="6" t="s">
        <v>156</v>
      </c>
      <c r="B115" s="6" t="s">
        <v>40</v>
      </c>
      <c r="C115" s="6"/>
      <c r="D115" s="6">
        <v>24</v>
      </c>
      <c r="E115" s="6"/>
      <c r="F115" s="6">
        <v>24</v>
      </c>
      <c r="G115" s="11">
        <v>0.33</v>
      </c>
      <c r="H115" s="6">
        <v>50</v>
      </c>
      <c r="I115" s="6" t="s">
        <v>34</v>
      </c>
      <c r="J115" s="6"/>
      <c r="K115" s="6">
        <f t="shared" si="62"/>
        <v>0</v>
      </c>
      <c r="L115" s="1">
        <f t="shared" si="44"/>
        <v>0</v>
      </c>
      <c r="M115" s="6"/>
      <c r="N115" s="6">
        <v>0</v>
      </c>
      <c r="O115" s="6"/>
      <c r="P115" s="1">
        <f t="shared" si="45"/>
        <v>0</v>
      </c>
      <c r="Q115" s="5"/>
      <c r="R115" s="5">
        <f t="shared" si="66"/>
        <v>0</v>
      </c>
      <c r="S115" s="7"/>
      <c r="T115" s="6"/>
      <c r="U115" s="1" t="e">
        <f t="shared" si="67"/>
        <v>#DIV/0!</v>
      </c>
      <c r="V115" s="1" t="e">
        <f t="shared" si="46"/>
        <v>#DIV/0!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 t="s">
        <v>139</v>
      </c>
      <c r="AD115" s="1">
        <f t="shared" si="68"/>
        <v>0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</row>
    <row r="116" spans="1:49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D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2024-11-13T06:52:42Z</dcterms:created>
  <dcterms:modified xsi:type="dcterms:W3CDTF">2024-11-14T08:25:53Z</dcterms:modified>
</cp:coreProperties>
</file>