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B59C334-FB62-4647-B1CB-A3F3000D14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Z88" i="1" l="1"/>
  <c r="Z103" i="1"/>
  <c r="Z146" i="1"/>
  <c r="Z157" i="1"/>
  <c r="Z214" i="1"/>
  <c r="Z429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Z239" i="1"/>
  <c r="BP235" i="1"/>
  <c r="BN235" i="1"/>
  <c r="Z235" i="1"/>
  <c r="Y239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04" i="1" l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<sst xmlns="http://schemas.openxmlformats.org/spreadsheetml/2006/main" count="3077" uniqueCount="1090">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</sst>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9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776</v>
      </c>
      <c r="Y48" s="762">
        <f t="shared" ref="Y48:Y53" si="6">IFERROR(IF(X48="",0,CEILING((X48/$H48),1)*$H48),"")</f>
        <v>777.6</v>
      </c>
      <c r="Z48" s="36">
        <f>IFERROR(IF(Y48=0,"",ROUNDUP(Y48/H48,0)*0.02175),"")</f>
        <v>1.5659999999999998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810.48888888888871</v>
      </c>
      <c r="BN48" s="64">
        <f t="shared" ref="BN48:BN53" si="8">IFERROR(Y48*I48/H48,"0")</f>
        <v>812.15999999999985</v>
      </c>
      <c r="BO48" s="64">
        <f t="shared" ref="BO48:BO53" si="9">IFERROR(1/J48*(X48/H48),"0")</f>
        <v>1.283068783068783</v>
      </c>
      <c r="BP48" s="64">
        <f t="shared" ref="BP48:BP53" si="10">IFERROR(1/J48*(Y48/H48),"0")</f>
        <v>1.2857142857142856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166</v>
      </c>
      <c r="Y50" s="762">
        <f t="shared" si="6"/>
        <v>168</v>
      </c>
      <c r="Z50" s="36">
        <f>IFERROR(IF(Y50=0,"",ROUNDUP(Y50/H50,0)*0.02175),"")</f>
        <v>0.32624999999999998</v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173.11428571428573</v>
      </c>
      <c r="BN50" s="64">
        <f t="shared" si="8"/>
        <v>175.20000000000002</v>
      </c>
      <c r="BO50" s="64">
        <f t="shared" si="9"/>
        <v>0.26466836734693877</v>
      </c>
      <c r="BP50" s="64">
        <f t="shared" si="10"/>
        <v>0.26785714285714285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86.673280423280417</v>
      </c>
      <c r="Y54" s="763">
        <f>IFERROR(Y48/H48,"0")+IFERROR(Y49/H49,"0")+IFERROR(Y50/H50,"0")+IFERROR(Y51/H51,"0")+IFERROR(Y52/H52,"0")+IFERROR(Y53/H53,"0")</f>
        <v>87</v>
      </c>
      <c r="Z54" s="763">
        <f>IFERROR(IF(Z48="",0,Z48),"0")+IFERROR(IF(Z49="",0,Z49),"0")+IFERROR(IF(Z50="",0,Z50),"0")+IFERROR(IF(Z51="",0,Z51),"0")+IFERROR(IF(Z52="",0,Z52),"0")+IFERROR(IF(Z53="",0,Z53),"0")</f>
        <v>1.8922499999999998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942</v>
      </c>
      <c r="Y55" s="763">
        <f>IFERROR(SUM(Y48:Y53),"0")</f>
        <v>945.6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239</v>
      </c>
      <c r="Y65" s="762">
        <f t="shared" si="11"/>
        <v>248.4</v>
      </c>
      <c r="Z65" s="36">
        <f>IFERROR(IF(Y65=0,"",ROUNDUP(Y65/H65,0)*0.02175),"")</f>
        <v>0.50024999999999997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249.62222222222221</v>
      </c>
      <c r="BN65" s="64">
        <f t="shared" si="13"/>
        <v>259.43999999999994</v>
      </c>
      <c r="BO65" s="64">
        <f t="shared" si="14"/>
        <v>0.39517195767195767</v>
      </c>
      <c r="BP65" s="64">
        <f t="shared" si="15"/>
        <v>0.4107142857142857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22.12962962962963</v>
      </c>
      <c r="Y72" s="763">
        <f>IFERROR(Y63/H63,"0")+IFERROR(Y64/H64,"0")+IFERROR(Y65/H65,"0")+IFERROR(Y66/H66,"0")+IFERROR(Y67/H67,"0")+IFERROR(Y68/H68,"0")+IFERROR(Y69/H69,"0")+IFERROR(Y70/H70,"0")+IFERROR(Y71/H71,"0")</f>
        <v>23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0.50024999999999997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239</v>
      </c>
      <c r="Y73" s="763">
        <f>IFERROR(SUM(Y63:Y71),"0")</f>
        <v>248.4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779</v>
      </c>
      <c r="Y75" s="762">
        <f>IFERROR(IF(X75="",0,CEILING((X75/$H75),1)*$H75),"")</f>
        <v>788.40000000000009</v>
      </c>
      <c r="Z75" s="36">
        <f>IFERROR(IF(Y75=0,"",ROUNDUP(Y75/H75,0)*0.02175),"")</f>
        <v>1.58775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813.62222222222204</v>
      </c>
      <c r="BN75" s="64">
        <f>IFERROR(Y75*I75/H75,"0")</f>
        <v>823.43999999999994</v>
      </c>
      <c r="BO75" s="64">
        <f>IFERROR(1/J75*(X75/H75),"0")</f>
        <v>1.2880291005291002</v>
      </c>
      <c r="BP75" s="64">
        <f>IFERROR(1/J75*(Y75/H75),"0")</f>
        <v>1.3035714285714286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72.129629629629619</v>
      </c>
      <c r="Y79" s="763">
        <f>IFERROR(Y75/H75,"0")+IFERROR(Y76/H76,"0")+IFERROR(Y77/H77,"0")+IFERROR(Y78/H78,"0")</f>
        <v>73</v>
      </c>
      <c r="Z79" s="763">
        <f>IFERROR(IF(Z75="",0,Z75),"0")+IFERROR(IF(Z76="",0,Z76),"0")+IFERROR(IF(Z77="",0,Z77),"0")+IFERROR(IF(Z78="",0,Z78),"0")</f>
        <v>1.58775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779</v>
      </c>
      <c r="Y80" s="763">
        <f>IFERROR(SUM(Y75:Y78),"0")</f>
        <v>788.40000000000009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71</v>
      </c>
      <c r="Y86" s="762">
        <f t="shared" si="16"/>
        <v>72</v>
      </c>
      <c r="Z86" s="36">
        <f>IFERROR(IF(Y86=0,"",ROUNDUP(Y86/H86,0)*0.00502),"")</f>
        <v>0.20080000000000001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74.944444444444443</v>
      </c>
      <c r="BN86" s="64">
        <f t="shared" si="18"/>
        <v>75.999999999999986</v>
      </c>
      <c r="BO86" s="64">
        <f t="shared" si="19"/>
        <v>0.16856600189933524</v>
      </c>
      <c r="BP86" s="64">
        <f t="shared" si="20"/>
        <v>0.17094017094017094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78</v>
      </c>
      <c r="Y87" s="762">
        <f t="shared" si="16"/>
        <v>79.2</v>
      </c>
      <c r="Z87" s="36">
        <f>IFERROR(IF(Y87=0,"",ROUNDUP(Y87/H87,0)*0.00502),"")</f>
        <v>0.22088000000000002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82.333333333333329</v>
      </c>
      <c r="BN87" s="64">
        <f t="shared" si="18"/>
        <v>83.6</v>
      </c>
      <c r="BO87" s="64">
        <f t="shared" si="19"/>
        <v>0.1851851851851852</v>
      </c>
      <c r="BP87" s="64">
        <f t="shared" si="20"/>
        <v>0.18803418803418806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82.777777777777771</v>
      </c>
      <c r="Y88" s="763">
        <f>IFERROR(Y82/H82,"0")+IFERROR(Y83/H83,"0")+IFERROR(Y84/H84,"0")+IFERROR(Y85/H85,"0")+IFERROR(Y86/H86,"0")+IFERROR(Y87/H87,"0")</f>
        <v>84</v>
      </c>
      <c r="Z88" s="763">
        <f>IFERROR(IF(Z82="",0,Z82),"0")+IFERROR(IF(Z83="",0,Z83),"0")+IFERROR(IF(Z84="",0,Z84),"0")+IFERROR(IF(Z85="",0,Z85),"0")+IFERROR(IF(Z86="",0,Z86),"0")+IFERROR(IF(Z87="",0,Z87),"0")</f>
        <v>0.42168000000000005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149</v>
      </c>
      <c r="Y89" s="763">
        <f>IFERROR(SUM(Y82:Y87),"0")</f>
        <v>151.19999999999999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100</v>
      </c>
      <c r="Y92" s="762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105.71428571428572</v>
      </c>
      <c r="BN92" s="64">
        <f t="shared" si="23"/>
        <v>106.56000000000002</v>
      </c>
      <c r="BO92" s="64">
        <f t="shared" si="24"/>
        <v>0.21258503401360543</v>
      </c>
      <c r="BP92" s="64">
        <f t="shared" si="25"/>
        <v>0.21428571428571427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11.904761904761905</v>
      </c>
      <c r="Y97" s="763">
        <f>IFERROR(Y91/H91,"0")+IFERROR(Y92/H92,"0")+IFERROR(Y93/H93,"0")+IFERROR(Y94/H94,"0")+IFERROR(Y95/H95,"0")+IFERROR(Y96/H96,"0")</f>
        <v>12</v>
      </c>
      <c r="Z97" s="763">
        <f>IFERROR(IF(Z91="",0,Z91),"0")+IFERROR(IF(Z92="",0,Z92),"0")+IFERROR(IF(Z93="",0,Z93),"0")+IFERROR(IF(Z94="",0,Z94),"0")+IFERROR(IF(Z95="",0,Z95),"0")+IFERROR(IF(Z96="",0,Z96),"0")</f>
        <v>0.26100000000000001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100</v>
      </c>
      <c r="Y98" s="763">
        <f>IFERROR(SUM(Y91:Y96),"0")</f>
        <v>100.80000000000001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176</v>
      </c>
      <c r="Y100" s="762">
        <f>IFERROR(IF(X100="",0,CEILING((X100/$H100),1)*$H100),"")</f>
        <v>176.4</v>
      </c>
      <c r="Z100" s="36">
        <f>IFERROR(IF(Y100=0,"",ROUNDUP(Y100/H100,0)*0.02175),"")</f>
        <v>0.45674999999999999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187.81714285714284</v>
      </c>
      <c r="BN100" s="64">
        <f>IFERROR(Y100*I100/H100,"0")</f>
        <v>188.244</v>
      </c>
      <c r="BO100" s="64">
        <f>IFERROR(1/J100*(X100/H100),"0")</f>
        <v>0.37414965986394555</v>
      </c>
      <c r="BP100" s="64">
        <f>IFERROR(1/J100*(Y100/H100),"0")</f>
        <v>0.375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10</v>
      </c>
      <c r="Y102" s="762">
        <f>IFERROR(IF(X102="",0,CEILING((X102/$H102),1)*$H102),"")</f>
        <v>12</v>
      </c>
      <c r="Z102" s="36">
        <f>IFERROR(IF(Y102=0,"",ROUNDUP(Y102/H102,0)*0.00902),"")</f>
        <v>4.5100000000000001E-2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10.875</v>
      </c>
      <c r="BN102" s="64">
        <f>IFERROR(Y102*I102/H102,"0")</f>
        <v>13.05</v>
      </c>
      <c r="BO102" s="64">
        <f>IFERROR(1/J102*(X102/H102),"0")</f>
        <v>3.1565656565656568E-2</v>
      </c>
      <c r="BP102" s="64">
        <f>IFERROR(1/J102*(Y102/H102),"0")</f>
        <v>3.787878787878788E-2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25.11904761904762</v>
      </c>
      <c r="Y103" s="763">
        <f>IFERROR(Y100/H100,"0")+IFERROR(Y101/H101,"0")+IFERROR(Y102/H102,"0")</f>
        <v>26</v>
      </c>
      <c r="Z103" s="763">
        <f>IFERROR(IF(Z100="",0,Z100),"0")+IFERROR(IF(Z101="",0,Z101),"0")+IFERROR(IF(Z102="",0,Z102),"0")</f>
        <v>0.50185000000000002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186</v>
      </c>
      <c r="Y104" s="763">
        <f>IFERROR(SUM(Y100:Y102),"0")</f>
        <v>188.4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500</v>
      </c>
      <c r="Y107" s="762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46.296296296296291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1.0222499999999999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500</v>
      </c>
      <c r="Y112" s="763">
        <f>IFERROR(SUM(Y107:Y110),"0")</f>
        <v>507.6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75</v>
      </c>
      <c r="Y115" s="762">
        <f>IFERROR(IF(X115="",0,CEILING((X115/$H115),1)*$H115),"")</f>
        <v>75.600000000000009</v>
      </c>
      <c r="Z115" s="36">
        <f>IFERROR(IF(Y115=0,"",ROUNDUP(Y115/H115,0)*0.02175),"")</f>
        <v>0.19574999999999998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80.035714285714292</v>
      </c>
      <c r="BN115" s="64">
        <f>IFERROR(Y115*I115/H115,"0")</f>
        <v>80.676000000000016</v>
      </c>
      <c r="BO115" s="64">
        <f>IFERROR(1/J115*(X115/H115),"0")</f>
        <v>0.15943877551020408</v>
      </c>
      <c r="BP115" s="64">
        <f>IFERROR(1/J115*(Y115/H115),"0")</f>
        <v>0.1607142857142857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151</v>
      </c>
      <c r="Y116" s="762">
        <f>IFERROR(IF(X116="",0,CEILING((X116/$H116),1)*$H116),"")</f>
        <v>151.20000000000002</v>
      </c>
      <c r="Z116" s="36">
        <f>IFERROR(IF(Y116=0,"",ROUNDUP(Y116/H116,0)*0.00753),"")</f>
        <v>0.42168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166.21185185185183</v>
      </c>
      <c r="BN116" s="64">
        <f>IFERROR(Y116*I116/H116,"0")</f>
        <v>166.43200000000002</v>
      </c>
      <c r="BO116" s="64">
        <f>IFERROR(1/J116*(X116/H116),"0")</f>
        <v>0.35849952516619182</v>
      </c>
      <c r="BP116" s="64">
        <f>IFERROR(1/J116*(Y116/H116),"0")</f>
        <v>0.35897435897435898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64.854497354497354</v>
      </c>
      <c r="Y119" s="763">
        <f>IFERROR(Y114/H114,"0")+IFERROR(Y115/H115,"0")+IFERROR(Y116/H116,"0")+IFERROR(Y117/H117,"0")+IFERROR(Y118/H118,"0")</f>
        <v>65</v>
      </c>
      <c r="Z119" s="763">
        <f>IFERROR(IF(Z114="",0,Z114),"0")+IFERROR(IF(Z115="",0,Z115),"0")+IFERROR(IF(Z116="",0,Z116),"0")+IFERROR(IF(Z117="",0,Z117),"0")+IFERROR(IF(Z118="",0,Z118),"0")</f>
        <v>0.61742999999999992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226</v>
      </c>
      <c r="Y120" s="763">
        <f>IFERROR(SUM(Y114:Y118),"0")</f>
        <v>226.8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333</v>
      </c>
      <c r="Y124" s="762">
        <f>IFERROR(IF(X124="",0,CEILING((X124/$H124),1)*$H124),"")</f>
        <v>336</v>
      </c>
      <c r="Z124" s="36">
        <f>IFERROR(IF(Y124=0,"",ROUNDUP(Y124/H124,0)*0.02175),"")</f>
        <v>0.65249999999999997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347.2714285714286</v>
      </c>
      <c r="BN124" s="64">
        <f>IFERROR(Y124*I124/H124,"0")</f>
        <v>350.40000000000003</v>
      </c>
      <c r="BO124" s="64">
        <f>IFERROR(1/J124*(X124/H124),"0")</f>
        <v>0.53093112244897955</v>
      </c>
      <c r="BP124" s="64">
        <f>IFERROR(1/J124*(Y124/H124),"0")</f>
        <v>0.5357142857142857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29.732142857142858</v>
      </c>
      <c r="Y128" s="763">
        <f>IFERROR(Y123/H123,"0")+IFERROR(Y124/H124,"0")+IFERROR(Y125/H125,"0")+IFERROR(Y126/H126,"0")+IFERROR(Y127/H127,"0")</f>
        <v>30.000000000000004</v>
      </c>
      <c r="Z128" s="763">
        <f>IFERROR(IF(Z123="",0,Z123),"0")+IFERROR(IF(Z124="",0,Z124),"0")+IFERROR(IF(Z125="",0,Z125),"0")+IFERROR(IF(Z126="",0,Z126),"0")+IFERROR(IF(Z127="",0,Z127),"0")</f>
        <v>0.65249999999999997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333</v>
      </c>
      <c r="Y129" s="763">
        <f>IFERROR(SUM(Y123:Y127),"0")</f>
        <v>336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482</v>
      </c>
      <c r="Y131" s="762">
        <f>IFERROR(IF(X131="",0,CEILING((X131/$H131),1)*$H131),"")</f>
        <v>486.00000000000006</v>
      </c>
      <c r="Z131" s="36">
        <f>IFERROR(IF(Y131=0,"",ROUNDUP(Y131/H131,0)*0.02175),"")</f>
        <v>0.9787499999999999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503.42222222222222</v>
      </c>
      <c r="BN131" s="64">
        <f>IFERROR(Y131*I131/H131,"0")</f>
        <v>507.59999999999997</v>
      </c>
      <c r="BO131" s="64">
        <f>IFERROR(1/J131*(X131/H131),"0")</f>
        <v>0.79695767195767186</v>
      </c>
      <c r="BP131" s="64">
        <f>IFERROR(1/J131*(Y131/H131),"0")</f>
        <v>0.80357142857142849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59</v>
      </c>
      <c r="Y135" s="762">
        <f>IFERROR(IF(X135="",0,CEILING((X135/$H135),1)*$H135),"")</f>
        <v>60</v>
      </c>
      <c r="Z135" s="36">
        <f>IFERROR(IF(Y135=0,"",ROUNDUP(Y135/H135,0)*0.00753),"")</f>
        <v>0.18825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63.916666666666671</v>
      </c>
      <c r="BN135" s="64">
        <f>IFERROR(Y135*I135/H135,"0")</f>
        <v>65</v>
      </c>
      <c r="BO135" s="64">
        <f>IFERROR(1/J135*(X135/H135),"0")</f>
        <v>0.15758547008547011</v>
      </c>
      <c r="BP135" s="64">
        <f>IFERROR(1/J135*(Y135/H135),"0")</f>
        <v>0.16025641025641024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69.212962962962962</v>
      </c>
      <c r="Y136" s="763">
        <f>IFERROR(Y131/H131,"0")+IFERROR(Y132/H132,"0")+IFERROR(Y133/H133,"0")+IFERROR(Y134/H134,"0")+IFERROR(Y135/H135,"0")</f>
        <v>70</v>
      </c>
      <c r="Z136" s="763">
        <f>IFERROR(IF(Z131="",0,Z131),"0")+IFERROR(IF(Z132="",0,Z132),"0")+IFERROR(IF(Z133="",0,Z133),"0")+IFERROR(IF(Z134="",0,Z134),"0")+IFERROR(IF(Z135="",0,Z135),"0")</f>
        <v>1.1669999999999998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541</v>
      </c>
      <c r="Y137" s="763">
        <f>IFERROR(SUM(Y131:Y135),"0")</f>
        <v>546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300</v>
      </c>
      <c r="Y140" s="762">
        <f t="shared" si="26"/>
        <v>302.40000000000003</v>
      </c>
      <c r="Z140" s="36">
        <f>IFERROR(IF(Y140=0,"",ROUNDUP(Y140/H140,0)*0.02175),"")</f>
        <v>0.78299999999999992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319.92857142857144</v>
      </c>
      <c r="BN140" s="64">
        <f t="shared" si="28"/>
        <v>322.488</v>
      </c>
      <c r="BO140" s="64">
        <f t="shared" si="29"/>
        <v>0.63775510204081631</v>
      </c>
      <c r="BP140" s="64">
        <f t="shared" si="30"/>
        <v>0.64285714285714279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35.714285714285715</v>
      </c>
      <c r="Y146" s="763">
        <f>IFERROR(Y139/H139,"0")+IFERROR(Y140/H140,"0")+IFERROR(Y141/H141,"0")+IFERROR(Y142/H142,"0")+IFERROR(Y143/H143,"0")+IFERROR(Y144/H144,"0")+IFERROR(Y145/H145,"0")</f>
        <v>36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0.78299999999999992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300</v>
      </c>
      <c r="Y147" s="763">
        <f>IFERROR(SUM(Y139:Y145),"0")</f>
        <v>302.40000000000003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208</v>
      </c>
      <c r="Y195" s="762">
        <f t="shared" ref="Y195:Y202" si="31">IFERROR(IF(X195="",0,CEILING((X195/$H195),1)*$H195),"")</f>
        <v>210</v>
      </c>
      <c r="Z195" s="36">
        <f>IFERROR(IF(Y195=0,"",ROUNDUP(Y195/H195,0)*0.00753),"")</f>
        <v>0.3765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220.87619047619046</v>
      </c>
      <c r="BN195" s="64">
        <f t="shared" ref="BN195:BN202" si="33">IFERROR(Y195*I195/H195,"0")</f>
        <v>223</v>
      </c>
      <c r="BO195" s="64">
        <f t="shared" ref="BO195:BO202" si="34">IFERROR(1/J195*(X195/H195),"0")</f>
        <v>0.31746031746031739</v>
      </c>
      <c r="BP195" s="64">
        <f t="shared" ref="BP195:BP202" si="35">IFERROR(1/J195*(Y195/H195),"0")</f>
        <v>0.32051282051282048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237</v>
      </c>
      <c r="Y197" s="762">
        <f t="shared" si="31"/>
        <v>239.4</v>
      </c>
      <c r="Z197" s="36">
        <f>IFERROR(IF(Y197=0,"",ROUNDUP(Y197/H197,0)*0.00753),"")</f>
        <v>0.42921000000000004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248.28571428571431</v>
      </c>
      <c r="BN197" s="64">
        <f t="shared" si="33"/>
        <v>250.8</v>
      </c>
      <c r="BO197" s="64">
        <f t="shared" si="34"/>
        <v>0.36172161172161166</v>
      </c>
      <c r="BP197" s="64">
        <f t="shared" si="35"/>
        <v>0.36538461538461536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185</v>
      </c>
      <c r="Y200" s="762">
        <f t="shared" si="31"/>
        <v>186.9</v>
      </c>
      <c r="Z200" s="36">
        <f>IFERROR(IF(Y200=0,"",ROUNDUP(Y200/H200,0)*0.00502),"")</f>
        <v>0.44678000000000001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193.80952380952382</v>
      </c>
      <c r="BN200" s="64">
        <f t="shared" si="33"/>
        <v>195.8</v>
      </c>
      <c r="BO200" s="64">
        <f t="shared" si="34"/>
        <v>0.37647537647537649</v>
      </c>
      <c r="BP200" s="64">
        <f t="shared" si="35"/>
        <v>0.38034188034188038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194.04761904761904</v>
      </c>
      <c r="Y203" s="763">
        <f>IFERROR(Y195/H195,"0")+IFERROR(Y196/H196,"0")+IFERROR(Y197/H197,"0")+IFERROR(Y198/H198,"0")+IFERROR(Y199/H199,"0")+IFERROR(Y200/H200,"0")+IFERROR(Y201/H201,"0")+IFERROR(Y202/H202,"0")</f>
        <v>196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1.2524900000000001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630</v>
      </c>
      <c r="Y204" s="763">
        <f>IFERROR(SUM(Y195:Y202),"0")</f>
        <v>636.29999999999995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509</v>
      </c>
      <c r="Y217" s="762">
        <f t="shared" ref="Y217:Y224" si="36">IFERROR(IF(X217="",0,CEILING((X217/$H217),1)*$H217),"")</f>
        <v>513</v>
      </c>
      <c r="Z217" s="36">
        <f>IFERROR(IF(Y217=0,"",ROUNDUP(Y217/H217,0)*0.00902),"")</f>
        <v>0.8569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528.79444444444448</v>
      </c>
      <c r="BN217" s="64">
        <f t="shared" ref="BN217:BN224" si="38">IFERROR(Y217*I217/H217,"0")</f>
        <v>532.95000000000005</v>
      </c>
      <c r="BO217" s="64">
        <f t="shared" ref="BO217:BO224" si="39">IFERROR(1/J217*(X217/H217),"0")</f>
        <v>0.71408529741863069</v>
      </c>
      <c r="BP217" s="64">
        <f t="shared" ref="BP217:BP224" si="40">IFERROR(1/J217*(Y217/H217),"0")</f>
        <v>0.71969696969696972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491</v>
      </c>
      <c r="Y218" s="762">
        <f t="shared" si="36"/>
        <v>491.40000000000003</v>
      </c>
      <c r="Z218" s="36">
        <f>IFERROR(IF(Y218=0,"",ROUNDUP(Y218/H218,0)*0.00902),"")</f>
        <v>0.82081999999999999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510.09444444444443</v>
      </c>
      <c r="BN218" s="64">
        <f t="shared" si="38"/>
        <v>510.51000000000005</v>
      </c>
      <c r="BO218" s="64">
        <f t="shared" si="39"/>
        <v>0.6888327721661055</v>
      </c>
      <c r="BP218" s="64">
        <f t="shared" si="40"/>
        <v>0.68939393939393945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603</v>
      </c>
      <c r="Y220" s="762">
        <f t="shared" si="36"/>
        <v>604.80000000000007</v>
      </c>
      <c r="Z220" s="36">
        <f>IFERROR(IF(Y220=0,"",ROUNDUP(Y220/H220,0)*0.00902),"")</f>
        <v>1.01024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626.45000000000005</v>
      </c>
      <c r="BN220" s="64">
        <f t="shared" si="38"/>
        <v>628.32000000000005</v>
      </c>
      <c r="BO220" s="64">
        <f t="shared" si="39"/>
        <v>0.84595959595959591</v>
      </c>
      <c r="BP220" s="64">
        <f t="shared" si="40"/>
        <v>0.84848484848484851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296.85185185185185</v>
      </c>
      <c r="Y225" s="763">
        <f>IFERROR(Y217/H217,"0")+IFERROR(Y218/H218,"0")+IFERROR(Y219/H219,"0")+IFERROR(Y220/H220,"0")+IFERROR(Y221/H221,"0")+IFERROR(Y222/H222,"0")+IFERROR(Y223/H223,"0")+IFERROR(Y224/H224,"0")</f>
        <v>298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2.6879599999999999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1603</v>
      </c>
      <c r="Y226" s="763">
        <f>IFERROR(SUM(Y217:Y224),"0")</f>
        <v>1609.2000000000003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274</v>
      </c>
      <c r="Y229" s="762">
        <f t="shared" si="41"/>
        <v>280.8</v>
      </c>
      <c r="Z229" s="36">
        <f>IFERROR(IF(Y229=0,"",ROUNDUP(Y229/H229,0)*0.02175),"")</f>
        <v>0.78299999999999992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293.81230769230774</v>
      </c>
      <c r="BN229" s="64">
        <f t="shared" si="43"/>
        <v>301.10400000000004</v>
      </c>
      <c r="BO229" s="64">
        <f t="shared" si="44"/>
        <v>0.62728937728937728</v>
      </c>
      <c r="BP229" s="64">
        <f t="shared" si="45"/>
        <v>0.64285714285714279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569</v>
      </c>
      <c r="Y231" s="762">
        <f t="shared" si="41"/>
        <v>574.19999999999993</v>
      </c>
      <c r="Z231" s="36">
        <f>IFERROR(IF(Y231=0,"",ROUNDUP(Y231/H231,0)*0.02175),"")</f>
        <v>1.4355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605.88689655172413</v>
      </c>
      <c r="BN231" s="64">
        <f t="shared" si="43"/>
        <v>611.42399999999986</v>
      </c>
      <c r="BO231" s="64">
        <f t="shared" si="44"/>
        <v>1.1678981937602628</v>
      </c>
      <c r="BP231" s="64">
        <f t="shared" si="45"/>
        <v>1.1785714285714286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329</v>
      </c>
      <c r="Y232" s="762">
        <f t="shared" si="41"/>
        <v>331.2</v>
      </c>
      <c r="Z232" s="36">
        <f t="shared" ref="Z232:Z238" si="46">IFERROR(IF(Y232=0,"",ROUNDUP(Y232/H232,0)*0.00753),"")</f>
        <v>1.03914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368.75416666666666</v>
      </c>
      <c r="BN232" s="64">
        <f t="shared" si="43"/>
        <v>371.22</v>
      </c>
      <c r="BO232" s="64">
        <f t="shared" si="44"/>
        <v>0.87873931623931623</v>
      </c>
      <c r="BP232" s="64">
        <f t="shared" si="45"/>
        <v>0.88461538461538458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60</v>
      </c>
      <c r="Y235" s="762">
        <f t="shared" si="41"/>
        <v>60</v>
      </c>
      <c r="Z235" s="36">
        <f t="shared" si="46"/>
        <v>0.18825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66.800000000000011</v>
      </c>
      <c r="BN235" s="64">
        <f t="shared" si="43"/>
        <v>66.800000000000011</v>
      </c>
      <c r="BO235" s="64">
        <f t="shared" si="44"/>
        <v>0.16025641025641024</v>
      </c>
      <c r="BP235" s="64">
        <f t="shared" si="45"/>
        <v>0.16025641025641024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300</v>
      </c>
      <c r="Y237" s="762">
        <f t="shared" si="41"/>
        <v>300</v>
      </c>
      <c r="Z237" s="36">
        <f t="shared" si="46"/>
        <v>0.94125000000000003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334</v>
      </c>
      <c r="BN237" s="64">
        <f t="shared" si="43"/>
        <v>334</v>
      </c>
      <c r="BO237" s="64">
        <f t="shared" si="44"/>
        <v>0.80128205128205121</v>
      </c>
      <c r="BP237" s="64">
        <f t="shared" si="45"/>
        <v>0.80128205128205121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221</v>
      </c>
      <c r="Y238" s="762">
        <f t="shared" si="41"/>
        <v>223.2</v>
      </c>
      <c r="Z238" s="36">
        <f t="shared" si="46"/>
        <v>0.70028999999999997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246.59916666666666</v>
      </c>
      <c r="BN238" s="64">
        <f t="shared" si="43"/>
        <v>249.054</v>
      </c>
      <c r="BO238" s="64">
        <f t="shared" si="44"/>
        <v>0.59027777777777779</v>
      </c>
      <c r="BP238" s="64">
        <f t="shared" si="45"/>
        <v>0.59615384615384615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479.69717064544659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483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5.0874299999999995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1753</v>
      </c>
      <c r="Y240" s="763">
        <f>IFERROR(SUM(Y228:Y238),"0")</f>
        <v>1769.4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</v>
      </c>
      <c r="Y245" s="762">
        <f>IFERROR(IF(X245="",0,CEILING((X245/$H245),1)*$H245),"")</f>
        <v>4.8</v>
      </c>
      <c r="Z245" s="36">
        <f>IFERROR(IF(Y245=0,"",ROUNDUP(Y245/H245,0)*0.00753),"")</f>
        <v>1.506E-2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4.453333333333334</v>
      </c>
      <c r="BN245" s="64">
        <f>IFERROR(Y245*I245/H245,"0")</f>
        <v>5.3440000000000003</v>
      </c>
      <c r="BO245" s="64">
        <f>IFERROR(1/J245*(X245/H245),"0")</f>
        <v>1.0683760683760684E-2</v>
      </c>
      <c r="BP245" s="64">
        <f>IFERROR(1/J245*(Y245/H245),"0")</f>
        <v>1.282051282051282E-2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180</v>
      </c>
      <c r="Y246" s="762">
        <f>IFERROR(IF(X246="",0,CEILING((X246/$H246),1)*$H246),"")</f>
        <v>180</v>
      </c>
      <c r="Z246" s="36">
        <f>IFERROR(IF(Y246=0,"",ROUNDUP(Y246/H246,0)*0.00753),"")</f>
        <v>0.56474999999999997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200.40000000000003</v>
      </c>
      <c r="BN246" s="64">
        <f>IFERROR(Y246*I246/H246,"0")</f>
        <v>200.40000000000003</v>
      </c>
      <c r="BO246" s="64">
        <f>IFERROR(1/J246*(X246/H246),"0")</f>
        <v>0.48076923076923073</v>
      </c>
      <c r="BP246" s="64">
        <f>IFERROR(1/J246*(Y246/H246),"0")</f>
        <v>0.48076923076923073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76.666666666666671</v>
      </c>
      <c r="Y247" s="763">
        <f>IFERROR(Y242/H242,"0")+IFERROR(Y243/H243,"0")+IFERROR(Y244/H244,"0")+IFERROR(Y245/H245,"0")+IFERROR(Y246/H246,"0")</f>
        <v>77</v>
      </c>
      <c r="Z247" s="763">
        <f>IFERROR(IF(Z242="",0,Z242),"0")+IFERROR(IF(Z243="",0,Z243),"0")+IFERROR(IF(Z244="",0,Z244),"0")+IFERROR(IF(Z245="",0,Z245),"0")+IFERROR(IF(Z246="",0,Z246),"0")</f>
        <v>0.57980999999999994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184</v>
      </c>
      <c r="Y248" s="763">
        <f>IFERROR(SUM(Y242:Y246),"0")</f>
        <v>184.8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45</v>
      </c>
      <c r="Y255" s="762">
        <f t="shared" si="47"/>
        <v>46.4</v>
      </c>
      <c r="Z255" s="36">
        <f>IFERROR(IF(Y255=0,"",ROUNDUP(Y255/H255,0)*0.02175),"")</f>
        <v>8.6999999999999994E-2</v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46.862068965517246</v>
      </c>
      <c r="BN255" s="64">
        <f t="shared" si="49"/>
        <v>48.319999999999993</v>
      </c>
      <c r="BO255" s="64">
        <f t="shared" si="50"/>
        <v>6.9273399014778317E-2</v>
      </c>
      <c r="BP255" s="64">
        <f t="shared" si="51"/>
        <v>7.1428571428571425E-2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3.8793103448275863</v>
      </c>
      <c r="Y259" s="763">
        <f>IFERROR(Y251/H251,"0")+IFERROR(Y252/H252,"0")+IFERROR(Y253/H253,"0")+IFERROR(Y254/H254,"0")+IFERROR(Y255/H255,"0")+IFERROR(Y256/H256,"0")+IFERROR(Y257/H257,"0")+IFERROR(Y258/H258,"0")</f>
        <v>4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8.6999999999999994E-2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45</v>
      </c>
      <c r="Y260" s="763">
        <f>IFERROR(SUM(Y251:Y258),"0")</f>
        <v>46.4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21</v>
      </c>
      <c r="Y268" s="762">
        <f t="shared" si="52"/>
        <v>24</v>
      </c>
      <c r="Z268" s="36">
        <f>IFERROR(IF(Y268=0,"",ROUNDUP(Y268/H268,0)*0.00902),"")</f>
        <v>5.4120000000000001E-2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22.102499999999999</v>
      </c>
      <c r="BN268" s="64">
        <f t="shared" si="54"/>
        <v>25.259999999999998</v>
      </c>
      <c r="BO268" s="64">
        <f t="shared" si="55"/>
        <v>3.9772727272727272E-2</v>
      </c>
      <c r="BP268" s="64">
        <f t="shared" si="56"/>
        <v>4.5454545454545456E-2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5.25</v>
      </c>
      <c r="Y272" s="763">
        <f>IFERROR(Y263/H263,"0")+IFERROR(Y264/H264,"0")+IFERROR(Y265/H265,"0")+IFERROR(Y266/H266,"0")+IFERROR(Y267/H267,"0")+IFERROR(Y268/H268,"0")+IFERROR(Y269/H269,"0")+IFERROR(Y270/H270,"0")+IFERROR(Y271/H271,"0")</f>
        <v>6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5.4120000000000001E-2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21</v>
      </c>
      <c r="Y273" s="763">
        <f>IFERROR(SUM(Y263:Y271),"0")</f>
        <v>24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84</v>
      </c>
      <c r="Y309" s="762">
        <f t="shared" si="62"/>
        <v>84</v>
      </c>
      <c r="Z309" s="36">
        <f>IFERROR(IF(Y309=0,"",ROUNDUP(Y309/H309,0)*0.00753),"")</f>
        <v>0.26355000000000001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93.52000000000001</v>
      </c>
      <c r="BN309" s="64">
        <f t="shared" si="64"/>
        <v>93.52000000000001</v>
      </c>
      <c r="BO309" s="64">
        <f t="shared" si="65"/>
        <v>0.22435897435897434</v>
      </c>
      <c r="BP309" s="64">
        <f t="shared" si="66"/>
        <v>0.22435897435897434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8</v>
      </c>
      <c r="Y310" s="762">
        <f t="shared" si="62"/>
        <v>9.6</v>
      </c>
      <c r="Z310" s="36">
        <f>IFERROR(IF(Y310=0,"",ROUNDUP(Y310/H310,0)*0.00753),"")</f>
        <v>3.0120000000000001E-2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8.6666666666666679</v>
      </c>
      <c r="BN310" s="64">
        <f t="shared" si="64"/>
        <v>10.4</v>
      </c>
      <c r="BO310" s="64">
        <f t="shared" si="65"/>
        <v>2.1367521367521368E-2</v>
      </c>
      <c r="BP310" s="64">
        <f t="shared" si="66"/>
        <v>2.564102564102564E-2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38.333333333333336</v>
      </c>
      <c r="Y312" s="763">
        <f>IFERROR(Y306/H306,"0")+IFERROR(Y307/H307,"0")+IFERROR(Y308/H308,"0")+IFERROR(Y309/H309,"0")+IFERROR(Y310/H310,"0")+IFERROR(Y311/H311,"0")</f>
        <v>39</v>
      </c>
      <c r="Z312" s="763">
        <f>IFERROR(IF(Z306="",0,Z306),"0")+IFERROR(IF(Z307="",0,Z307),"0")+IFERROR(IF(Z308="",0,Z308),"0")+IFERROR(IF(Z309="",0,Z309),"0")+IFERROR(IF(Z310="",0,Z310),"0")+IFERROR(IF(Z311="",0,Z311),"0")</f>
        <v>0.29366999999999999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92</v>
      </c>
      <c r="Y313" s="763">
        <f>IFERROR(SUM(Y306:Y311),"0")</f>
        <v>93.6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132</v>
      </c>
      <c r="Y353" s="762">
        <f t="shared" ref="Y353:Y361" si="67">IFERROR(IF(X353="",0,CEILING((X353/$H353),1)*$H353),"")</f>
        <v>140.4</v>
      </c>
      <c r="Z353" s="36">
        <f>IFERROR(IF(Y353=0,"",ROUNDUP(Y353/H353,0)*0.02175),"")</f>
        <v>0.28275</v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137.86666666666665</v>
      </c>
      <c r="BN353" s="64">
        <f t="shared" ref="BN353:BN361" si="69">IFERROR(Y353*I353/H353,"0")</f>
        <v>146.63999999999999</v>
      </c>
      <c r="BO353" s="64">
        <f t="shared" ref="BO353:BO361" si="70">IFERROR(1/J353*(X353/H353),"0")</f>
        <v>0.21825396825396823</v>
      </c>
      <c r="BP353" s="64">
        <f t="shared" ref="BP353:BP361" si="71">IFERROR(1/J353*(Y353/H353),"0")</f>
        <v>0.23214285714285712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91</v>
      </c>
      <c r="Y355" s="762">
        <f t="shared" si="67"/>
        <v>97.2</v>
      </c>
      <c r="Z355" s="36">
        <f>IFERROR(IF(Y355=0,"",ROUNDUP(Y355/H355,0)*0.02175),"")</f>
        <v>0.19574999999999998</v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95.044444444444437</v>
      </c>
      <c r="BN355" s="64">
        <f t="shared" si="69"/>
        <v>101.51999999999998</v>
      </c>
      <c r="BO355" s="64">
        <f t="shared" si="70"/>
        <v>0.15046296296296294</v>
      </c>
      <c r="BP355" s="64">
        <f t="shared" si="71"/>
        <v>0.1607142857142857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88</v>
      </c>
      <c r="Y356" s="762">
        <f t="shared" si="67"/>
        <v>97.2</v>
      </c>
      <c r="Z356" s="36">
        <f>IFERROR(IF(Y356=0,"",ROUNDUP(Y356/H356,0)*0.02175),"")</f>
        <v>0.19574999999999998</v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91.911111111111097</v>
      </c>
      <c r="BN356" s="64">
        <f t="shared" si="69"/>
        <v>101.51999999999998</v>
      </c>
      <c r="BO356" s="64">
        <f t="shared" si="70"/>
        <v>0.14550264550264547</v>
      </c>
      <c r="BP356" s="64">
        <f t="shared" si="71"/>
        <v>0.1607142857142857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28.796296296296291</v>
      </c>
      <c r="Y362" s="763">
        <f>IFERROR(Y353/H353,"0")+IFERROR(Y354/H354,"0")+IFERROR(Y355/H355,"0")+IFERROR(Y356/H356,"0")+IFERROR(Y357/H357,"0")+IFERROR(Y358/H358,"0")+IFERROR(Y359/H359,"0")+IFERROR(Y360/H360,"0")+IFERROR(Y361/H361,"0")</f>
        <v>31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0.67425000000000002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311</v>
      </c>
      <c r="Y363" s="763">
        <f>IFERROR(SUM(Y353:Y361),"0")</f>
        <v>334.8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5</v>
      </c>
      <c r="Y377" s="762">
        <f t="shared" si="72"/>
        <v>5.4</v>
      </c>
      <c r="Z377" s="36">
        <f>IFERROR(IF(Y377=0,"",ROUNDUP(Y377/H377,0)*0.00753),"")</f>
        <v>1.506E-2</v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5.5148148148148151</v>
      </c>
      <c r="BN377" s="64">
        <f t="shared" si="74"/>
        <v>5.9560000000000004</v>
      </c>
      <c r="BO377" s="64">
        <f t="shared" si="75"/>
        <v>1.1870845204178537E-2</v>
      </c>
      <c r="BP377" s="64">
        <f t="shared" si="76"/>
        <v>1.282051282051282E-2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1.8518518518518516</v>
      </c>
      <c r="Y378" s="763">
        <f>IFERROR(Y372/H372,"0")+IFERROR(Y373/H373,"0")+IFERROR(Y374/H374,"0")+IFERROR(Y375/H375,"0")+IFERROR(Y376/H376,"0")+IFERROR(Y377/H377,"0")</f>
        <v>2</v>
      </c>
      <c r="Z378" s="763">
        <f>IFERROR(IF(Z372="",0,Z372),"0")+IFERROR(IF(Z373="",0,Z373),"0")+IFERROR(IF(Z374="",0,Z374),"0")+IFERROR(IF(Z375="",0,Z375),"0")+IFERROR(IF(Z376="",0,Z376),"0")+IFERROR(IF(Z377="",0,Z377),"0")</f>
        <v>1.506E-2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5</v>
      </c>
      <c r="Y379" s="763">
        <f>IFERROR(SUM(Y372:Y377),"0")</f>
        <v>5.4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52</v>
      </c>
      <c r="Y381" s="762">
        <f>IFERROR(IF(X381="",0,CEILING((X381/$H381),1)*$H381),"")</f>
        <v>58.800000000000004</v>
      </c>
      <c r="Z381" s="36">
        <f>IFERROR(IF(Y381=0,"",ROUNDUP(Y381/H381,0)*0.02175),"")</f>
        <v>0.15225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55.491428571428571</v>
      </c>
      <c r="BN381" s="64">
        <f>IFERROR(Y381*I381/H381,"0")</f>
        <v>62.748000000000005</v>
      </c>
      <c r="BO381" s="64">
        <f>IFERROR(1/J381*(X381/H381),"0")</f>
        <v>0.11054421768707481</v>
      </c>
      <c r="BP381" s="64">
        <f>IFERROR(1/J381*(Y381/H381),"0")</f>
        <v>0.125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455</v>
      </c>
      <c r="Y382" s="762">
        <f>IFERROR(IF(X382="",0,CEILING((X382/$H382),1)*$H382),"")</f>
        <v>460.2</v>
      </c>
      <c r="Z382" s="36">
        <f>IFERROR(IF(Y382=0,"",ROUNDUP(Y382/H382,0)*0.02175),"")</f>
        <v>1.28325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487.90000000000003</v>
      </c>
      <c r="BN382" s="64">
        <f>IFERROR(Y382*I382/H382,"0")</f>
        <v>493.47600000000006</v>
      </c>
      <c r="BO382" s="64">
        <f>IFERROR(1/J382*(X382/H382),"0")</f>
        <v>1.0416666666666667</v>
      </c>
      <c r="BP382" s="64">
        <f>IFERROR(1/J382*(Y382/H382),"0")</f>
        <v>1.0535714285714286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30</v>
      </c>
      <c r="Y383" s="762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32.014285714285712</v>
      </c>
      <c r="BN383" s="64">
        <f>IFERROR(Y383*I383/H383,"0")</f>
        <v>35.856000000000002</v>
      </c>
      <c r="BO383" s="64">
        <f>IFERROR(1/J383*(X383/H383),"0")</f>
        <v>6.377551020408162E-2</v>
      </c>
      <c r="BP383" s="64">
        <f>IFERROR(1/J383*(Y383/H383),"0")</f>
        <v>7.1428571428571425E-2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68.095238095238088</v>
      </c>
      <c r="Y384" s="763">
        <f>IFERROR(Y381/H381,"0")+IFERROR(Y382/H382,"0")+IFERROR(Y383/H383,"0")</f>
        <v>70</v>
      </c>
      <c r="Z384" s="763">
        <f>IFERROR(IF(Z381="",0,Z381),"0")+IFERROR(IF(Z382="",0,Z382),"0")+IFERROR(IF(Z383="",0,Z383),"0")</f>
        <v>1.5225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537</v>
      </c>
      <c r="Y385" s="763">
        <f>IFERROR(SUM(Y381:Y383),"0")</f>
        <v>552.6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17</v>
      </c>
      <c r="Y390" s="762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19.333333333333332</v>
      </c>
      <c r="BN390" s="64">
        <f>IFERROR(Y390*I390/H390,"0")</f>
        <v>20.299999999999997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6.666666666666667</v>
      </c>
      <c r="Y391" s="763">
        <f>IFERROR(Y387/H387,"0")+IFERROR(Y388/H388,"0")+IFERROR(Y389/H389,"0")+IFERROR(Y390/H390,"0")</f>
        <v>7</v>
      </c>
      <c r="Z391" s="763">
        <f>IFERROR(IF(Z387="",0,Z387),"0")+IFERROR(IF(Z388="",0,Z388),"0")+IFERROR(IF(Z389="",0,Z389),"0")+IFERROR(IF(Z390="",0,Z390),"0")</f>
        <v>5.271E-2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17</v>
      </c>
      <c r="Y392" s="763">
        <f>IFERROR(SUM(Y387:Y390),"0")</f>
        <v>17.849999999999998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9</v>
      </c>
      <c r="Y401" s="762">
        <f>IFERROR(IF(X401="",0,CEILING((X401/$H401),1)*$H401),"")</f>
        <v>9</v>
      </c>
      <c r="Z401" s="36">
        <f>IFERROR(IF(Y401=0,"",ROUNDUP(Y401/H401,0)*0.00753),"")</f>
        <v>3.7650000000000003E-2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10.24</v>
      </c>
      <c r="BN401" s="64">
        <f>IFERROR(Y401*I401/H401,"0")</f>
        <v>10.24</v>
      </c>
      <c r="BO401" s="64">
        <f>IFERROR(1/J401*(X401/H401),"0")</f>
        <v>3.2051282051282048E-2</v>
      </c>
      <c r="BP401" s="64">
        <f>IFERROR(1/J401*(Y401/H401),"0")</f>
        <v>3.2051282051282048E-2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5</v>
      </c>
      <c r="Y402" s="763">
        <f>IFERROR(Y401/H401,"0")</f>
        <v>5</v>
      </c>
      <c r="Z402" s="763">
        <f>IFERROR(IF(Z401="",0,Z401),"0")</f>
        <v>3.7650000000000003E-2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9</v>
      </c>
      <c r="Y403" s="763">
        <f>IFERROR(SUM(Y401:Y401),"0")</f>
        <v>9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45</v>
      </c>
      <c r="Y405" s="762">
        <f>IFERROR(IF(X405="",0,CEILING((X405/$H405),1)*$H405),"")</f>
        <v>48.599999999999994</v>
      </c>
      <c r="Z405" s="36">
        <f>IFERROR(IF(Y405=0,"",ROUNDUP(Y405/H405,0)*0.02175),"")</f>
        <v>0.1305</v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48.133333333333333</v>
      </c>
      <c r="BN405" s="64">
        <f>IFERROR(Y405*I405/H405,"0")</f>
        <v>51.983999999999995</v>
      </c>
      <c r="BO405" s="64">
        <f>IFERROR(1/J405*(X405/H405),"0")</f>
        <v>9.9206349206349201E-2</v>
      </c>
      <c r="BP405" s="64">
        <f>IFERROR(1/J405*(Y405/H405),"0")</f>
        <v>0.10714285714285714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5.5555555555555554</v>
      </c>
      <c r="Y408" s="763">
        <f>IFERROR(Y405/H405,"0")+IFERROR(Y406/H406,"0")+IFERROR(Y407/H407,"0")</f>
        <v>6</v>
      </c>
      <c r="Z408" s="763">
        <f>IFERROR(IF(Z405="",0,Z405),"0")+IFERROR(IF(Z406="",0,Z406),"0")+IFERROR(IF(Z407="",0,Z407),"0")</f>
        <v>0.1305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45</v>
      </c>
      <c r="Y409" s="763">
        <f>IFERROR(SUM(Y405:Y407),"0")</f>
        <v>48.599999999999994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1200</v>
      </c>
      <c r="Y414" s="762">
        <f t="shared" si="77"/>
        <v>1200</v>
      </c>
      <c r="Z414" s="36">
        <f>IFERROR(IF(Y414=0,"",ROUNDUP(Y414/H414,0)*0.02175),"")</f>
        <v>1.7399999999999998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1238.4000000000001</v>
      </c>
      <c r="BN414" s="64">
        <f t="shared" si="79"/>
        <v>1238.4000000000001</v>
      </c>
      <c r="BO414" s="64">
        <f t="shared" si="80"/>
        <v>1.6666666666666665</v>
      </c>
      <c r="BP414" s="64">
        <f t="shared" si="81"/>
        <v>1.6666666666666665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1000</v>
      </c>
      <c r="Y416" s="762">
        <f t="shared" si="77"/>
        <v>1005</v>
      </c>
      <c r="Z416" s="36">
        <f>IFERROR(IF(Y416=0,"",ROUNDUP(Y416/H416,0)*0.02175),"")</f>
        <v>1.4572499999999999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1032</v>
      </c>
      <c r="BN416" s="64">
        <f t="shared" si="79"/>
        <v>1037.1600000000001</v>
      </c>
      <c r="BO416" s="64">
        <f t="shared" si="80"/>
        <v>1.3888888888888888</v>
      </c>
      <c r="BP416" s="64">
        <f t="shared" si="81"/>
        <v>1.3958333333333333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1100</v>
      </c>
      <c r="Y419" s="762">
        <f t="shared" si="77"/>
        <v>1110</v>
      </c>
      <c r="Z419" s="36">
        <f>IFERROR(IF(Y419=0,"",ROUNDUP(Y419/H419,0)*0.02175),"")</f>
        <v>1.6094999999999999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1135.2</v>
      </c>
      <c r="BN419" s="64">
        <f t="shared" si="79"/>
        <v>1145.52</v>
      </c>
      <c r="BO419" s="64">
        <f t="shared" si="80"/>
        <v>1.5277777777777777</v>
      </c>
      <c r="BP419" s="64">
        <f t="shared" si="81"/>
        <v>1.5416666666666665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220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221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4.8067499999999992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3300</v>
      </c>
      <c r="Y425" s="763">
        <f>IFERROR(SUM(Y413:Y423),"0")</f>
        <v>3315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800</v>
      </c>
      <c r="Y427" s="762">
        <f>IFERROR(IF(X427="",0,CEILING((X427/$H427),1)*$H427),"")</f>
        <v>810</v>
      </c>
      <c r="Z427" s="36">
        <f>IFERROR(IF(Y427=0,"",ROUNDUP(Y427/H427,0)*0.02175),"")</f>
        <v>1.1744999999999999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825.6</v>
      </c>
      <c r="BN427" s="64">
        <f>IFERROR(Y427*I427/H427,"0")</f>
        <v>835.92000000000007</v>
      </c>
      <c r="BO427" s="64">
        <f>IFERROR(1/J427*(X427/H427),"0")</f>
        <v>1.1111111111111112</v>
      </c>
      <c r="BP427" s="64">
        <f>IFERROR(1/J427*(Y427/H427),"0")</f>
        <v>1.125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53.333333333333336</v>
      </c>
      <c r="Y429" s="763">
        <f>IFERROR(Y427/H427,"0")+IFERROR(Y428/H428,"0")</f>
        <v>54</v>
      </c>
      <c r="Z429" s="763">
        <f>IFERROR(IF(Z427="",0,Z427),"0")+IFERROR(IF(Z428="",0,Z428),"0")</f>
        <v>1.1744999999999999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800</v>
      </c>
      <c r="Y430" s="763">
        <f>IFERROR(SUM(Y427:Y428),"0")</f>
        <v>810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50</v>
      </c>
      <c r="Y434" s="762">
        <f>IFERROR(IF(X434="",0,CEILING((X434/$H434),1)*$H434),"")</f>
        <v>54.6</v>
      </c>
      <c r="Z434" s="36">
        <f>IFERROR(IF(Y434=0,"",ROUNDUP(Y434/H434,0)*0.02175),"")</f>
        <v>0.15225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53.61538461538462</v>
      </c>
      <c r="BN434" s="64">
        <f>IFERROR(Y434*I434/H434,"0")</f>
        <v>58.548000000000009</v>
      </c>
      <c r="BO434" s="64">
        <f>IFERROR(1/J434*(X434/H434),"0")</f>
        <v>0.11446886446886446</v>
      </c>
      <c r="BP434" s="64">
        <f>IFERROR(1/J434*(Y434/H434),"0")</f>
        <v>0.125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6.4102564102564106</v>
      </c>
      <c r="Y435" s="763">
        <f>IFERROR(Y432/H432,"0")+IFERROR(Y433/H433,"0")+IFERROR(Y434/H434,"0")</f>
        <v>7</v>
      </c>
      <c r="Z435" s="763">
        <f>IFERROR(IF(Z432="",0,Z432),"0")+IFERROR(IF(Z433="",0,Z433),"0")+IFERROR(IF(Z434="",0,Z434),"0")</f>
        <v>0.15225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50</v>
      </c>
      <c r="Y436" s="763">
        <f>IFERROR(SUM(Y432:Y434),"0")</f>
        <v>54.6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109</v>
      </c>
      <c r="Y438" s="762">
        <f>IFERROR(IF(X438="",0,CEILING((X438/$H438),1)*$H438),"")</f>
        <v>109.2</v>
      </c>
      <c r="Z438" s="36">
        <f>IFERROR(IF(Y438=0,"",ROUNDUP(Y438/H438,0)*0.02175),"")</f>
        <v>0.30449999999999999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116.88153846153847</v>
      </c>
      <c r="BN438" s="64">
        <f>IFERROR(Y438*I438/H438,"0")</f>
        <v>117.09600000000002</v>
      </c>
      <c r="BO438" s="64">
        <f>IFERROR(1/J438*(X438/H438),"0")</f>
        <v>0.24954212454212454</v>
      </c>
      <c r="BP438" s="64">
        <f>IFERROR(1/J438*(Y438/H438),"0")</f>
        <v>0.25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13.974358974358974</v>
      </c>
      <c r="Y440" s="763">
        <f>IFERROR(Y438/H438,"0")+IFERROR(Y439/H439,"0")</f>
        <v>14</v>
      </c>
      <c r="Z440" s="763">
        <f>IFERROR(IF(Z438="",0,Z438),"0")+IFERROR(IF(Z439="",0,Z439),"0")</f>
        <v>0.30449999999999999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109</v>
      </c>
      <c r="Y441" s="763">
        <f>IFERROR(SUM(Y438:Y439),"0")</f>
        <v>109.2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500</v>
      </c>
      <c r="Y459" s="762">
        <f>IFERROR(IF(X459="",0,CEILING((X459/$H459),1)*$H459),"")</f>
        <v>507</v>
      </c>
      <c r="Z459" s="36">
        <f>IFERROR(IF(Y459=0,"",ROUNDUP(Y459/H459,0)*0.02175),"")</f>
        <v>1.4137499999999998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536.15384615384619</v>
      </c>
      <c r="BN459" s="64">
        <f>IFERROR(Y459*I459/H459,"0")</f>
        <v>543.66000000000008</v>
      </c>
      <c r="BO459" s="64">
        <f>IFERROR(1/J459*(X459/H459),"0")</f>
        <v>1.1446886446886446</v>
      </c>
      <c r="BP459" s="64">
        <f>IFERROR(1/J459*(Y459/H459),"0")</f>
        <v>1.1607142857142856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64.102564102564102</v>
      </c>
      <c r="Y464" s="763">
        <f>IFERROR(Y459/H459,"0")+IFERROR(Y460/H460,"0")+IFERROR(Y461/H461,"0")+IFERROR(Y462/H462,"0")+IFERROR(Y463/H463,"0")</f>
        <v>65</v>
      </c>
      <c r="Z464" s="763">
        <f>IFERROR(IF(Z459="",0,Z459),"0")+IFERROR(IF(Z460="",0,Z460),"0")+IFERROR(IF(Z461="",0,Z461),"0")+IFERROR(IF(Z462="",0,Z462),"0")+IFERROR(IF(Z463="",0,Z463),"0")</f>
        <v>1.4137499999999998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500</v>
      </c>
      <c r="Y465" s="763">
        <f>IFERROR(SUM(Y459:Y463),"0")</f>
        <v>507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25</v>
      </c>
      <c r="Y488" s="762">
        <f t="shared" si="88"/>
        <v>25.200000000000003</v>
      </c>
      <c r="Z488" s="36">
        <f t="shared" si="93"/>
        <v>6.0240000000000002E-2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26.547619047619047</v>
      </c>
      <c r="BN488" s="64">
        <f t="shared" si="90"/>
        <v>26.76</v>
      </c>
      <c r="BO488" s="64">
        <f t="shared" si="91"/>
        <v>5.0875050875050884E-2</v>
      </c>
      <c r="BP488" s="64">
        <f t="shared" si="92"/>
        <v>5.1282051282051287E-2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49</v>
      </c>
      <c r="Y492" s="762">
        <f t="shared" si="88"/>
        <v>50.400000000000006</v>
      </c>
      <c r="Z492" s="36">
        <f t="shared" si="93"/>
        <v>0.12048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52.033333333333331</v>
      </c>
      <c r="BN492" s="64">
        <f t="shared" si="90"/>
        <v>53.52</v>
      </c>
      <c r="BO492" s="64">
        <f t="shared" si="91"/>
        <v>9.9715099715099717E-2</v>
      </c>
      <c r="BP492" s="64">
        <f t="shared" si="92"/>
        <v>0.10256410256410257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35.238095238095241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0.18071999999999999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74</v>
      </c>
      <c r="Y497" s="763">
        <f>IFERROR(SUM(Y477:Y495),"0")</f>
        <v>75.600000000000009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4</v>
      </c>
      <c r="Y504" s="762">
        <f>IFERROR(IF(X504="",0,CEILING((X504/$H504),1)*$H504),"")</f>
        <v>4.8</v>
      </c>
      <c r="Z504" s="36">
        <f>IFERROR(IF(Y504=0,"",ROUNDUP(Y504/H504,0)*0.00627),"")</f>
        <v>2.5080000000000002E-2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6</v>
      </c>
      <c r="BN504" s="64">
        <f>IFERROR(Y504*I504/H504,"0")</f>
        <v>7.2000000000000011</v>
      </c>
      <c r="BO504" s="64">
        <f>IFERROR(1/J504*(X504/H504),"0")</f>
        <v>1.6666666666666666E-2</v>
      </c>
      <c r="BP504" s="64">
        <f>IFERROR(1/J504*(Y504/H504),"0")</f>
        <v>0.02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3.3333333333333335</v>
      </c>
      <c r="Y506" s="763">
        <f>IFERROR(Y504/H504,"0")+IFERROR(Y505/H505,"0")</f>
        <v>4</v>
      </c>
      <c r="Z506" s="763">
        <f>IFERROR(IF(Z504="",0,Z504),"0")+IFERROR(IF(Z505="",0,Z505),"0")</f>
        <v>2.5080000000000002E-2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4</v>
      </c>
      <c r="Y507" s="763">
        <f>IFERROR(SUM(Y504:Y505),"0")</f>
        <v>4.8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100</v>
      </c>
      <c r="Y545" s="762">
        <f t="shared" ref="Y545:Y555" si="94">IFERROR(IF(X545="",0,CEILING((X545/$H545),1)*$H545),"")</f>
        <v>100.32000000000001</v>
      </c>
      <c r="Z545" s="36">
        <f t="shared" ref="Z545:Z550" si="95">IFERROR(IF(Y545=0,"",ROUNDUP(Y545/H545,0)*0.01196),"")</f>
        <v>0.22724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106.81818181818181</v>
      </c>
      <c r="BN545" s="64">
        <f t="shared" ref="BN545:BN555" si="97">IFERROR(Y545*I545/H545,"0")</f>
        <v>107.16</v>
      </c>
      <c r="BO545" s="64">
        <f t="shared" ref="BO545:BO555" si="98">IFERROR(1/J545*(X545/H545),"0")</f>
        <v>0.18210955710955709</v>
      </c>
      <c r="BP545" s="64">
        <f t="shared" ref="BP545:BP555" si="99">IFERROR(1/J545*(Y545/H545),"0")</f>
        <v>0.18269230769230771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71</v>
      </c>
      <c r="Y546" s="762">
        <f t="shared" si="94"/>
        <v>73.92</v>
      </c>
      <c r="Z546" s="36">
        <f t="shared" si="95"/>
        <v>0.16744000000000001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75.840909090909093</v>
      </c>
      <c r="BN546" s="64">
        <f t="shared" si="97"/>
        <v>78.959999999999994</v>
      </c>
      <c r="BO546" s="64">
        <f t="shared" si="98"/>
        <v>0.12929778554778554</v>
      </c>
      <c r="BP546" s="64">
        <f t="shared" si="99"/>
        <v>0.13461538461538464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700</v>
      </c>
      <c r="Y548" s="762">
        <f t="shared" si="94"/>
        <v>702.24</v>
      </c>
      <c r="Z548" s="36">
        <f t="shared" si="95"/>
        <v>1.5906800000000001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747.72727272727275</v>
      </c>
      <c r="BN548" s="64">
        <f t="shared" si="97"/>
        <v>750.11999999999989</v>
      </c>
      <c r="BO548" s="64">
        <f t="shared" si="98"/>
        <v>1.2747668997668997</v>
      </c>
      <c r="BP548" s="64">
        <f t="shared" si="99"/>
        <v>1.278846153846154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523</v>
      </c>
      <c r="Y550" s="762">
        <f t="shared" si="94"/>
        <v>528</v>
      </c>
      <c r="Z550" s="36">
        <f t="shared" si="95"/>
        <v>1.196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558.65909090909088</v>
      </c>
      <c r="BN550" s="64">
        <f t="shared" si="97"/>
        <v>563.99999999999989</v>
      </c>
      <c r="BO550" s="64">
        <f t="shared" si="98"/>
        <v>0.95243298368298368</v>
      </c>
      <c r="BP550" s="64">
        <f t="shared" si="99"/>
        <v>0.96153846153846156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264.0151515151515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266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3.1813599999999997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1394</v>
      </c>
      <c r="Y557" s="763">
        <f>IFERROR(SUM(Y545:Y555),"0")</f>
        <v>1404.48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300</v>
      </c>
      <c r="Y565" s="762">
        <f t="shared" ref="Y565:Y573" si="100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320.45454545454544</v>
      </c>
      <c r="BN565" s="64">
        <f t="shared" ref="BN565:BN573" si="102">IFERROR(Y565*I565/H565,"0")</f>
        <v>321.48</v>
      </c>
      <c r="BO565" s="64">
        <f t="shared" ref="BO565:BO573" si="103">IFERROR(1/J565*(X565/H565),"0")</f>
        <v>0.54632867132867136</v>
      </c>
      <c r="BP565" s="64">
        <f t="shared" ref="BP565:BP573" si="104">IFERROR(1/J565*(Y565/H565),"0")</f>
        <v>0.54807692307692313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359</v>
      </c>
      <c r="Y566" s="762">
        <f t="shared" si="100"/>
        <v>359.04</v>
      </c>
      <c r="Z566" s="36">
        <f>IFERROR(IF(Y566=0,"",ROUNDUP(Y566/H566,0)*0.01196),"")</f>
        <v>0.81328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383.47727272727269</v>
      </c>
      <c r="BN566" s="64">
        <f t="shared" si="102"/>
        <v>383.52</v>
      </c>
      <c r="BO566" s="64">
        <f t="shared" si="103"/>
        <v>0.65377331002330996</v>
      </c>
      <c r="BP566" s="64">
        <f t="shared" si="104"/>
        <v>0.65384615384615385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229</v>
      </c>
      <c r="Y567" s="762">
        <f t="shared" si="100"/>
        <v>232.32000000000002</v>
      </c>
      <c r="Z567" s="36">
        <f>IFERROR(IF(Y567=0,"",ROUNDUP(Y567/H567,0)*0.01196),"")</f>
        <v>0.52624000000000004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244.61363636363635</v>
      </c>
      <c r="BN567" s="64">
        <f t="shared" si="102"/>
        <v>248.16000000000003</v>
      </c>
      <c r="BO567" s="64">
        <f t="shared" si="103"/>
        <v>0.41703088578088576</v>
      </c>
      <c r="BP567" s="64">
        <f t="shared" si="104"/>
        <v>0.42307692307692313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168.18181818181816</v>
      </c>
      <c r="Y574" s="763">
        <f>IFERROR(Y565/H565,"0")+IFERROR(Y566/H566,"0")+IFERROR(Y567/H567,"0")+IFERROR(Y568/H568,"0")+IFERROR(Y569/H569,"0")+IFERROR(Y570/H570,"0")+IFERROR(Y571/H571,"0")+IFERROR(Y572/H572,"0")+IFERROR(Y573/H573,"0")</f>
        <v>169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2.0212400000000001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888</v>
      </c>
      <c r="Y575" s="763">
        <f>IFERROR(SUM(Y565:Y573),"0")</f>
        <v>892.32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17166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17348.149999999998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18109.270884431658</v>
      </c>
      <c r="Y653" s="763">
        <f>IFERROR(SUM(BN22:BN649),"0")</f>
        <v>18301.899999999998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31</v>
      </c>
      <c r="Y654" s="38">
        <f>ROUNDUP(SUM(BP22:BP649),0)</f>
        <v>31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18884.270884431658</v>
      </c>
      <c r="Y655" s="763">
        <f>GrossWeightTotalR+PalletQtyTotalR*25</f>
        <v>19076.899999999998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2680.5217533105465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2708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36.278459999999995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945.6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1477.2000000000003</v>
      </c>
      <c r="E662" s="46">
        <f>IFERROR(Y107*1,"0")+IFERROR(Y108*1,"0")+IFERROR(Y109*1,"0")+IFERROR(Y110*1,"0")+IFERROR(Y114*1,"0")+IFERROR(Y115*1,"0")+IFERROR(Y116*1,"0")+IFERROR(Y117*1,"0")+IFERROR(Y118*1,"0")</f>
        <v>734.40000000000009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1184.4000000000001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636.29999999999995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3563.4</v>
      </c>
      <c r="K662" s="46">
        <f>IFERROR(Y251*1,"0")+IFERROR(Y252*1,"0")+IFERROR(Y253*1,"0")+IFERROR(Y254*1,"0")+IFERROR(Y255*1,"0")+IFERROR(Y256*1,"0")+IFERROR(Y257*1,"0")+IFERROR(Y258*1,"0")</f>
        <v>46.4</v>
      </c>
      <c r="L662" s="46">
        <f>IFERROR(Y263*1,"0")+IFERROR(Y264*1,"0")+IFERROR(Y265*1,"0")+IFERROR(Y266*1,"0")+IFERROR(Y267*1,"0")+IFERROR(Y268*1,"0")+IFERROR(Y269*1,"0")+IFERROR(Y270*1,"0")+IFERROR(Y271*1,"0")+IFERROR(Y275*1,"0")</f>
        <v>24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93.6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910.65000000000009</v>
      </c>
      <c r="V662" s="46">
        <f>IFERROR(Y401*1,"0")+IFERROR(Y405*1,"0")+IFERROR(Y406*1,"0")+IFERROR(Y407*1,"0")</f>
        <v>57.599999999999994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4288.8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507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80.400000000000006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2798.4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2024-11-14T08:29:37Z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