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1,24 ПОКОМ Патяка\"/>
    </mc:Choice>
  </mc:AlternateContent>
  <xr:revisionPtr revIDLastSave="0" documentId="13_ncr:1_{F43BCAE1-EF6C-4DDA-9FA6-4C2852C6F5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X260" i="1"/>
  <c r="X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O131" i="1"/>
  <c r="BM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74" i="1" l="1"/>
  <c r="BN374" i="1"/>
  <c r="Z374" i="1"/>
  <c r="BP413" i="1"/>
  <c r="BN413" i="1"/>
  <c r="Z413" i="1"/>
  <c r="BP439" i="1"/>
  <c r="BN439" i="1"/>
  <c r="Z439" i="1"/>
  <c r="BP463" i="1"/>
  <c r="BN463" i="1"/>
  <c r="Z463" i="1"/>
  <c r="BP486" i="1"/>
  <c r="BN486" i="1"/>
  <c r="Z486" i="1"/>
  <c r="BP505" i="1"/>
  <c r="BN505" i="1"/>
  <c r="Z505" i="1"/>
  <c r="Y511" i="1"/>
  <c r="BP510" i="1"/>
  <c r="BN510" i="1"/>
  <c r="Z510" i="1"/>
  <c r="Z511" i="1" s="1"/>
  <c r="BP514" i="1"/>
  <c r="BN514" i="1"/>
  <c r="Z514" i="1"/>
  <c r="BP555" i="1"/>
  <c r="BN555" i="1"/>
  <c r="Z555" i="1"/>
  <c r="BP569" i="1"/>
  <c r="BN569" i="1"/>
  <c r="Z569" i="1"/>
  <c r="BP573" i="1"/>
  <c r="BN573" i="1"/>
  <c r="Z573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20" i="1"/>
  <c r="Z123" i="1"/>
  <c r="BN123" i="1"/>
  <c r="Z145" i="1"/>
  <c r="BN145" i="1"/>
  <c r="Z166" i="1"/>
  <c r="BN166" i="1"/>
  <c r="Z171" i="1"/>
  <c r="Z172" i="1" s="1"/>
  <c r="BN171" i="1"/>
  <c r="BP171" i="1"/>
  <c r="Z175" i="1"/>
  <c r="BN175" i="1"/>
  <c r="Z185" i="1"/>
  <c r="BN185" i="1"/>
  <c r="Z196" i="1"/>
  <c r="BN196" i="1"/>
  <c r="Z207" i="1"/>
  <c r="BN207" i="1"/>
  <c r="Z223" i="1"/>
  <c r="BN223" i="1"/>
  <c r="Z235" i="1"/>
  <c r="BN235" i="1"/>
  <c r="Z252" i="1"/>
  <c r="BN252" i="1"/>
  <c r="Z263" i="1"/>
  <c r="BN263" i="1"/>
  <c r="Z268" i="1"/>
  <c r="BN268" i="1"/>
  <c r="Z289" i="1"/>
  <c r="BN289" i="1"/>
  <c r="Z348" i="1"/>
  <c r="BN348" i="1"/>
  <c r="Z356" i="1"/>
  <c r="BN356" i="1"/>
  <c r="BP360" i="1"/>
  <c r="BN360" i="1"/>
  <c r="Z360" i="1"/>
  <c r="BP396" i="1"/>
  <c r="BN396" i="1"/>
  <c r="Z396" i="1"/>
  <c r="BP421" i="1"/>
  <c r="BN421" i="1"/>
  <c r="Z421" i="1"/>
  <c r="BP445" i="1"/>
  <c r="BN445" i="1"/>
  <c r="Z445" i="1"/>
  <c r="BP483" i="1"/>
  <c r="BN483" i="1"/>
  <c r="Z483" i="1"/>
  <c r="BP491" i="1"/>
  <c r="BN491" i="1"/>
  <c r="Z491" i="1"/>
  <c r="BP554" i="1"/>
  <c r="BN554" i="1"/>
  <c r="Z554" i="1"/>
  <c r="BP568" i="1"/>
  <c r="BN568" i="1"/>
  <c r="Z568" i="1"/>
  <c r="BP572" i="1"/>
  <c r="BN572" i="1"/>
  <c r="Z572" i="1"/>
  <c r="BP608" i="1"/>
  <c r="BN608" i="1"/>
  <c r="Z608" i="1"/>
  <c r="BP610" i="1"/>
  <c r="BN610" i="1"/>
  <c r="Z610" i="1"/>
  <c r="BP612" i="1"/>
  <c r="BN612" i="1"/>
  <c r="Z612" i="1"/>
  <c r="BP132" i="1"/>
  <c r="BN132" i="1"/>
  <c r="BP143" i="1"/>
  <c r="BN143" i="1"/>
  <c r="Z143" i="1"/>
  <c r="Y162" i="1"/>
  <c r="BP160" i="1"/>
  <c r="BN160" i="1"/>
  <c r="Z160" i="1"/>
  <c r="BP183" i="1"/>
  <c r="BN183" i="1"/>
  <c r="Z183" i="1"/>
  <c r="BP202" i="1"/>
  <c r="BN202" i="1"/>
  <c r="Z202" i="1"/>
  <c r="BP221" i="1"/>
  <c r="BN221" i="1"/>
  <c r="Z221" i="1"/>
  <c r="BP233" i="1"/>
  <c r="BN233" i="1"/>
  <c r="Z233" i="1"/>
  <c r="BP245" i="1"/>
  <c r="BN245" i="1"/>
  <c r="Z245" i="1"/>
  <c r="BP258" i="1"/>
  <c r="BN258" i="1"/>
  <c r="Z258" i="1"/>
  <c r="BP266" i="1"/>
  <c r="BN266" i="1"/>
  <c r="Z266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306" i="1"/>
  <c r="BN306" i="1"/>
  <c r="Z306" i="1"/>
  <c r="R662" i="1"/>
  <c r="Y317" i="1"/>
  <c r="BP316" i="1"/>
  <c r="BN316" i="1"/>
  <c r="Z316" i="1"/>
  <c r="Z317" i="1" s="1"/>
  <c r="Y322" i="1"/>
  <c r="Y321" i="1"/>
  <c r="BP320" i="1"/>
  <c r="BN320" i="1"/>
  <c r="Z320" i="1"/>
  <c r="Z321" i="1" s="1"/>
  <c r="Y326" i="1"/>
  <c r="Y325" i="1"/>
  <c r="BP324" i="1"/>
  <c r="BN324" i="1"/>
  <c r="Z324" i="1"/>
  <c r="Z325" i="1" s="1"/>
  <c r="Y330" i="1"/>
  <c r="BP329" i="1"/>
  <c r="BN329" i="1"/>
  <c r="Z329" i="1"/>
  <c r="Z330" i="1" s="1"/>
  <c r="Y335" i="1"/>
  <c r="Y334" i="1"/>
  <c r="BP333" i="1"/>
  <c r="BN333" i="1"/>
  <c r="Z333" i="1"/>
  <c r="Z334" i="1" s="1"/>
  <c r="BP337" i="1"/>
  <c r="BN337" i="1"/>
  <c r="Z337" i="1"/>
  <c r="BP354" i="1"/>
  <c r="BN354" i="1"/>
  <c r="Z354" i="1"/>
  <c r="BP366" i="1"/>
  <c r="BN366" i="1"/>
  <c r="Z366" i="1"/>
  <c r="BP376" i="1"/>
  <c r="BN376" i="1"/>
  <c r="Z376" i="1"/>
  <c r="Y402" i="1"/>
  <c r="BP401" i="1"/>
  <c r="BN401" i="1"/>
  <c r="Z401" i="1"/>
  <c r="Z402" i="1" s="1"/>
  <c r="Y409" i="1"/>
  <c r="BP405" i="1"/>
  <c r="BN405" i="1"/>
  <c r="Z405" i="1"/>
  <c r="BP419" i="1"/>
  <c r="BN419" i="1"/>
  <c r="Z419" i="1"/>
  <c r="BP433" i="1"/>
  <c r="BN433" i="1"/>
  <c r="Z433" i="1"/>
  <c r="BP455" i="1"/>
  <c r="BN455" i="1"/>
  <c r="Z455" i="1"/>
  <c r="BP459" i="1"/>
  <c r="BN459" i="1"/>
  <c r="Z45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B662" i="1"/>
  <c r="X654" i="1"/>
  <c r="X655" i="1" s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18" i="1"/>
  <c r="BN118" i="1"/>
  <c r="Z125" i="1"/>
  <c r="BN125" i="1"/>
  <c r="Z131" i="1"/>
  <c r="BN131" i="1"/>
  <c r="BP131" i="1"/>
  <c r="Z132" i="1"/>
  <c r="BP149" i="1"/>
  <c r="BN149" i="1"/>
  <c r="Z149" i="1"/>
  <c r="BP177" i="1"/>
  <c r="BN177" i="1"/>
  <c r="Z177" i="1"/>
  <c r="BP198" i="1"/>
  <c r="BN198" i="1"/>
  <c r="Z198" i="1"/>
  <c r="BP213" i="1"/>
  <c r="BN213" i="1"/>
  <c r="Z213" i="1"/>
  <c r="BP217" i="1"/>
  <c r="BN217" i="1"/>
  <c r="Z217" i="1"/>
  <c r="BP229" i="1"/>
  <c r="BN229" i="1"/>
  <c r="Z229" i="1"/>
  <c r="BP237" i="1"/>
  <c r="BN237" i="1"/>
  <c r="Z237" i="1"/>
  <c r="BP254" i="1"/>
  <c r="BN254" i="1"/>
  <c r="Z254" i="1"/>
  <c r="BP265" i="1"/>
  <c r="BN265" i="1"/>
  <c r="Z265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09" i="1"/>
  <c r="BN309" i="1"/>
  <c r="Z309" i="1"/>
  <c r="BP353" i="1"/>
  <c r="BN353" i="1"/>
  <c r="Z353" i="1"/>
  <c r="BP358" i="1"/>
  <c r="BN358" i="1"/>
  <c r="Z358" i="1"/>
  <c r="BP372" i="1"/>
  <c r="BN372" i="1"/>
  <c r="Z372" i="1"/>
  <c r="BP390" i="1"/>
  <c r="BN390" i="1"/>
  <c r="Z390" i="1"/>
  <c r="BP394" i="1"/>
  <c r="BN394" i="1"/>
  <c r="Z394" i="1"/>
  <c r="Y408" i="1"/>
  <c r="BP415" i="1"/>
  <c r="BN415" i="1"/>
  <c r="Z415" i="1"/>
  <c r="BP423" i="1"/>
  <c r="BN423" i="1"/>
  <c r="Z423" i="1"/>
  <c r="BP447" i="1"/>
  <c r="BN447" i="1"/>
  <c r="Z447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6" i="1"/>
  <c r="BN516" i="1"/>
  <c r="Z516" i="1"/>
  <c r="BP546" i="1"/>
  <c r="BN546" i="1"/>
  <c r="Z546" i="1"/>
  <c r="BP559" i="1"/>
  <c r="BN559" i="1"/>
  <c r="Z559" i="1"/>
  <c r="Y581" i="1"/>
  <c r="BP577" i="1"/>
  <c r="BN577" i="1"/>
  <c r="Z577" i="1"/>
  <c r="Y580" i="1"/>
  <c r="Y392" i="1"/>
  <c r="Y391" i="1"/>
  <c r="Y429" i="1"/>
  <c r="BP461" i="1"/>
  <c r="BN461" i="1"/>
  <c r="Z461" i="1"/>
  <c r="BP481" i="1"/>
  <c r="BN481" i="1"/>
  <c r="Z481" i="1"/>
  <c r="BP489" i="1"/>
  <c r="BN489" i="1"/>
  <c r="Z489" i="1"/>
  <c r="Y501" i="1"/>
  <c r="BP499" i="1"/>
  <c r="BN499" i="1"/>
  <c r="Z499" i="1"/>
  <c r="BP532" i="1"/>
  <c r="BN532" i="1"/>
  <c r="Z532" i="1"/>
  <c r="BP550" i="1"/>
  <c r="BN550" i="1"/>
  <c r="Z550" i="1"/>
  <c r="BP566" i="1"/>
  <c r="BN566" i="1"/>
  <c r="Z566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Z339" i="1"/>
  <c r="H9" i="1"/>
  <c r="A10" i="1"/>
  <c r="Y24" i="1"/>
  <c r="Y35" i="1"/>
  <c r="Y55" i="1"/>
  <c r="Y59" i="1"/>
  <c r="Y72" i="1"/>
  <c r="Y79" i="1"/>
  <c r="Y89" i="1"/>
  <c r="Y97" i="1"/>
  <c r="Y103" i="1"/>
  <c r="Y112" i="1"/>
  <c r="BP126" i="1"/>
  <c r="BN126" i="1"/>
  <c r="Z126" i="1"/>
  <c r="BP134" i="1"/>
  <c r="BN134" i="1"/>
  <c r="Z134" i="1"/>
  <c r="BP142" i="1"/>
  <c r="BN142" i="1"/>
  <c r="Z142" i="1"/>
  <c r="Y146" i="1"/>
  <c r="BP150" i="1"/>
  <c r="BN150" i="1"/>
  <c r="Z150" i="1"/>
  <c r="Y152" i="1"/>
  <c r="Y158" i="1"/>
  <c r="BP155" i="1"/>
  <c r="BN155" i="1"/>
  <c r="Z155" i="1"/>
  <c r="Z157" i="1" s="1"/>
  <c r="G662" i="1"/>
  <c r="BP176" i="1"/>
  <c r="BN176" i="1"/>
  <c r="Z176" i="1"/>
  <c r="Y180" i="1"/>
  <c r="Z186" i="1"/>
  <c r="BP184" i="1"/>
  <c r="BN184" i="1"/>
  <c r="Z184" i="1"/>
  <c r="BP197" i="1"/>
  <c r="BN197" i="1"/>
  <c r="Z197" i="1"/>
  <c r="BP201" i="1"/>
  <c r="BN201" i="1"/>
  <c r="Z201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BP286" i="1"/>
  <c r="BN286" i="1"/>
  <c r="Z286" i="1"/>
  <c r="Y290" i="1"/>
  <c r="Z302" i="1"/>
  <c r="BP300" i="1"/>
  <c r="BN300" i="1"/>
  <c r="Z300" i="1"/>
  <c r="P662" i="1"/>
  <c r="BP308" i="1"/>
  <c r="BN308" i="1"/>
  <c r="Z308" i="1"/>
  <c r="Y312" i="1"/>
  <c r="BP338" i="1"/>
  <c r="BN338" i="1"/>
  <c r="Z338" i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97" i="1"/>
  <c r="BP395" i="1"/>
  <c r="BN395" i="1"/>
  <c r="Z39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6" i="1"/>
  <c r="Y441" i="1"/>
  <c r="BP438" i="1"/>
  <c r="BN438" i="1"/>
  <c r="Z438" i="1"/>
  <c r="Z440" i="1" s="1"/>
  <c r="F9" i="1"/>
  <c r="J9" i="1"/>
  <c r="Z22" i="1"/>
  <c r="Z23" i="1" s="1"/>
  <c r="BN22" i="1"/>
  <c r="BP22" i="1"/>
  <c r="Y23" i="1"/>
  <c r="X652" i="1"/>
  <c r="Z26" i="1"/>
  <c r="Z35" i="1" s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Z72" i="1" s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Z119" i="1" s="1"/>
  <c r="BN114" i="1"/>
  <c r="BP114" i="1"/>
  <c r="Z116" i="1"/>
  <c r="BN116" i="1"/>
  <c r="BP117" i="1"/>
  <c r="BN117" i="1"/>
  <c r="Y119" i="1"/>
  <c r="Z128" i="1"/>
  <c r="BP124" i="1"/>
  <c r="BN124" i="1"/>
  <c r="Z124" i="1"/>
  <c r="Y128" i="1"/>
  <c r="BP133" i="1"/>
  <c r="BN133" i="1"/>
  <c r="Z133" i="1"/>
  <c r="BP135" i="1"/>
  <c r="BN135" i="1"/>
  <c r="Z135" i="1"/>
  <c r="Z136" i="1" s="1"/>
  <c r="Y137" i="1"/>
  <c r="Y147" i="1"/>
  <c r="BP139" i="1"/>
  <c r="BN139" i="1"/>
  <c r="Z139" i="1"/>
  <c r="BP144" i="1"/>
  <c r="BN144" i="1"/>
  <c r="Z144" i="1"/>
  <c r="Y151" i="1"/>
  <c r="Y157" i="1"/>
  <c r="BP161" i="1"/>
  <c r="BN161" i="1"/>
  <c r="Z161" i="1"/>
  <c r="Y163" i="1"/>
  <c r="Y168" i="1"/>
  <c r="BP165" i="1"/>
  <c r="BN165" i="1"/>
  <c r="Z165" i="1"/>
  <c r="Z167" i="1" s="1"/>
  <c r="Y181" i="1"/>
  <c r="BP178" i="1"/>
  <c r="BN178" i="1"/>
  <c r="Z178" i="1"/>
  <c r="Y187" i="1"/>
  <c r="Y186" i="1"/>
  <c r="I662" i="1"/>
  <c r="Y192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Z272" i="1" s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Y303" i="1"/>
  <c r="Y302" i="1"/>
  <c r="BP307" i="1"/>
  <c r="BN307" i="1"/>
  <c r="Z307" i="1"/>
  <c r="Z312" i="1" s="1"/>
  <c r="BP310" i="1"/>
  <c r="BN310" i="1"/>
  <c r="Z310" i="1"/>
  <c r="Y339" i="1"/>
  <c r="Y349" i="1"/>
  <c r="BP355" i="1"/>
  <c r="BN355" i="1"/>
  <c r="Z355" i="1"/>
  <c r="Z362" i="1" s="1"/>
  <c r="BP359" i="1"/>
  <c r="BN359" i="1"/>
  <c r="Z359" i="1"/>
  <c r="BP367" i="1"/>
  <c r="BN367" i="1"/>
  <c r="Z367" i="1"/>
  <c r="Y378" i="1"/>
  <c r="BP375" i="1"/>
  <c r="BN375" i="1"/>
  <c r="Z375" i="1"/>
  <c r="BP383" i="1"/>
  <c r="BN383" i="1"/>
  <c r="Z383" i="1"/>
  <c r="Y385" i="1"/>
  <c r="BP389" i="1"/>
  <c r="BN389" i="1"/>
  <c r="Z389" i="1"/>
  <c r="Y398" i="1"/>
  <c r="Y397" i="1"/>
  <c r="BP406" i="1"/>
  <c r="BN406" i="1"/>
  <c r="Z406" i="1"/>
  <c r="Z408" i="1" s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40" i="1"/>
  <c r="Y451" i="1"/>
  <c r="BP444" i="1"/>
  <c r="BN444" i="1"/>
  <c r="Z444" i="1"/>
  <c r="Y452" i="1"/>
  <c r="X662" i="1"/>
  <c r="BP448" i="1"/>
  <c r="BN448" i="1"/>
  <c r="Z448" i="1"/>
  <c r="Z464" i="1"/>
  <c r="BP460" i="1"/>
  <c r="BN460" i="1"/>
  <c r="Z460" i="1"/>
  <c r="Y464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BP515" i="1"/>
  <c r="BN515" i="1"/>
  <c r="Z515" i="1"/>
  <c r="BP518" i="1"/>
  <c r="BN518" i="1"/>
  <c r="Z518" i="1"/>
  <c r="Y520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BP567" i="1"/>
  <c r="BN567" i="1"/>
  <c r="Z567" i="1"/>
  <c r="BP571" i="1"/>
  <c r="BN571" i="1"/>
  <c r="Z57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F662" i="1"/>
  <c r="Y129" i="1"/>
  <c r="H662" i="1"/>
  <c r="Y173" i="1"/>
  <c r="J662" i="1"/>
  <c r="Y209" i="1"/>
  <c r="L662" i="1"/>
  <c r="Y272" i="1"/>
  <c r="M662" i="1"/>
  <c r="Y291" i="1"/>
  <c r="Y296" i="1"/>
  <c r="Q662" i="1"/>
  <c r="Y313" i="1"/>
  <c r="Y318" i="1"/>
  <c r="S662" i="1"/>
  <c r="Y331" i="1"/>
  <c r="U662" i="1"/>
  <c r="Y362" i="1"/>
  <c r="V662" i="1"/>
  <c r="Y403" i="1"/>
  <c r="W662" i="1"/>
  <c r="Y425" i="1"/>
  <c r="BP446" i="1"/>
  <c r="BN446" i="1"/>
  <c r="Z446" i="1"/>
  <c r="BP450" i="1"/>
  <c r="BN450" i="1"/>
  <c r="Z450" i="1"/>
  <c r="Y457" i="1"/>
  <c r="BP454" i="1"/>
  <c r="BN454" i="1"/>
  <c r="Z454" i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662" i="1"/>
  <c r="Y519" i="1"/>
  <c r="BP517" i="1"/>
  <c r="BN517" i="1"/>
  <c r="Z517" i="1"/>
  <c r="Z519" i="1" s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Y562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Z580" i="1"/>
  <c r="BP578" i="1"/>
  <c r="BN578" i="1"/>
  <c r="Z578" i="1"/>
  <c r="AB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Z604" i="1" s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Z638" i="1" s="1"/>
  <c r="AD662" i="1"/>
  <c r="Z506" i="1" l="1"/>
  <c r="Z151" i="1"/>
  <c r="Z162" i="1"/>
  <c r="Z614" i="1"/>
  <c r="Z88" i="1"/>
  <c r="Z79" i="1"/>
  <c r="Z54" i="1"/>
  <c r="Z225" i="1"/>
  <c r="Z180" i="1"/>
  <c r="Z456" i="1"/>
  <c r="Z562" i="1"/>
  <c r="Z535" i="1"/>
  <c r="Z496" i="1"/>
  <c r="Z391" i="1"/>
  <c r="Z290" i="1"/>
  <c r="Z111" i="1"/>
  <c r="Z424" i="1"/>
  <c r="Z378" i="1"/>
  <c r="Z632" i="1"/>
  <c r="Z597" i="1"/>
  <c r="Z625" i="1"/>
  <c r="Y653" i="1"/>
  <c r="Y652" i="1"/>
  <c r="Z556" i="1"/>
  <c r="Z451" i="1"/>
  <c r="Z239" i="1"/>
  <c r="Y656" i="1"/>
  <c r="Z259" i="1"/>
  <c r="Z574" i="1"/>
  <c r="Z435" i="1"/>
  <c r="Z146" i="1"/>
  <c r="Y654" i="1"/>
  <c r="Z384" i="1"/>
  <c r="Z369" i="1"/>
  <c r="Z247" i="1"/>
  <c r="Z657" i="1" l="1"/>
  <c r="Y655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<sst xmlns="http://schemas.openxmlformats.org/spreadsheetml/2006/main" count="3077" uniqueCount="1090">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</sst>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B630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/>
      <c r="I5" s="1068"/>
      <c r="J5" s="1068"/>
      <c r="K5" s="1068"/>
      <c r="L5" s="1068"/>
      <c r="M5" s="850"/>
      <c r="N5" s="58"/>
      <c r="P5" s="24" t="s">
        <v>10</v>
      </c>
      <c r="Q5" s="1156">
        <v>45607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Понедельник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0.41666666666666669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100</v>
      </c>
      <c r="Y115" s="762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11.904761904761905</v>
      </c>
      <c r="Y119" s="763">
        <f>IFERROR(Y114/H114,"0")+IFERROR(Y115/H115,"0")+IFERROR(Y116/H116,"0")+IFERROR(Y117/H117,"0")+IFERROR(Y118/H118,"0")</f>
        <v>12</v>
      </c>
      <c r="Z119" s="763">
        <f>IFERROR(IF(Z114="",0,Z114),"0")+IFERROR(IF(Z115="",0,Z115),"0")+IFERROR(IF(Z116="",0,Z116),"0")+IFERROR(IF(Z117="",0,Z117),"0")+IFERROR(IF(Z118="",0,Z118),"0")</f>
        <v>0.26100000000000001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100</v>
      </c>
      <c r="Y120" s="763">
        <f>IFERROR(SUM(Y114:Y118),"0")</f>
        <v>100.80000000000001</v>
      </c>
      <c r="Z120" s="37"/>
      <c r="AA120" s="764"/>
      <c r="AB120" s="764"/>
      <c r="AC120" s="764"/>
    </row>
    <row r="121" spans="1:68" ht="16.5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100</v>
      </c>
      <c r="Y140" s="762">
        <f t="shared" si="26"/>
        <v>100.80000000000001</v>
      </c>
      <c r="Z140" s="36">
        <f>IFERROR(IF(Y140=0,"",ROUNDUP(Y140/H140,0)*0.02175),"")</f>
        <v>0.26100000000000001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106.64285714285715</v>
      </c>
      <c r="BN140" s="64">
        <f t="shared" si="28"/>
        <v>107.49600000000001</v>
      </c>
      <c r="BO140" s="64">
        <f t="shared" si="29"/>
        <v>0.21258503401360543</v>
      </c>
      <c r="BP140" s="64">
        <f t="shared" si="30"/>
        <v>0.21428571428571427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11.904761904761905</v>
      </c>
      <c r="Y146" s="763">
        <f>IFERROR(Y139/H139,"0")+IFERROR(Y140/H140,"0")+IFERROR(Y141/H141,"0")+IFERROR(Y142/H142,"0")+IFERROR(Y143/H143,"0")+IFERROR(Y144/H144,"0")+IFERROR(Y145/H145,"0")</f>
        <v>12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0.26100000000000001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100</v>
      </c>
      <c r="Y147" s="763">
        <f>IFERROR(SUM(Y139:Y145),"0")</f>
        <v>100.80000000000001</v>
      </c>
      <c r="Z147" s="37"/>
      <c r="AA147" s="764"/>
      <c r="AB147" s="764"/>
      <c r="AC147" s="764"/>
    </row>
    <row r="148" spans="1:68" ht="14.25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50</v>
      </c>
      <c r="Y183" s="762">
        <f>IFERROR(IF(X183="",0,CEILING((X183/$H183),1)*$H183),"")</f>
        <v>50.400000000000006</v>
      </c>
      <c r="Z183" s="36">
        <f>IFERROR(IF(Y183=0,"",ROUNDUP(Y183/H183,0)*0.02175),"")</f>
        <v>0.1305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53.357142857142861</v>
      </c>
      <c r="BN183" s="64">
        <f>IFERROR(Y183*I183/H183,"0")</f>
        <v>53.784000000000006</v>
      </c>
      <c r="BO183" s="64">
        <f>IFERROR(1/J183*(X183/H183),"0")</f>
        <v>0.10629251700680271</v>
      </c>
      <c r="BP183" s="64">
        <f>IFERROR(1/J183*(Y183/H183),"0")</f>
        <v>0.10714285714285714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5.9523809523809526</v>
      </c>
      <c r="Y186" s="763">
        <f>IFERROR(Y183/H183,"0")+IFERROR(Y184/H184,"0")+IFERROR(Y185/H185,"0")</f>
        <v>6</v>
      </c>
      <c r="Z186" s="763">
        <f>IFERROR(IF(Z183="",0,Z183),"0")+IFERROR(IF(Z184="",0,Z184),"0")+IFERROR(IF(Z185="",0,Z185),"0")</f>
        <v>0.1305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50</v>
      </c>
      <c r="Y187" s="763">
        <f>IFERROR(SUM(Y183:Y185),"0")</f>
        <v>50.400000000000006</v>
      </c>
      <c r="Z187" s="37"/>
      <c r="AA187" s="764"/>
      <c r="AB187" s="764"/>
      <c r="AC187" s="764"/>
    </row>
    <row r="188" spans="1:68" ht="27.75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30</v>
      </c>
      <c r="Y196" s="762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31.857142857142858</v>
      </c>
      <c r="BN196" s="64">
        <f t="shared" si="33"/>
        <v>35.68</v>
      </c>
      <c r="BO196" s="64">
        <f t="shared" si="34"/>
        <v>4.5787545787545784E-2</v>
      </c>
      <c r="BP196" s="64">
        <f t="shared" si="35"/>
        <v>5.128205128205128E-2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50</v>
      </c>
      <c r="Y197" s="762">
        <f t="shared" si="31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52.380952380952387</v>
      </c>
      <c r="BN197" s="64">
        <f t="shared" si="33"/>
        <v>52.800000000000011</v>
      </c>
      <c r="BO197" s="64">
        <f t="shared" si="34"/>
        <v>7.6312576312576319E-2</v>
      </c>
      <c r="BP197" s="64">
        <f t="shared" si="35"/>
        <v>7.6923076923076927E-2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21</v>
      </c>
      <c r="Y200" s="762">
        <f t="shared" si="31"/>
        <v>21</v>
      </c>
      <c r="Z200" s="36">
        <f>IFERROR(IF(Y200=0,"",ROUNDUP(Y200/H200,0)*0.00502),"")</f>
        <v>5.0200000000000002E-2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22</v>
      </c>
      <c r="BN200" s="64">
        <f t="shared" si="33"/>
        <v>22</v>
      </c>
      <c r="BO200" s="64">
        <f t="shared" si="34"/>
        <v>4.2735042735042736E-2</v>
      </c>
      <c r="BP200" s="64">
        <f t="shared" si="35"/>
        <v>4.2735042735042736E-2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29.047619047619047</v>
      </c>
      <c r="Y203" s="763">
        <f>IFERROR(Y195/H195,"0")+IFERROR(Y196/H196,"0")+IFERROR(Y197/H197,"0")+IFERROR(Y198/H198,"0")+IFERROR(Y199/H199,"0")+IFERROR(Y200/H200,"0")+IFERROR(Y201/H201,"0")+IFERROR(Y202/H202,"0")</f>
        <v>30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0.20080000000000001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101</v>
      </c>
      <c r="Y204" s="763">
        <f>IFERROR(SUM(Y195:Y202),"0")</f>
        <v>105</v>
      </c>
      <c r="Z204" s="37"/>
      <c r="AA204" s="764"/>
      <c r="AB204" s="764"/>
      <c r="AC204" s="764"/>
    </row>
    <row r="205" spans="1:68" ht="16.5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220</v>
      </c>
      <c r="Y217" s="762">
        <f t="shared" ref="Y217:Y224" si="36">IFERROR(IF(X217="",0,CEILING((X217/$H217),1)*$H217),"")</f>
        <v>221.4</v>
      </c>
      <c r="Z217" s="36">
        <f>IFERROR(IF(Y217=0,"",ROUNDUP(Y217/H217,0)*0.00902),"")</f>
        <v>0.36982000000000004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228.55555555555554</v>
      </c>
      <c r="BN217" s="64">
        <f t="shared" ref="BN217:BN224" si="38">IFERROR(Y217*I217/H217,"0")</f>
        <v>230.01</v>
      </c>
      <c r="BO217" s="64">
        <f t="shared" ref="BO217:BO224" si="39">IFERROR(1/J217*(X217/H217),"0")</f>
        <v>0.30864197530864196</v>
      </c>
      <c r="BP217" s="64">
        <f t="shared" ref="BP217:BP224" si="40">IFERROR(1/J217*(Y217/H217),"0")</f>
        <v>0.31060606060606061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200</v>
      </c>
      <c r="Y218" s="762">
        <f t="shared" si="36"/>
        <v>205.20000000000002</v>
      </c>
      <c r="Z218" s="36">
        <f>IFERROR(IF(Y218=0,"",ROUNDUP(Y218/H218,0)*0.00902),"")</f>
        <v>0.34276000000000001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207.77777777777777</v>
      </c>
      <c r="BN218" s="64">
        <f t="shared" si="38"/>
        <v>213.18000000000004</v>
      </c>
      <c r="BO218" s="64">
        <f t="shared" si="39"/>
        <v>0.28058361391694725</v>
      </c>
      <c r="BP218" s="64">
        <f t="shared" si="40"/>
        <v>0.2878787878787879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140</v>
      </c>
      <c r="Y219" s="762">
        <f t="shared" si="36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145.44444444444446</v>
      </c>
      <c r="BN219" s="64">
        <f t="shared" si="38"/>
        <v>145.86000000000001</v>
      </c>
      <c r="BO219" s="64">
        <f t="shared" si="39"/>
        <v>0.19640852974186307</v>
      </c>
      <c r="BP219" s="64">
        <f t="shared" si="40"/>
        <v>0.19696969696969696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80</v>
      </c>
      <c r="Y220" s="762">
        <f t="shared" si="36"/>
        <v>81</v>
      </c>
      <c r="Z220" s="36">
        <f>IFERROR(IF(Y220=0,"",ROUNDUP(Y220/H220,0)*0.00902),"")</f>
        <v>0.1353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83.111111111111114</v>
      </c>
      <c r="BN220" s="64">
        <f t="shared" si="38"/>
        <v>84.15</v>
      </c>
      <c r="BO220" s="64">
        <f t="shared" si="39"/>
        <v>0.11223344556677889</v>
      </c>
      <c r="BP220" s="64">
        <f t="shared" si="40"/>
        <v>0.11363636363636363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118.5185185185185</v>
      </c>
      <c r="Y225" s="763">
        <f>IFERROR(Y217/H217,"0")+IFERROR(Y218/H218,"0")+IFERROR(Y219/H219,"0")+IFERROR(Y220/H220,"0")+IFERROR(Y221/H221,"0")+IFERROR(Y222/H222,"0")+IFERROR(Y223/H223,"0")+IFERROR(Y224/H224,"0")</f>
        <v>120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1.0824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640</v>
      </c>
      <c r="Y226" s="763">
        <f>IFERROR(SUM(Y217:Y224),"0")</f>
        <v>648</v>
      </c>
      <c r="Z226" s="37"/>
      <c r="AA226" s="764"/>
      <c r="AB226" s="764"/>
      <c r="AC226" s="764"/>
    </row>
    <row r="227" spans="1:68" ht="14.25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180</v>
      </c>
      <c r="Y228" s="762">
        <f t="shared" ref="Y228:Y238" si="41">IFERROR(IF(X228="",0,CEILING((X228/$H228),1)*$H228),"")</f>
        <v>186.29999999999998</v>
      </c>
      <c r="Z228" s="36">
        <f>IFERROR(IF(Y228=0,"",ROUNDUP(Y228/H228,0)*0.02175),"")</f>
        <v>0.50024999999999997</v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192.53333333333333</v>
      </c>
      <c r="BN228" s="64">
        <f t="shared" ref="BN228:BN238" si="43">IFERROR(Y228*I228/H228,"0")</f>
        <v>199.27199999999999</v>
      </c>
      <c r="BO228" s="64">
        <f t="shared" ref="BO228:BO238" si="44">IFERROR(1/J228*(X228/H228),"0")</f>
        <v>0.3968253968253968</v>
      </c>
      <c r="BP228" s="64">
        <f t="shared" ref="BP228:BP238" si="45">IFERROR(1/J228*(Y228/H228),"0")</f>
        <v>0.4107142857142857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180</v>
      </c>
      <c r="Y229" s="762">
        <f t="shared" si="41"/>
        <v>187.2</v>
      </c>
      <c r="Z229" s="36">
        <f>IFERROR(IF(Y229=0,"",ROUNDUP(Y229/H229,0)*0.02175),"")</f>
        <v>0.52200000000000002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193.01538461538465</v>
      </c>
      <c r="BN229" s="64">
        <f t="shared" si="43"/>
        <v>200.73600000000002</v>
      </c>
      <c r="BO229" s="64">
        <f t="shared" si="44"/>
        <v>0.41208791208791207</v>
      </c>
      <c r="BP229" s="64">
        <f t="shared" si="45"/>
        <v>0.42857142857142855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220</v>
      </c>
      <c r="Y231" s="762">
        <f t="shared" si="41"/>
        <v>226.2</v>
      </c>
      <c r="Z231" s="36">
        <f>IFERROR(IF(Y231=0,"",ROUNDUP(Y231/H231,0)*0.02175),"")</f>
        <v>0.5655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234.26206896551724</v>
      </c>
      <c r="BN231" s="64">
        <f t="shared" si="43"/>
        <v>240.864</v>
      </c>
      <c r="BO231" s="64">
        <f t="shared" si="44"/>
        <v>0.45155993431855507</v>
      </c>
      <c r="BP231" s="64">
        <f t="shared" si="45"/>
        <v>0.46428571428571425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192</v>
      </c>
      <c r="Y232" s="762">
        <f t="shared" si="41"/>
        <v>192</v>
      </c>
      <c r="Z232" s="36">
        <f t="shared" ref="Z232:Z238" si="46">IFERROR(IF(Y232=0,"",ROUNDUP(Y232/H232,0)*0.00753),"")</f>
        <v>0.60240000000000005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215.20000000000002</v>
      </c>
      <c r="BN232" s="64">
        <f t="shared" si="43"/>
        <v>215.20000000000002</v>
      </c>
      <c r="BO232" s="64">
        <f t="shared" si="44"/>
        <v>0.51282051282051277</v>
      </c>
      <c r="BP232" s="64">
        <f t="shared" si="45"/>
        <v>0.51282051282051277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192</v>
      </c>
      <c r="Y234" s="762">
        <f t="shared" si="41"/>
        <v>192</v>
      </c>
      <c r="Z234" s="36">
        <f t="shared" si="46"/>
        <v>0.60240000000000005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213.76000000000002</v>
      </c>
      <c r="BN234" s="64">
        <f t="shared" si="43"/>
        <v>213.76000000000002</v>
      </c>
      <c r="BO234" s="64">
        <f t="shared" si="44"/>
        <v>0.51282051282051277</v>
      </c>
      <c r="BP234" s="64">
        <f t="shared" si="45"/>
        <v>0.51282051282051277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144</v>
      </c>
      <c r="Y235" s="762">
        <f t="shared" si="41"/>
        <v>144</v>
      </c>
      <c r="Z235" s="36">
        <f t="shared" si="46"/>
        <v>0.45180000000000003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160.32000000000002</v>
      </c>
      <c r="BN235" s="64">
        <f t="shared" si="43"/>
        <v>160.32000000000002</v>
      </c>
      <c r="BO235" s="64">
        <f t="shared" si="44"/>
        <v>0.38461538461538458</v>
      </c>
      <c r="BP235" s="64">
        <f t="shared" si="45"/>
        <v>0.38461538461538458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128</v>
      </c>
      <c r="Y237" s="762">
        <f t="shared" si="41"/>
        <v>129.6</v>
      </c>
      <c r="Z237" s="36">
        <f t="shared" si="46"/>
        <v>0.40662000000000004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142.50666666666669</v>
      </c>
      <c r="BN237" s="64">
        <f t="shared" si="43"/>
        <v>144.28800000000001</v>
      </c>
      <c r="BO237" s="64">
        <f t="shared" si="44"/>
        <v>0.34188034188034189</v>
      </c>
      <c r="BP237" s="64">
        <f t="shared" si="45"/>
        <v>0.34615384615384615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216</v>
      </c>
      <c r="Y238" s="762">
        <f t="shared" si="41"/>
        <v>216</v>
      </c>
      <c r="Z238" s="36">
        <f t="shared" si="46"/>
        <v>0.67769999999999997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241.02</v>
      </c>
      <c r="BN238" s="64">
        <f t="shared" si="43"/>
        <v>241.02</v>
      </c>
      <c r="BO238" s="64">
        <f t="shared" si="44"/>
        <v>0.57692307692307687</v>
      </c>
      <c r="BP238" s="64">
        <f t="shared" si="45"/>
        <v>0.57692307692307687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433.91983495431771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437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4.3286700000000007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1452</v>
      </c>
      <c r="Y240" s="763">
        <f>IFERROR(SUM(Y228:Y238),"0")</f>
        <v>1473.3</v>
      </c>
      <c r="Z240" s="37"/>
      <c r="AA240" s="764"/>
      <c r="AB240" s="764"/>
      <c r="AC240" s="764"/>
    </row>
    <row r="241" spans="1:68" ht="14.25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19.2</v>
      </c>
      <c r="Y245" s="762">
        <f>IFERROR(IF(X245="",0,CEILING((X245/$H245),1)*$H245),"")</f>
        <v>19.2</v>
      </c>
      <c r="Z245" s="36">
        <f>IFERROR(IF(Y245=0,"",ROUNDUP(Y245/H245,0)*0.00753),"")</f>
        <v>6.0240000000000002E-2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21.376000000000001</v>
      </c>
      <c r="BN245" s="64">
        <f>IFERROR(Y245*I245/H245,"0")</f>
        <v>21.376000000000001</v>
      </c>
      <c r="BO245" s="64">
        <f>IFERROR(1/J245*(X245/H245),"0")</f>
        <v>5.128205128205128E-2</v>
      </c>
      <c r="BP245" s="64">
        <f>IFERROR(1/J245*(Y245/H245),"0")</f>
        <v>5.128205128205128E-2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19.2</v>
      </c>
      <c r="Y246" s="762">
        <f>IFERROR(IF(X246="",0,CEILING((X246/$H246),1)*$H246),"")</f>
        <v>19.2</v>
      </c>
      <c r="Z246" s="36">
        <f>IFERROR(IF(Y246=0,"",ROUNDUP(Y246/H246,0)*0.00753),"")</f>
        <v>6.0240000000000002E-2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21.376000000000001</v>
      </c>
      <c r="BN246" s="64">
        <f>IFERROR(Y246*I246/H246,"0")</f>
        <v>21.376000000000001</v>
      </c>
      <c r="BO246" s="64">
        <f>IFERROR(1/J246*(X246/H246),"0")</f>
        <v>5.128205128205128E-2</v>
      </c>
      <c r="BP246" s="64">
        <f>IFERROR(1/J246*(Y246/H246),"0")</f>
        <v>5.128205128205128E-2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16</v>
      </c>
      <c r="Y247" s="763">
        <f>IFERROR(Y242/H242,"0")+IFERROR(Y243/H243,"0")+IFERROR(Y244/H244,"0")+IFERROR(Y245/H245,"0")+IFERROR(Y246/H246,"0")</f>
        <v>16</v>
      </c>
      <c r="Z247" s="763">
        <f>IFERROR(IF(Z242="",0,Z242),"0")+IFERROR(IF(Z243="",0,Z243),"0")+IFERROR(IF(Z244="",0,Z244),"0")+IFERROR(IF(Z245="",0,Z245),"0")+IFERROR(IF(Z246="",0,Z246),"0")</f>
        <v>0.12048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38.4</v>
      </c>
      <c r="Y248" s="763">
        <f>IFERROR(SUM(Y242:Y246),"0")</f>
        <v>38.4</v>
      </c>
      <c r="Z248" s="37"/>
      <c r="AA248" s="764"/>
      <c r="AB248" s="764"/>
      <c r="AC248" s="764"/>
    </row>
    <row r="249" spans="1:68" ht="16.5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3600</v>
      </c>
      <c r="Y414" s="762">
        <f t="shared" si="77"/>
        <v>3600</v>
      </c>
      <c r="Z414" s="36">
        <f>IFERROR(IF(Y414=0,"",ROUNDUP(Y414/H414,0)*0.02175),"")</f>
        <v>5.22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3715.2</v>
      </c>
      <c r="BN414" s="64">
        <f t="shared" si="79"/>
        <v>3715.2</v>
      </c>
      <c r="BO414" s="64">
        <f t="shared" si="80"/>
        <v>5</v>
      </c>
      <c r="BP414" s="64">
        <f t="shared" si="81"/>
        <v>5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3000</v>
      </c>
      <c r="Y416" s="762">
        <f t="shared" si="77"/>
        <v>3000</v>
      </c>
      <c r="Z416" s="36">
        <f>IFERROR(IF(Y416=0,"",ROUNDUP(Y416/H416,0)*0.02175),"")</f>
        <v>4.3499999999999996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3096</v>
      </c>
      <c r="BN416" s="64">
        <f t="shared" si="79"/>
        <v>3096</v>
      </c>
      <c r="BO416" s="64">
        <f t="shared" si="80"/>
        <v>4.1666666666666661</v>
      </c>
      <c r="BP416" s="64">
        <f t="shared" si="81"/>
        <v>4.1666666666666661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3500</v>
      </c>
      <c r="Y419" s="762">
        <f t="shared" si="77"/>
        <v>3510</v>
      </c>
      <c r="Z419" s="36">
        <f>IFERROR(IF(Y419=0,"",ROUNDUP(Y419/H419,0)*0.02175),"")</f>
        <v>5.0894999999999992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3612</v>
      </c>
      <c r="BN419" s="64">
        <f t="shared" si="79"/>
        <v>3622.32</v>
      </c>
      <c r="BO419" s="64">
        <f t="shared" si="80"/>
        <v>4.8611111111111107</v>
      </c>
      <c r="BP419" s="64">
        <f t="shared" si="81"/>
        <v>4.875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673.33333333333337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674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14.6595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10100</v>
      </c>
      <c r="Y425" s="763">
        <f>IFERROR(SUM(Y413:Y423),"0")</f>
        <v>10110</v>
      </c>
      <c r="Z425" s="37"/>
      <c r="AA425" s="764"/>
      <c r="AB425" s="764"/>
      <c r="AC425" s="764"/>
    </row>
    <row r="426" spans="1:68" ht="14.25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300</v>
      </c>
      <c r="Y434" s="762">
        <f>IFERROR(IF(X434="",0,CEILING((X434/$H434),1)*$H434),"")</f>
        <v>304.2</v>
      </c>
      <c r="Z434" s="36">
        <f>IFERROR(IF(Y434=0,"",ROUNDUP(Y434/H434,0)*0.02175),"")</f>
        <v>0.84824999999999995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321.69230769230774</v>
      </c>
      <c r="BN434" s="64">
        <f>IFERROR(Y434*I434/H434,"0")</f>
        <v>326.19600000000003</v>
      </c>
      <c r="BO434" s="64">
        <f>IFERROR(1/J434*(X434/H434),"0")</f>
        <v>0.6868131868131867</v>
      </c>
      <c r="BP434" s="64">
        <f>IFERROR(1/J434*(Y434/H434),"0")</f>
        <v>0.6964285714285714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38.46153846153846</v>
      </c>
      <c r="Y435" s="763">
        <f>IFERROR(Y432/H432,"0")+IFERROR(Y433/H433,"0")+IFERROR(Y434/H434,"0")</f>
        <v>39</v>
      </c>
      <c r="Z435" s="763">
        <f>IFERROR(IF(Z432="",0,Z432),"0")+IFERROR(IF(Z433="",0,Z433),"0")+IFERROR(IF(Z434="",0,Z434),"0")</f>
        <v>0.84824999999999995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300</v>
      </c>
      <c r="Y436" s="763">
        <f>IFERROR(SUM(Y432:Y434),"0")</f>
        <v>304.2</v>
      </c>
      <c r="Z436" s="37"/>
      <c r="AA436" s="764"/>
      <c r="AB436" s="764"/>
      <c r="AC436" s="764"/>
    </row>
    <row r="437" spans="1:68" ht="14.25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400</v>
      </c>
      <c r="Y438" s="762">
        <f>IFERROR(IF(X438="",0,CEILING((X438/$H438),1)*$H438),"")</f>
        <v>405.59999999999997</v>
      </c>
      <c r="Z438" s="36">
        <f>IFERROR(IF(Y438=0,"",ROUNDUP(Y438/H438,0)*0.02175),"")</f>
        <v>1.131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428.92307692307696</v>
      </c>
      <c r="BN438" s="64">
        <f>IFERROR(Y438*I438/H438,"0")</f>
        <v>434.928</v>
      </c>
      <c r="BO438" s="64">
        <f>IFERROR(1/J438*(X438/H438),"0")</f>
        <v>0.91575091575091572</v>
      </c>
      <c r="BP438" s="64">
        <f>IFERROR(1/J438*(Y438/H438),"0")</f>
        <v>0.92857142857142849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51.282051282051285</v>
      </c>
      <c r="Y440" s="763">
        <f>IFERROR(Y438/H438,"0")+IFERROR(Y439/H439,"0")</f>
        <v>52</v>
      </c>
      <c r="Z440" s="763">
        <f>IFERROR(IF(Z438="",0,Z438),"0")+IFERROR(IF(Z439="",0,Z439),"0")</f>
        <v>1.131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400</v>
      </c>
      <c r="Y441" s="763">
        <f>IFERROR(SUM(Y438:Y439),"0")</f>
        <v>405.59999999999997</v>
      </c>
      <c r="Z441" s="37"/>
      <c r="AA441" s="764"/>
      <c r="AB441" s="764"/>
      <c r="AC441" s="764"/>
    </row>
    <row r="442" spans="1:68" ht="16.5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70</v>
      </c>
      <c r="Y459" s="762">
        <f>IFERROR(IF(X459="",0,CEILING((X459/$H459),1)*$H459),"")</f>
        <v>70.2</v>
      </c>
      <c r="Z459" s="36">
        <f>IFERROR(IF(Y459=0,"",ROUNDUP(Y459/H459,0)*0.02175),"")</f>
        <v>0.19574999999999998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75.061538461538461</v>
      </c>
      <c r="BN459" s="64">
        <f>IFERROR(Y459*I459/H459,"0")</f>
        <v>75.27600000000001</v>
      </c>
      <c r="BO459" s="64">
        <f>IFERROR(1/J459*(X459/H459),"0")</f>
        <v>0.16025641025641024</v>
      </c>
      <c r="BP459" s="64">
        <f>IFERROR(1/J459*(Y459/H459),"0")</f>
        <v>0.1607142857142857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8.9743589743589745</v>
      </c>
      <c r="Y464" s="763">
        <f>IFERROR(Y459/H459,"0")+IFERROR(Y460/H460,"0")+IFERROR(Y461/H461,"0")+IFERROR(Y462/H462,"0")+IFERROR(Y463/H463,"0")</f>
        <v>9</v>
      </c>
      <c r="Z464" s="763">
        <f>IFERROR(IF(Z459="",0,Z459),"0")+IFERROR(IF(Z460="",0,Z460),"0")+IFERROR(IF(Z461="",0,Z461),"0")+IFERROR(IF(Z462="",0,Z462),"0")+IFERROR(IF(Z463="",0,Z463),"0")</f>
        <v>0.19574999999999998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70</v>
      </c>
      <c r="Y465" s="763">
        <f>IFERROR(SUM(Y459:Y463),"0")</f>
        <v>70.2</v>
      </c>
      <c r="Z465" s="37"/>
      <c r="AA465" s="764"/>
      <c r="AB465" s="764"/>
      <c r="AC465" s="764"/>
    </row>
    <row r="466" spans="1:68" ht="14.25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8.3999999999999986</v>
      </c>
      <c r="Y492" s="762">
        <f t="shared" si="88"/>
        <v>8.4</v>
      </c>
      <c r="Z492" s="36">
        <f t="shared" si="93"/>
        <v>2.0080000000000001E-2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8.9199999999999982</v>
      </c>
      <c r="BN492" s="64">
        <f t="shared" si="90"/>
        <v>8.92</v>
      </c>
      <c r="BO492" s="64">
        <f t="shared" si="91"/>
        <v>1.7094017094017092E-2</v>
      </c>
      <c r="BP492" s="64">
        <f t="shared" si="92"/>
        <v>1.7094017094017096E-2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3.9999999999999991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4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2.0080000000000001E-2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8.3999999999999986</v>
      </c>
      <c r="Y497" s="763">
        <f>IFERROR(SUM(Y477:Y495),"0")</f>
        <v>8.4</v>
      </c>
      <c r="Z497" s="37"/>
      <c r="AA497" s="764"/>
      <c r="AB497" s="764"/>
      <c r="AC497" s="764"/>
    </row>
    <row r="498" spans="1:68" ht="14.25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30</v>
      </c>
      <c r="Y546" s="762">
        <f t="shared" si="94"/>
        <v>31.68</v>
      </c>
      <c r="Z546" s="36">
        <f t="shared" si="95"/>
        <v>7.1760000000000004E-2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32.04545454545454</v>
      </c>
      <c r="BN546" s="64">
        <f t="shared" si="97"/>
        <v>33.839999999999996</v>
      </c>
      <c r="BO546" s="64">
        <f t="shared" si="98"/>
        <v>5.4632867132867136E-2</v>
      </c>
      <c r="BP546" s="64">
        <f t="shared" si="99"/>
        <v>5.7692307692307696E-2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300</v>
      </c>
      <c r="Y548" s="762">
        <f t="shared" si="94"/>
        <v>300.96000000000004</v>
      </c>
      <c r="Z548" s="36">
        <f t="shared" si="95"/>
        <v>0.68171999999999999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320.45454545454544</v>
      </c>
      <c r="BN548" s="64">
        <f t="shared" si="97"/>
        <v>321.48</v>
      </c>
      <c r="BO548" s="64">
        <f t="shared" si="98"/>
        <v>0.54632867132867136</v>
      </c>
      <c r="BP548" s="64">
        <f t="shared" si="99"/>
        <v>0.54807692307692313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400</v>
      </c>
      <c r="Y550" s="762">
        <f t="shared" si="94"/>
        <v>401.28000000000003</v>
      </c>
      <c r="Z550" s="36">
        <f t="shared" si="95"/>
        <v>0.90895999999999999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427.27272727272725</v>
      </c>
      <c r="BN550" s="64">
        <f t="shared" si="97"/>
        <v>428.64</v>
      </c>
      <c r="BO550" s="64">
        <f t="shared" si="98"/>
        <v>0.72843822843822836</v>
      </c>
      <c r="BP550" s="64">
        <f t="shared" si="99"/>
        <v>0.73076923076923084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138.25757575757575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1.6624400000000001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730</v>
      </c>
      <c r="Y557" s="763">
        <f>IFERROR(SUM(Y545:Y555),"0")</f>
        <v>733.92000000000007</v>
      </c>
      <c r="Z557" s="37"/>
      <c r="AA557" s="764"/>
      <c r="AB557" s="764"/>
      <c r="AC557" s="764"/>
    </row>
    <row r="558" spans="1:68" ht="14.25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300</v>
      </c>
      <c r="Y559" s="762">
        <f>IFERROR(IF(X559="",0,CEILING((X559/$H559),1)*$H559),"")</f>
        <v>300.96000000000004</v>
      </c>
      <c r="Z559" s="36">
        <f>IFERROR(IF(Y559=0,"",ROUNDUP(Y559/H559,0)*0.01196),"")</f>
        <v>0.68171999999999999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320.45454545454544</v>
      </c>
      <c r="BN559" s="64">
        <f>IFERROR(Y559*I559/H559,"0")</f>
        <v>321.48</v>
      </c>
      <c r="BO559" s="64">
        <f>IFERROR(1/J559*(X559/H559),"0")</f>
        <v>0.54632867132867136</v>
      </c>
      <c r="BP559" s="64">
        <f>IFERROR(1/J559*(Y559/H559),"0")</f>
        <v>0.54807692307692313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56.818181818181813</v>
      </c>
      <c r="Y562" s="763">
        <f>IFERROR(Y559/H559,"0")+IFERROR(Y560/H560,"0")+IFERROR(Y561/H561,"0")</f>
        <v>57.000000000000007</v>
      </c>
      <c r="Z562" s="763">
        <f>IFERROR(IF(Z559="",0,Z559),"0")+IFERROR(IF(Z560="",0,Z560),"0")+IFERROR(IF(Z561="",0,Z561),"0")</f>
        <v>0.68171999999999999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300</v>
      </c>
      <c r="Y563" s="763">
        <f>IFERROR(SUM(Y559:Y561),"0")</f>
        <v>300.96000000000004</v>
      </c>
      <c r="Z563" s="37"/>
      <c r="AA563" s="764"/>
      <c r="AB563" s="764"/>
      <c r="AC563" s="764"/>
    </row>
    <row r="564" spans="1:68" ht="14.25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300</v>
      </c>
      <c r="Y565" s="762">
        <f t="shared" ref="Y565:Y573" si="100">IFERROR(IF(X565="",0,CEILING((X565/$H565),1)*$H565),"")</f>
        <v>300.96000000000004</v>
      </c>
      <c r="Z565" s="36">
        <f>IFERROR(IF(Y565=0,"",ROUNDUP(Y565/H565,0)*0.01196),"")</f>
        <v>0.68171999999999999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320.45454545454544</v>
      </c>
      <c r="BN565" s="64">
        <f t="shared" ref="BN565:BN573" si="102">IFERROR(Y565*I565/H565,"0")</f>
        <v>321.48</v>
      </c>
      <c r="BO565" s="64">
        <f t="shared" ref="BO565:BO573" si="103">IFERROR(1/J565*(X565/H565),"0")</f>
        <v>0.54632867132867136</v>
      </c>
      <c r="BP565" s="64">
        <f t="shared" ref="BP565:BP573" si="104">IFERROR(1/J565*(Y565/H565),"0")</f>
        <v>0.54807692307692313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200</v>
      </c>
      <c r="Y566" s="762">
        <f t="shared" si="100"/>
        <v>200.64000000000001</v>
      </c>
      <c r="Z566" s="36">
        <f>IFERROR(IF(Y566=0,"",ROUNDUP(Y566/H566,0)*0.01196),"")</f>
        <v>0.45448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213.63636363636363</v>
      </c>
      <c r="BN566" s="64">
        <f t="shared" si="102"/>
        <v>214.32</v>
      </c>
      <c r="BO566" s="64">
        <f t="shared" si="103"/>
        <v>0.36421911421911418</v>
      </c>
      <c r="BP566" s="64">
        <f t="shared" si="104"/>
        <v>0.36538461538461542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200</v>
      </c>
      <c r="Y567" s="762">
        <f t="shared" si="100"/>
        <v>200.64000000000001</v>
      </c>
      <c r="Z567" s="36">
        <f>IFERROR(IF(Y567=0,"",ROUNDUP(Y567/H567,0)*0.01196),"")</f>
        <v>0.45448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213.63636363636363</v>
      </c>
      <c r="BN567" s="64">
        <f t="shared" si="102"/>
        <v>214.32</v>
      </c>
      <c r="BO567" s="64">
        <f t="shared" si="103"/>
        <v>0.36421911421911418</v>
      </c>
      <c r="BP567" s="64">
        <f t="shared" si="104"/>
        <v>0.36538461538461542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132.57575757575756</v>
      </c>
      <c r="Y574" s="763">
        <f>IFERROR(Y565/H565,"0")+IFERROR(Y566/H566,"0")+IFERROR(Y567/H567,"0")+IFERROR(Y568/H568,"0")+IFERROR(Y569/H569,"0")+IFERROR(Y570/H570,"0")+IFERROR(Y571/H571,"0")+IFERROR(Y572/H572,"0")+IFERROR(Y573/H573,"0")</f>
        <v>133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1.5906800000000001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700</v>
      </c>
      <c r="Y575" s="763">
        <f>IFERROR(SUM(Y565:Y573),"0")</f>
        <v>702.24</v>
      </c>
      <c r="Z575" s="37"/>
      <c r="AA575" s="764"/>
      <c r="AB575" s="764"/>
      <c r="AC575" s="764"/>
    </row>
    <row r="576" spans="1:68" ht="14.25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50</v>
      </c>
      <c r="Y608" s="762">
        <f t="shared" si="110"/>
        <v>50.400000000000006</v>
      </c>
      <c r="Z608" s="36">
        <f>IFERROR(IF(Y608=0,"",ROUNDUP(Y608/H608,0)*0.00753),"")</f>
        <v>9.0359999999999996E-2</v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53.095238095238095</v>
      </c>
      <c r="BN608" s="64">
        <f t="shared" si="112"/>
        <v>53.52</v>
      </c>
      <c r="BO608" s="64">
        <f t="shared" si="113"/>
        <v>7.6312576312576319E-2</v>
      </c>
      <c r="BP608" s="64">
        <f t="shared" si="114"/>
        <v>7.6923076923076927E-2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11.904761904761905</v>
      </c>
      <c r="Y614" s="763">
        <f>IFERROR(Y607/H607,"0")+IFERROR(Y608/H608,"0")+IFERROR(Y609/H609,"0")+IFERROR(Y610/H610,"0")+IFERROR(Y611/H611,"0")+IFERROR(Y612/H612,"0")+IFERROR(Y613/H613,"0")</f>
        <v>12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9.0359999999999996E-2</v>
      </c>
      <c r="AA614" s="764"/>
      <c r="AB614" s="764"/>
      <c r="AC614" s="764"/>
    </row>
    <row r="615" spans="1:68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50</v>
      </c>
      <c r="Y615" s="763">
        <f>IFERROR(SUM(Y607:Y613),"0")</f>
        <v>50.400000000000006</v>
      </c>
      <c r="Z615" s="37"/>
      <c r="AA615" s="764"/>
      <c r="AB615" s="764"/>
      <c r="AC615" s="764"/>
    </row>
    <row r="616" spans="1:68" ht="14.25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1000</v>
      </c>
      <c r="Y617" s="762">
        <f t="shared" ref="Y617:Y624" si="115">IFERROR(IF(X617="",0,CEILING((X617/$H617),1)*$H617),"")</f>
        <v>1006.1999999999999</v>
      </c>
      <c r="Z617" s="36">
        <f>IFERROR(IF(Y617=0,"",ROUNDUP(Y617/H617,0)*0.02175),"")</f>
        <v>2.8057499999999997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1072.3076923076924</v>
      </c>
      <c r="BN617" s="64">
        <f t="shared" ref="BN617:BN624" si="117">IFERROR(Y617*I617/H617,"0")</f>
        <v>1078.9559999999999</v>
      </c>
      <c r="BO617" s="64">
        <f t="shared" ref="BO617:BO624" si="118">IFERROR(1/J617*(X617/H617),"0")</f>
        <v>2.2893772893772892</v>
      </c>
      <c r="BP617" s="64">
        <f t="shared" ref="BP617:BP624" si="119">IFERROR(1/J617*(Y617/H617),"0")</f>
        <v>2.3035714285714284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128.2051282051282</v>
      </c>
      <c r="Y625" s="763">
        <f>IFERROR(Y617/H617,"0")+IFERROR(Y618/H618,"0")+IFERROR(Y619/H619,"0")+IFERROR(Y620/H620,"0")+IFERROR(Y621/H621,"0")+IFERROR(Y622/H622,"0")+IFERROR(Y623/H623,"0")+IFERROR(Y624/H624,"0")</f>
        <v>129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2.8057499999999997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1000</v>
      </c>
      <c r="Y626" s="763">
        <f>IFERROR(SUM(Y617:Y624),"0")</f>
        <v>1006.1999999999999</v>
      </c>
      <c r="Z626" s="37"/>
      <c r="AA626" s="764"/>
      <c r="AB626" s="764"/>
      <c r="AC626" s="764"/>
    </row>
    <row r="627" spans="1:68" ht="14.25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17139.8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17213.820000000003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17936.365122356568</v>
      </c>
      <c r="Y653" s="763">
        <f>IFERROR(SUM(BN22:BN649),"0")</f>
        <v>18014.775999999998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28</v>
      </c>
      <c r="Y654" s="38">
        <f>ROUNDUP(SUM(BP22:BP649),0)</f>
        <v>29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18636.365122356568</v>
      </c>
      <c r="Y655" s="763">
        <f>GrossWeightTotalR+PalletQtyTotalR*25</f>
        <v>18739.775999999998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1937.727231261714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1948</v>
      </c>
      <c r="Z656" s="37"/>
      <c r="AA656" s="764"/>
      <c r="AB656" s="764"/>
      <c r="AC656" s="764"/>
    </row>
    <row r="657" spans="1:32" ht="14.25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31.527629999999998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100.80000000000001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100.80000000000001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50.400000000000006</v>
      </c>
      <c r="I662" s="46">
        <f>IFERROR(Y191*1,"0")+IFERROR(Y195*1,"0")+IFERROR(Y196*1,"0")+IFERROR(Y197*1,"0")+IFERROR(Y198*1,"0")+IFERROR(Y199*1,"0")+IFERROR(Y200*1,"0")+IFERROR(Y201*1,"0")+IFERROR(Y202*1,"0")</f>
        <v>105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2159.6999999999998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11824.800000000001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70.2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8.4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1737.1200000000003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1056.5999999999999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2024-11-14T08:17:30Z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