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1,24 ПОКОМ ЗПФ филиалы\"/>
    </mc:Choice>
  </mc:AlternateContent>
  <xr:revisionPtr revIDLastSave="0" documentId="13_ncr:1_{A6CB847A-52BB-415E-ACF7-8B349A1FBF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5" i="1" l="1"/>
  <c r="AJ84" i="1"/>
  <c r="AG85" i="1"/>
  <c r="AG84" i="1"/>
  <c r="AG83" i="1"/>
  <c r="AG81" i="1"/>
  <c r="AG80" i="1"/>
  <c r="AG79" i="1"/>
  <c r="AG78" i="1"/>
  <c r="AG77" i="1"/>
  <c r="AG76" i="1"/>
  <c r="AG73" i="1"/>
  <c r="AG72" i="1"/>
  <c r="AG71" i="1"/>
  <c r="AG70" i="1"/>
  <c r="AG68" i="1"/>
  <c r="AG62" i="1"/>
  <c r="AG61" i="1"/>
  <c r="AG60" i="1"/>
  <c r="AG59" i="1"/>
  <c r="AG58" i="1"/>
  <c r="AG57" i="1"/>
  <c r="AG56" i="1"/>
  <c r="AG55" i="1"/>
  <c r="AG54" i="1"/>
  <c r="AG53" i="1"/>
  <c r="AG51" i="1"/>
  <c r="AG50" i="1"/>
  <c r="AG49" i="1"/>
  <c r="AG48" i="1"/>
  <c r="AG47" i="1"/>
  <c r="AG45" i="1"/>
  <c r="AG44" i="1"/>
  <c r="AG40" i="1"/>
  <c r="AG36" i="1"/>
  <c r="AG35" i="1"/>
  <c r="AG34" i="1"/>
  <c r="AG33" i="1"/>
  <c r="AG31" i="1"/>
  <c r="AG30" i="1"/>
  <c r="AG29" i="1"/>
  <c r="AG28" i="1"/>
  <c r="AG27" i="1"/>
  <c r="AG25" i="1"/>
  <c r="AG24" i="1"/>
  <c r="AG23" i="1"/>
  <c r="AG22" i="1"/>
  <c r="AG21" i="1"/>
  <c r="AG19" i="1"/>
  <c r="AG17" i="1"/>
  <c r="AG16" i="1"/>
  <c r="AG14" i="1"/>
  <c r="AG13" i="1"/>
  <c r="AG12" i="1"/>
  <c r="AG11" i="1"/>
  <c r="AG10" i="1"/>
  <c r="AG9" i="1"/>
  <c r="AG8" i="1"/>
  <c r="AG7" i="1"/>
  <c r="AF5" i="1"/>
  <c r="AG5" i="1" l="1"/>
  <c r="P85" i="1"/>
  <c r="P84" i="1"/>
  <c r="O85" i="1" l="1"/>
  <c r="U85" i="1" s="1"/>
  <c r="O84" i="1"/>
  <c r="U84" i="1" s="1"/>
  <c r="AB84" i="1"/>
  <c r="AB85" i="1"/>
  <c r="AD84" i="1"/>
  <c r="Q84" i="1" s="1"/>
  <c r="AD85" i="1"/>
  <c r="Q85" i="1" s="1"/>
  <c r="T84" i="1" l="1"/>
  <c r="T85" i="1"/>
  <c r="AE85" i="1"/>
  <c r="AE84" i="1"/>
  <c r="F81" i="1"/>
  <c r="E81" i="1"/>
  <c r="F33" i="1"/>
  <c r="E33" i="1"/>
  <c r="O33" i="1" s="1"/>
  <c r="E21" i="1"/>
  <c r="O21" i="1" s="1"/>
  <c r="P21" i="1" s="1"/>
  <c r="O7" i="1"/>
  <c r="O8" i="1"/>
  <c r="P8" i="1" s="1"/>
  <c r="O9" i="1"/>
  <c r="P9" i="1" s="1"/>
  <c r="O10" i="1"/>
  <c r="P10" i="1" s="1"/>
  <c r="O11" i="1"/>
  <c r="P11" i="1" s="1"/>
  <c r="O12" i="1"/>
  <c r="P12" i="1" s="1"/>
  <c r="O13" i="1"/>
  <c r="O14" i="1"/>
  <c r="O15" i="1"/>
  <c r="T15" i="1" s="1"/>
  <c r="O16" i="1"/>
  <c r="P16" i="1" s="1"/>
  <c r="O17" i="1"/>
  <c r="P17" i="1" s="1"/>
  <c r="O18" i="1"/>
  <c r="T18" i="1" s="1"/>
  <c r="O19" i="1"/>
  <c r="O20" i="1"/>
  <c r="T20" i="1" s="1"/>
  <c r="O22" i="1"/>
  <c r="P22" i="1" s="1"/>
  <c r="O23" i="1"/>
  <c r="O24" i="1"/>
  <c r="O25" i="1"/>
  <c r="P25" i="1" s="1"/>
  <c r="O26" i="1"/>
  <c r="T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T32" i="1" s="1"/>
  <c r="O34" i="1"/>
  <c r="P34" i="1" s="1"/>
  <c r="O35" i="1"/>
  <c r="O36" i="1"/>
  <c r="P36" i="1" s="1"/>
  <c r="O37" i="1"/>
  <c r="T37" i="1" s="1"/>
  <c r="O38" i="1"/>
  <c r="T38" i="1" s="1"/>
  <c r="O39" i="1"/>
  <c r="T39" i="1" s="1"/>
  <c r="O40" i="1"/>
  <c r="P40" i="1" s="1"/>
  <c r="O41" i="1"/>
  <c r="T41" i="1" s="1"/>
  <c r="O42" i="1"/>
  <c r="T42" i="1" s="1"/>
  <c r="O43" i="1"/>
  <c r="T43" i="1" s="1"/>
  <c r="O44" i="1"/>
  <c r="P44" i="1" s="1"/>
  <c r="O45" i="1"/>
  <c r="P45" i="1" s="1"/>
  <c r="O46" i="1"/>
  <c r="T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T52" i="1" s="1"/>
  <c r="O53" i="1"/>
  <c r="P53" i="1" s="1"/>
  <c r="O54" i="1"/>
  <c r="O55" i="1"/>
  <c r="O56" i="1"/>
  <c r="O57" i="1"/>
  <c r="O58" i="1"/>
  <c r="P58" i="1" s="1"/>
  <c r="O59" i="1"/>
  <c r="P59" i="1" s="1"/>
  <c r="O60" i="1"/>
  <c r="P60" i="1" s="1"/>
  <c r="O61" i="1"/>
  <c r="P61" i="1" s="1"/>
  <c r="O62" i="1"/>
  <c r="P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O69" i="1"/>
  <c r="T69" i="1" s="1"/>
  <c r="O70" i="1"/>
  <c r="P70" i="1" s="1"/>
  <c r="O71" i="1"/>
  <c r="O72" i="1"/>
  <c r="P72" i="1" s="1"/>
  <c r="O73" i="1"/>
  <c r="P73" i="1" s="1"/>
  <c r="O74" i="1"/>
  <c r="O75" i="1"/>
  <c r="O76" i="1"/>
  <c r="O77" i="1"/>
  <c r="O78" i="1"/>
  <c r="P78" i="1" s="1"/>
  <c r="O79" i="1"/>
  <c r="P79" i="1" s="1"/>
  <c r="O80" i="1"/>
  <c r="P80" i="1" s="1"/>
  <c r="O81" i="1"/>
  <c r="O82" i="1"/>
  <c r="T82" i="1" s="1"/>
  <c r="O83" i="1"/>
  <c r="P83" i="1" s="1"/>
  <c r="O6" i="1"/>
  <c r="U6" i="1" s="1"/>
  <c r="AI83" i="1"/>
  <c r="AJ83" i="1" s="1"/>
  <c r="AH83" i="1"/>
  <c r="AD83" i="1" s="1"/>
  <c r="Q83" i="1" s="1"/>
  <c r="AI81" i="1"/>
  <c r="AJ81" i="1" s="1"/>
  <c r="AH81" i="1"/>
  <c r="AI80" i="1"/>
  <c r="AJ80" i="1" s="1"/>
  <c r="AH80" i="1"/>
  <c r="AD80" i="1" s="1"/>
  <c r="Q80" i="1" s="1"/>
  <c r="AI79" i="1"/>
  <c r="AJ79" i="1" s="1"/>
  <c r="AH79" i="1"/>
  <c r="AD79" i="1" s="1"/>
  <c r="Q79" i="1" s="1"/>
  <c r="AI78" i="1"/>
  <c r="AJ78" i="1" s="1"/>
  <c r="AH78" i="1"/>
  <c r="AD78" i="1" s="1"/>
  <c r="Q78" i="1" s="1"/>
  <c r="AI77" i="1"/>
  <c r="AJ77" i="1" s="1"/>
  <c r="AH77" i="1"/>
  <c r="AD77" i="1" s="1"/>
  <c r="Q77" i="1" s="1"/>
  <c r="AI76" i="1"/>
  <c r="AJ76" i="1" s="1"/>
  <c r="AH76" i="1"/>
  <c r="AD76" i="1" s="1"/>
  <c r="Q76" i="1" s="1"/>
  <c r="AI75" i="1"/>
  <c r="AH75" i="1"/>
  <c r="AI74" i="1"/>
  <c r="AH74" i="1"/>
  <c r="AI73" i="1"/>
  <c r="AJ73" i="1" s="1"/>
  <c r="AH73" i="1"/>
  <c r="AD73" i="1" s="1"/>
  <c r="Q73" i="1" s="1"/>
  <c r="AI72" i="1"/>
  <c r="AJ72" i="1" s="1"/>
  <c r="AH72" i="1"/>
  <c r="AD72" i="1" s="1"/>
  <c r="Q72" i="1" s="1"/>
  <c r="AI71" i="1"/>
  <c r="AJ71" i="1" s="1"/>
  <c r="AH71" i="1"/>
  <c r="AD71" i="1" s="1"/>
  <c r="Q71" i="1" s="1"/>
  <c r="AI70" i="1"/>
  <c r="AJ70" i="1" s="1"/>
  <c r="AH70" i="1"/>
  <c r="AD70" i="1" s="1"/>
  <c r="Q70" i="1" s="1"/>
  <c r="AI68" i="1"/>
  <c r="AJ68" i="1" s="1"/>
  <c r="AH68" i="1"/>
  <c r="AD68" i="1" s="1"/>
  <c r="Q68" i="1" s="1"/>
  <c r="AI67" i="1"/>
  <c r="AH67" i="1"/>
  <c r="AI66" i="1"/>
  <c r="AH66" i="1"/>
  <c r="AI65" i="1"/>
  <c r="AH65" i="1"/>
  <c r="AI64" i="1"/>
  <c r="AH64" i="1"/>
  <c r="AI62" i="1"/>
  <c r="AJ62" i="1" s="1"/>
  <c r="AH62" i="1"/>
  <c r="AD62" i="1" s="1"/>
  <c r="Q62" i="1" s="1"/>
  <c r="AI61" i="1"/>
  <c r="AJ61" i="1" s="1"/>
  <c r="AH61" i="1"/>
  <c r="AD61" i="1" s="1"/>
  <c r="Q61" i="1" s="1"/>
  <c r="AI60" i="1"/>
  <c r="AJ60" i="1" s="1"/>
  <c r="AH60" i="1"/>
  <c r="AD60" i="1" s="1"/>
  <c r="Q60" i="1" s="1"/>
  <c r="AI59" i="1"/>
  <c r="AJ59" i="1" s="1"/>
  <c r="AH59" i="1"/>
  <c r="AD59" i="1" s="1"/>
  <c r="Q59" i="1" s="1"/>
  <c r="AI58" i="1"/>
  <c r="AJ58" i="1" s="1"/>
  <c r="AH58" i="1"/>
  <c r="AD58" i="1" s="1"/>
  <c r="Q58" i="1" s="1"/>
  <c r="AI57" i="1"/>
  <c r="AJ57" i="1" s="1"/>
  <c r="AH57" i="1"/>
  <c r="AD57" i="1" s="1"/>
  <c r="Q57" i="1" s="1"/>
  <c r="AI56" i="1"/>
  <c r="AJ56" i="1" s="1"/>
  <c r="AH56" i="1"/>
  <c r="AD56" i="1" s="1"/>
  <c r="Q56" i="1" s="1"/>
  <c r="AI55" i="1"/>
  <c r="AJ55" i="1" s="1"/>
  <c r="AH55" i="1"/>
  <c r="AD55" i="1" s="1"/>
  <c r="Q55" i="1" s="1"/>
  <c r="AI54" i="1"/>
  <c r="AJ54" i="1" s="1"/>
  <c r="AH54" i="1"/>
  <c r="AD54" i="1" s="1"/>
  <c r="Q54" i="1" s="1"/>
  <c r="AI53" i="1"/>
  <c r="AJ53" i="1" s="1"/>
  <c r="AH53" i="1"/>
  <c r="AD53" i="1" s="1"/>
  <c r="Q53" i="1" s="1"/>
  <c r="AI51" i="1"/>
  <c r="AJ51" i="1" s="1"/>
  <c r="AH51" i="1"/>
  <c r="AD51" i="1" s="1"/>
  <c r="Q51" i="1" s="1"/>
  <c r="AI50" i="1"/>
  <c r="AJ50" i="1" s="1"/>
  <c r="AH50" i="1"/>
  <c r="AD50" i="1" s="1"/>
  <c r="Q50" i="1" s="1"/>
  <c r="AI49" i="1"/>
  <c r="AJ49" i="1" s="1"/>
  <c r="AH49" i="1"/>
  <c r="AD49" i="1" s="1"/>
  <c r="Q49" i="1" s="1"/>
  <c r="AI48" i="1"/>
  <c r="AJ48" i="1" s="1"/>
  <c r="AH48" i="1"/>
  <c r="AD48" i="1" s="1"/>
  <c r="Q48" i="1" s="1"/>
  <c r="AI47" i="1"/>
  <c r="AJ47" i="1" s="1"/>
  <c r="AH47" i="1"/>
  <c r="AD47" i="1" s="1"/>
  <c r="Q47" i="1" s="1"/>
  <c r="AI46" i="1"/>
  <c r="AH46" i="1"/>
  <c r="AI45" i="1"/>
  <c r="AJ45" i="1" s="1"/>
  <c r="AH45" i="1"/>
  <c r="AD45" i="1" s="1"/>
  <c r="Q45" i="1" s="1"/>
  <c r="AI44" i="1"/>
  <c r="AJ44" i="1" s="1"/>
  <c r="AH44" i="1"/>
  <c r="AD44" i="1" s="1"/>
  <c r="Q44" i="1" s="1"/>
  <c r="AI43" i="1"/>
  <c r="AH43" i="1"/>
  <c r="AI42" i="1"/>
  <c r="AH42" i="1"/>
  <c r="AI41" i="1"/>
  <c r="AH41" i="1"/>
  <c r="AI40" i="1"/>
  <c r="AJ40" i="1" s="1"/>
  <c r="AH40" i="1"/>
  <c r="AD40" i="1" s="1"/>
  <c r="Q40" i="1" s="1"/>
  <c r="AI39" i="1"/>
  <c r="AH39" i="1"/>
  <c r="AI38" i="1"/>
  <c r="AH38" i="1"/>
  <c r="AI37" i="1"/>
  <c r="AH37" i="1"/>
  <c r="AI36" i="1"/>
  <c r="AJ36" i="1" s="1"/>
  <c r="AH36" i="1"/>
  <c r="AD36" i="1" s="1"/>
  <c r="Q36" i="1" s="1"/>
  <c r="AI35" i="1"/>
  <c r="AJ35" i="1" s="1"/>
  <c r="AH35" i="1"/>
  <c r="AD35" i="1" s="1"/>
  <c r="Q35" i="1" s="1"/>
  <c r="AI34" i="1"/>
  <c r="AJ34" i="1" s="1"/>
  <c r="AH34" i="1"/>
  <c r="AD34" i="1" s="1"/>
  <c r="Q34" i="1" s="1"/>
  <c r="AI33" i="1"/>
  <c r="AJ33" i="1" s="1"/>
  <c r="AH33" i="1"/>
  <c r="AI31" i="1"/>
  <c r="AJ31" i="1" s="1"/>
  <c r="AH31" i="1"/>
  <c r="AD31" i="1" s="1"/>
  <c r="Q31" i="1" s="1"/>
  <c r="AI30" i="1"/>
  <c r="AJ30" i="1" s="1"/>
  <c r="AH30" i="1"/>
  <c r="AD30" i="1" s="1"/>
  <c r="Q30" i="1" s="1"/>
  <c r="AI29" i="1"/>
  <c r="AJ29" i="1" s="1"/>
  <c r="AH29" i="1"/>
  <c r="AI28" i="1"/>
  <c r="AJ28" i="1" s="1"/>
  <c r="AH28" i="1"/>
  <c r="AD28" i="1" s="1"/>
  <c r="Q28" i="1" s="1"/>
  <c r="AI27" i="1"/>
  <c r="AJ27" i="1" s="1"/>
  <c r="AH27" i="1"/>
  <c r="AI26" i="1"/>
  <c r="AH26" i="1"/>
  <c r="AI25" i="1"/>
  <c r="AJ25" i="1" s="1"/>
  <c r="AH25" i="1"/>
  <c r="AD25" i="1" s="1"/>
  <c r="Q25" i="1" s="1"/>
  <c r="AI24" i="1"/>
  <c r="AJ24" i="1" s="1"/>
  <c r="AH24" i="1"/>
  <c r="AI23" i="1"/>
  <c r="AJ23" i="1" s="1"/>
  <c r="AH23" i="1"/>
  <c r="AD23" i="1" s="1"/>
  <c r="Q23" i="1" s="1"/>
  <c r="AI22" i="1"/>
  <c r="AJ22" i="1" s="1"/>
  <c r="AH22" i="1"/>
  <c r="AD22" i="1" s="1"/>
  <c r="Q22" i="1" s="1"/>
  <c r="AI21" i="1"/>
  <c r="AJ21" i="1" s="1"/>
  <c r="AH21" i="1"/>
  <c r="AD21" i="1" s="1"/>
  <c r="Q21" i="1" s="1"/>
  <c r="AI19" i="1"/>
  <c r="AJ19" i="1" s="1"/>
  <c r="AH19" i="1"/>
  <c r="AI17" i="1"/>
  <c r="AJ17" i="1" s="1"/>
  <c r="AH17" i="1"/>
  <c r="AD17" i="1" s="1"/>
  <c r="Q17" i="1" s="1"/>
  <c r="AI16" i="1"/>
  <c r="AJ16" i="1" s="1"/>
  <c r="AH16" i="1"/>
  <c r="AI14" i="1"/>
  <c r="AJ14" i="1" s="1"/>
  <c r="AH14" i="1"/>
  <c r="AD14" i="1" s="1"/>
  <c r="Q14" i="1" s="1"/>
  <c r="AI13" i="1"/>
  <c r="AJ13" i="1" s="1"/>
  <c r="AH13" i="1"/>
  <c r="AI12" i="1"/>
  <c r="AJ12" i="1" s="1"/>
  <c r="AH12" i="1"/>
  <c r="AD12" i="1" s="1"/>
  <c r="Q12" i="1" s="1"/>
  <c r="AI11" i="1"/>
  <c r="AJ11" i="1" s="1"/>
  <c r="AH11" i="1"/>
  <c r="AD11" i="1" s="1"/>
  <c r="Q11" i="1" s="1"/>
  <c r="AI10" i="1"/>
  <c r="AJ10" i="1" s="1"/>
  <c r="AH10" i="1"/>
  <c r="AD10" i="1" s="1"/>
  <c r="Q10" i="1" s="1"/>
  <c r="AI9" i="1"/>
  <c r="AJ9" i="1" s="1"/>
  <c r="AH9" i="1"/>
  <c r="AD9" i="1" s="1"/>
  <c r="Q9" i="1" s="1"/>
  <c r="AI8" i="1"/>
  <c r="AJ8" i="1" s="1"/>
  <c r="AH8" i="1"/>
  <c r="AD8" i="1" s="1"/>
  <c r="Q8" i="1" s="1"/>
  <c r="AI7" i="1"/>
  <c r="AJ7" i="1" s="1"/>
  <c r="AJ5" i="1" s="1"/>
  <c r="AH7" i="1"/>
  <c r="AD7" i="1" s="1"/>
  <c r="Q7" i="1" s="1"/>
  <c r="AD13" i="1" l="1"/>
  <c r="Q13" i="1" s="1"/>
  <c r="AD16" i="1"/>
  <c r="Q16" i="1" s="1"/>
  <c r="AD19" i="1"/>
  <c r="Q19" i="1" s="1"/>
  <c r="T19" i="1" s="1"/>
  <c r="AD24" i="1"/>
  <c r="Q24" i="1" s="1"/>
  <c r="AD27" i="1"/>
  <c r="Q27" i="1" s="1"/>
  <c r="AD29" i="1"/>
  <c r="Q29" i="1" s="1"/>
  <c r="T29" i="1" s="1"/>
  <c r="AE11" i="1"/>
  <c r="AE22" i="1"/>
  <c r="AE47" i="1"/>
  <c r="AE51" i="1"/>
  <c r="AE9" i="1"/>
  <c r="T31" i="1"/>
  <c r="AD74" i="1"/>
  <c r="T7" i="1"/>
  <c r="AE83" i="1"/>
  <c r="T68" i="1"/>
  <c r="AE50" i="1"/>
  <c r="AE48" i="1"/>
  <c r="AE40" i="1"/>
  <c r="T25" i="1"/>
  <c r="T23" i="1"/>
  <c r="AE14" i="1"/>
  <c r="AE12" i="1"/>
  <c r="AE10" i="1"/>
  <c r="T8" i="1"/>
  <c r="T21" i="1"/>
  <c r="P33" i="1"/>
  <c r="P81" i="1"/>
  <c r="T17" i="1"/>
  <c r="T28" i="1"/>
  <c r="T30" i="1"/>
  <c r="AE35" i="1"/>
  <c r="T45" i="1"/>
  <c r="AE53" i="1"/>
  <c r="T55" i="1"/>
  <c r="AE57" i="1"/>
  <c r="T59" i="1"/>
  <c r="T61" i="1"/>
  <c r="T71" i="1"/>
  <c r="AE73" i="1"/>
  <c r="AD75" i="1"/>
  <c r="T75" i="1" s="1"/>
  <c r="T77" i="1"/>
  <c r="T79" i="1"/>
  <c r="AE31" i="1"/>
  <c r="AE36" i="1"/>
  <c r="T36" i="1"/>
  <c r="AE56" i="1"/>
  <c r="T56" i="1"/>
  <c r="AE60" i="1"/>
  <c r="T60" i="1"/>
  <c r="AE70" i="1"/>
  <c r="T70" i="1"/>
  <c r="AE74" i="1"/>
  <c r="T74" i="1"/>
  <c r="AE78" i="1"/>
  <c r="T78" i="1"/>
  <c r="T83" i="1"/>
  <c r="T16" i="1"/>
  <c r="T22" i="1"/>
  <c r="T27" i="1"/>
  <c r="AE34" i="1"/>
  <c r="T34" i="1"/>
  <c r="AE44" i="1"/>
  <c r="T44" i="1"/>
  <c r="AE49" i="1"/>
  <c r="T49" i="1"/>
  <c r="AE54" i="1"/>
  <c r="T54" i="1"/>
  <c r="AE58" i="1"/>
  <c r="T58" i="1"/>
  <c r="AE62" i="1"/>
  <c r="T62" i="1"/>
  <c r="AE72" i="1"/>
  <c r="T72" i="1"/>
  <c r="AE76" i="1"/>
  <c r="T76" i="1"/>
  <c r="AE80" i="1"/>
  <c r="T80" i="1"/>
  <c r="T9" i="1"/>
  <c r="T13" i="1"/>
  <c r="T24" i="1"/>
  <c r="T12" i="1"/>
  <c r="AE17" i="1"/>
  <c r="AE23" i="1"/>
  <c r="AE30" i="1"/>
  <c r="T40" i="1"/>
  <c r="T50" i="1"/>
  <c r="AE55" i="1"/>
  <c r="AE59" i="1"/>
  <c r="AE79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T6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2" i="1"/>
  <c r="AB83" i="1"/>
  <c r="AB6" i="1"/>
  <c r="AD81" i="1" l="1"/>
  <c r="Q81" i="1" s="1"/>
  <c r="T81" i="1" s="1"/>
  <c r="AD33" i="1"/>
  <c r="Q33" i="1" s="1"/>
  <c r="T33" i="1" s="1"/>
  <c r="AE29" i="1"/>
  <c r="AE27" i="1"/>
  <c r="AE24" i="1"/>
  <c r="AE19" i="1"/>
  <c r="AE16" i="1"/>
  <c r="AE13" i="1"/>
  <c r="T73" i="1"/>
  <c r="T11" i="1"/>
  <c r="T51" i="1"/>
  <c r="T47" i="1"/>
  <c r="AE7" i="1"/>
  <c r="AE61" i="1"/>
  <c r="T57" i="1"/>
  <c r="AE25" i="1"/>
  <c r="AE21" i="1"/>
  <c r="T14" i="1"/>
  <c r="T10" i="1"/>
  <c r="AE81" i="1"/>
  <c r="AE77" i="1"/>
  <c r="AE68" i="1"/>
  <c r="T48" i="1"/>
  <c r="AE28" i="1"/>
  <c r="T53" i="1"/>
  <c r="AE8" i="1"/>
  <c r="AE71" i="1"/>
  <c r="AE45" i="1"/>
  <c r="AE75" i="1"/>
  <c r="AB81" i="1"/>
  <c r="AB5" i="1" s="1"/>
  <c r="T35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E33" i="1" l="1"/>
  <c r="Q5" i="1"/>
  <c r="AE5" i="1"/>
  <c r="K5" i="1"/>
</calcChain>
</file>

<file path=xl/sharedStrings.xml><?xml version="1.0" encoding="utf-8"?>
<sst xmlns="http://schemas.openxmlformats.org/spreadsheetml/2006/main" count="331" uniqueCount="139">
  <si>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</si>
  <si>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</si>
  <si>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</si>
  <si>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</si>
  <si>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</si>
  <si>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</si>
  <si>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</si>
  <si>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</si>
  <si>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</si>
  <si>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</si>
  <si>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</si>
  <si>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</si>
  <si>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</si>
  <si>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</si>
  <si>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</si>
  <si>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</si>
  <si>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</si>
  <si>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</si>
  <si>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</si>
  <si>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</si>
  <si>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</si>
  <si>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</si>
  <si>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</si>
  <si>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</si>
  <si>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</si>
  <si>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</si>
  <si>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11,11,</t>
  </si>
  <si>
    <t>14,11,</t>
  </si>
  <si>
    <t>07,11,</t>
  </si>
  <si>
    <t>31,10,</t>
  </si>
  <si>
    <t>24,10,</t>
  </si>
  <si>
    <t>17,10,</t>
  </si>
  <si>
    <t>10,10,</t>
  </si>
  <si>
    <t>БОНУС_Пельмени Бульмени со сливочным маслом Горячая штучка 0,9 кг  ПОКОМ</t>
  </si>
  <si>
    <t>шт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</si>
  <si>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</si>
  <si>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</si>
  <si>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</si>
  <si>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</si>
  <si>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</si>
  <si>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</si>
  <si>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нужно увеличить продажи</t>
  </si>
  <si>
    <t>Готовые чебупели с ветчиной и сыром Горячая штучка 0,3кг зам  ПОКОМ</t>
  </si>
  <si>
    <t>Акция октябрь сеть "Галактика"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</si>
  <si>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</si>
  <si>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</si>
  <si>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</si>
  <si>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продажи!!!</t>
  </si>
  <si>
    <t>Готовые чебуреки со свининой и говядиной ТМ Горячая штучка ТС Базовый ассортимент 0,36 кг  ПОКОМ</t>
  </si>
  <si>
    <t>Жар-мени с картофелем и сочной грудинкой. ВЕС  ПОКОМ</t>
  </si>
  <si>
    <t>не в матрице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</si>
  <si>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</si>
  <si>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</si>
  <si>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</si>
  <si>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Мини-пицца с ветчиной и сыром ТМ Зареченские продукты. ВЕС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</si>
  <si>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</si>
  <si>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</si>
  <si>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</si>
  <si>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</si>
  <si>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</si>
  <si>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</si>
  <si>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</si>
  <si>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</si>
  <si>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</si>
  <si>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</si>
  <si>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</si>
  <si>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</si>
  <si>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</si>
  <si>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</si>
  <si>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</si>
  <si>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</si>
  <si>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</si>
  <si>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</si>
  <si>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</si>
  <si>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</si>
  <si>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Галактика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</si>
  <si>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</si>
  <si>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</si>
  <si>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</si>
  <si>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</si>
  <si>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</si>
  <si>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</si>
  <si>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</si>
  <si>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</si>
  <si>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</si>
  <si>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</si>
  <si>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</si>
  <si>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</si>
  <si>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</si>
  <si>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</si>
  <si>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</si>
  <si>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</si>
  <si>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</si>
  <si>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вывод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</si>
  <si>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</si>
  <si>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</si>
  <si>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</si>
  <si>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</si>
  <si>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</si>
  <si>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 / Акция октябрь сеть "Галактика"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</si>
  <si>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</si>
  <si>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</si>
  <si>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</si>
  <si>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</si>
  <si>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</si>
  <si>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</si>
  <si>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</si>
  <si>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</si>
  <si>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</si>
  <si>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</si>
  <si>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</si>
  <si>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Снеки «ЖАР-ладушки с мясом» Фикс.вес 0,2 ТМ «Стародворье»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</si>
  <si>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</si>
  <si>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</si>
  <si>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</si>
  <si>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</si>
  <si>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</si>
  <si>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</si>
  <si>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</si>
  <si>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</si>
  <si>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</si>
  <si>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</si>
  <si>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</si>
  <si>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</si>
  <si>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</si>
  <si>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</si>
  <si>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</si>
  <si>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дубль</t>
  </si>
  <si>
    <t>бонус</t>
  </si>
  <si>
    <t>ряд</t>
  </si>
  <si>
    <t>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</si>
  <si>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</si>
  <si>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</si>
  <si>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</si>
  <si>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 xml:space="preserve">нужно увеличить продажи </t>
    </r>
    <r>
      <rPr>
        <sz val="10"/>
        <rFont val="Arial"/>
      </rPr>
      <t>/ вместо фрай-пиццы</t>
    </r>
  </si>
  <si>
    <t>Снеки «ЖАР-ладушки с клубникой и вишней» Фикс.вес 0,2 ТМ «Стародворье»</t>
  </si>
  <si>
    <t>Снеки «ЖАР-ладушки с яблоком и грушей» Фикс.вес 0,2 ТМ «Стародворье»</t>
  </si>
  <si>
    <t>18,11,(1)</t>
  </si>
  <si>
    <t>18,11,(2)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</si>
</sst>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" fontId="5" fillId="4" borderId="1" xfId="1" applyNumberFormat="1" applyFont="1" applyFill="1"/>
    <xf numFmtId="164" fontId="4" fillId="0" borderId="1" xfId="1" applyNumberFormat="1" applyFont="1"/>
    <xf numFmtId="2" fontId="4" fillId="0" borderId="1" xfId="1" applyNumberFormat="1" applyFont="1"/>
    <xf numFmtId="164" fontId="6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7" fillId="6" borderId="1" xfId="1" applyNumberFormat="1" applyFont="1" applyFill="1"/>
    <xf numFmtId="164" fontId="8" fillId="6" borderId="1" xfId="1" applyNumberFormat="1" applyFont="1" applyFill="1"/>
    <xf numFmtId="164" fontId="4" fillId="6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6" fillId="0" borderId="1" xfId="1" applyNumberFormat="1" applyFont="1"/>
    <xf numFmtId="165" fontId="5" fillId="2" borderId="1" xfId="1" applyNumberFormat="1" applyFont="1" applyFill="1"/>
    <xf numFmtId="165" fontId="6" fillId="3" borderId="1" xfId="1" applyNumberFormat="1" applyFont="1" applyFill="1"/>
    <xf numFmtId="165" fontId="6" fillId="9" borderId="1" xfId="1" applyNumberFormat="1" applyFont="1" applyFill="1"/>
    <xf numFmtId="165" fontId="9" fillId="0" borderId="0" xfId="0" applyNumberFormat="1" applyFont="1"/>
    <xf numFmtId="164" fontId="6" fillId="9" borderId="1" xfId="1" applyNumberFormat="1" applyFont="1" applyFill="1"/>
    <xf numFmtId="0" fontId="9" fillId="0" borderId="0" xfId="0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07,11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04,11,</v>
          </cell>
          <cell r="O4" t="str">
            <v>07,11,</v>
          </cell>
          <cell r="V4" t="str">
            <v>31,10,</v>
          </cell>
          <cell r="W4" t="str">
            <v>24,10,</v>
          </cell>
          <cell r="X4" t="str">
            <v>17,10,</v>
          </cell>
          <cell r="Y4" t="str">
            <v>10,10,</v>
          </cell>
          <cell r="Z4" t="str">
            <v>03,10,</v>
          </cell>
          <cell r="AD4" t="str">
            <v>11,11,</v>
          </cell>
        </row>
        <row r="5">
          <cell r="E5">
            <v>12168.4</v>
          </cell>
          <cell r="F5">
            <v>13628.600000000002</v>
          </cell>
          <cell r="J5">
            <v>11771.999999999998</v>
          </cell>
          <cell r="K5">
            <v>396.4</v>
          </cell>
          <cell r="L5">
            <v>0</v>
          </cell>
          <cell r="M5">
            <v>0</v>
          </cell>
          <cell r="N5">
            <v>19149.2</v>
          </cell>
          <cell r="O5">
            <v>2433.6799999999998</v>
          </cell>
          <cell r="P5">
            <v>3849.46</v>
          </cell>
          <cell r="Q5">
            <v>4145.2000000000007</v>
          </cell>
          <cell r="R5">
            <v>0</v>
          </cell>
          <cell r="V5">
            <v>2649.64</v>
          </cell>
          <cell r="W5">
            <v>2679.119999999999</v>
          </cell>
          <cell r="X5">
            <v>2683.1799999999989</v>
          </cell>
          <cell r="Y5">
            <v>2889.8999999999992</v>
          </cell>
          <cell r="Z5">
            <v>2742.7599999999998</v>
          </cell>
          <cell r="AB5">
            <v>2787.8700000000003</v>
          </cell>
          <cell r="AD5">
            <v>612</v>
          </cell>
          <cell r="AE5">
            <v>2854.76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D6">
            <v>180</v>
          </cell>
          <cell r="E6">
            <v>75</v>
          </cell>
          <cell r="F6">
            <v>105</v>
          </cell>
          <cell r="G6">
            <v>1</v>
          </cell>
          <cell r="H6">
            <v>90</v>
          </cell>
          <cell r="I6" t="str">
            <v>матрица</v>
          </cell>
          <cell r="J6">
            <v>75</v>
          </cell>
          <cell r="K6">
            <v>0</v>
          </cell>
          <cell r="N6">
            <v>0</v>
          </cell>
          <cell r="O6">
            <v>15</v>
          </cell>
          <cell r="P6">
            <v>105</v>
          </cell>
          <cell r="Q6">
            <v>120</v>
          </cell>
          <cell r="T6">
            <v>15</v>
          </cell>
          <cell r="U6">
            <v>7</v>
          </cell>
          <cell r="V6">
            <v>0</v>
          </cell>
          <cell r="W6">
            <v>12</v>
          </cell>
          <cell r="X6">
            <v>0</v>
          </cell>
          <cell r="Y6">
            <v>0</v>
          </cell>
          <cell r="Z6">
            <v>0</v>
          </cell>
          <cell r="AA6" t="str">
            <v>новинка</v>
          </cell>
          <cell r="AB6">
            <v>105</v>
          </cell>
          <cell r="AC6">
            <v>5</v>
          </cell>
          <cell r="AD6">
            <v>24</v>
          </cell>
          <cell r="AE6">
            <v>120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118</v>
          </cell>
          <cell r="D7">
            <v>168</v>
          </cell>
          <cell r="E7">
            <v>142</v>
          </cell>
          <cell r="F7">
            <v>122</v>
          </cell>
          <cell r="G7">
            <v>0.3</v>
          </cell>
          <cell r="H7">
            <v>180</v>
          </cell>
          <cell r="I7" t="str">
            <v>матрица</v>
          </cell>
          <cell r="J7">
            <v>142</v>
          </cell>
          <cell r="K7">
            <v>0</v>
          </cell>
          <cell r="N7">
            <v>336</v>
          </cell>
          <cell r="O7">
            <v>28.4</v>
          </cell>
          <cell r="Q7">
            <v>0</v>
          </cell>
          <cell r="T7">
            <v>16.126760563380284</v>
          </cell>
          <cell r="U7">
            <v>16.126760563380284</v>
          </cell>
          <cell r="V7">
            <v>33.200000000000003</v>
          </cell>
          <cell r="W7">
            <v>25</v>
          </cell>
          <cell r="X7">
            <v>25</v>
          </cell>
          <cell r="Y7">
            <v>29.6</v>
          </cell>
          <cell r="Z7">
            <v>16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306</v>
          </cell>
          <cell r="D8">
            <v>504</v>
          </cell>
          <cell r="E8">
            <v>282</v>
          </cell>
          <cell r="F8">
            <v>433</v>
          </cell>
          <cell r="G8">
            <v>0.3</v>
          </cell>
          <cell r="H8">
            <v>180</v>
          </cell>
          <cell r="I8" t="str">
            <v>матрица</v>
          </cell>
          <cell r="J8">
            <v>282</v>
          </cell>
          <cell r="K8">
            <v>0</v>
          </cell>
          <cell r="N8">
            <v>840</v>
          </cell>
          <cell r="O8">
            <v>56.4</v>
          </cell>
          <cell r="Q8">
            <v>0</v>
          </cell>
          <cell r="T8">
            <v>22.570921985815602</v>
          </cell>
          <cell r="U8">
            <v>22.570921985815602</v>
          </cell>
          <cell r="V8">
            <v>91.6</v>
          </cell>
          <cell r="W8">
            <v>77.400000000000006</v>
          </cell>
          <cell r="X8">
            <v>73.599999999999994</v>
          </cell>
          <cell r="Y8">
            <v>80.599999999999994</v>
          </cell>
          <cell r="Z8">
            <v>86</v>
          </cell>
          <cell r="AA8" t="str">
            <v>нужно увеличить продажи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191</v>
          </cell>
          <cell r="D9">
            <v>1176</v>
          </cell>
          <cell r="E9">
            <v>353</v>
          </cell>
          <cell r="F9">
            <v>900</v>
          </cell>
          <cell r="G9">
            <v>0.3</v>
          </cell>
          <cell r="H9">
            <v>180</v>
          </cell>
          <cell r="I9" t="str">
            <v>матрица</v>
          </cell>
          <cell r="J9">
            <v>358</v>
          </cell>
          <cell r="K9">
            <v>-5</v>
          </cell>
          <cell r="N9">
            <v>168</v>
          </cell>
          <cell r="O9">
            <v>70.599999999999994</v>
          </cell>
          <cell r="Q9">
            <v>0</v>
          </cell>
          <cell r="T9">
            <v>15.127478753541078</v>
          </cell>
          <cell r="U9">
            <v>15.127478753541078</v>
          </cell>
          <cell r="V9">
            <v>85.4</v>
          </cell>
          <cell r="W9">
            <v>118.2</v>
          </cell>
          <cell r="X9">
            <v>82.8</v>
          </cell>
          <cell r="Y9">
            <v>90.6</v>
          </cell>
          <cell r="Z9">
            <v>105.8</v>
          </cell>
          <cell r="AA9" t="str">
            <v>Акция октябрь сеть "Галактика"</v>
          </cell>
          <cell r="AB9">
            <v>0</v>
          </cell>
          <cell r="AC9">
            <v>12</v>
          </cell>
          <cell r="AD9">
            <v>0</v>
          </cell>
          <cell r="AE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243</v>
          </cell>
          <cell r="D10">
            <v>504</v>
          </cell>
          <cell r="E10">
            <v>349</v>
          </cell>
          <cell r="F10">
            <v>279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349</v>
          </cell>
          <cell r="K10">
            <v>0</v>
          </cell>
          <cell r="N10">
            <v>672</v>
          </cell>
          <cell r="O10">
            <v>69.8</v>
          </cell>
          <cell r="Q10">
            <v>0</v>
          </cell>
          <cell r="T10">
            <v>13.624641833810889</v>
          </cell>
          <cell r="U10">
            <v>13.624641833810889</v>
          </cell>
          <cell r="V10">
            <v>76.2</v>
          </cell>
          <cell r="W10">
            <v>69</v>
          </cell>
          <cell r="X10">
            <v>56.2</v>
          </cell>
          <cell r="Y10">
            <v>64</v>
          </cell>
          <cell r="Z10">
            <v>79.599999999999994</v>
          </cell>
          <cell r="AB10">
            <v>0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406</v>
          </cell>
          <cell r="D11">
            <v>840</v>
          </cell>
          <cell r="E11">
            <v>423</v>
          </cell>
          <cell r="F11">
            <v>691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421</v>
          </cell>
          <cell r="K11">
            <v>2</v>
          </cell>
          <cell r="N11">
            <v>504</v>
          </cell>
          <cell r="O11">
            <v>84.6</v>
          </cell>
          <cell r="Q11">
            <v>0</v>
          </cell>
          <cell r="T11">
            <v>14.125295508274233</v>
          </cell>
          <cell r="U11">
            <v>14.125295508274233</v>
          </cell>
          <cell r="V11">
            <v>101.2</v>
          </cell>
          <cell r="W11">
            <v>114.6</v>
          </cell>
          <cell r="X11">
            <v>92.6</v>
          </cell>
          <cell r="Y11">
            <v>111.8</v>
          </cell>
          <cell r="Z11">
            <v>103.8</v>
          </cell>
          <cell r="AA11" t="str">
            <v>Акция октябрь сеть "Галактика"</v>
          </cell>
          <cell r="AB11">
            <v>0</v>
          </cell>
          <cell r="AC11">
            <v>12</v>
          </cell>
          <cell r="AD11">
            <v>0</v>
          </cell>
          <cell r="AE11">
            <v>0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224</v>
          </cell>
          <cell r="E12">
            <v>19</v>
          </cell>
          <cell r="F12">
            <v>205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19</v>
          </cell>
          <cell r="K12">
            <v>0</v>
          </cell>
          <cell r="N12">
            <v>0</v>
          </cell>
          <cell r="O12">
            <v>3.8</v>
          </cell>
          <cell r="Q12">
            <v>0</v>
          </cell>
          <cell r="T12">
            <v>53.947368421052637</v>
          </cell>
          <cell r="U12">
            <v>53.947368421052637</v>
          </cell>
          <cell r="V12">
            <v>2</v>
          </cell>
          <cell r="W12">
            <v>0.4</v>
          </cell>
          <cell r="X12">
            <v>2</v>
          </cell>
          <cell r="Y12">
            <v>0.4</v>
          </cell>
          <cell r="Z12">
            <v>0.8</v>
          </cell>
          <cell r="AA12" t="str">
            <v>нужно увеличить продажи!!!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123</v>
          </cell>
          <cell r="D13">
            <v>280</v>
          </cell>
          <cell r="E13">
            <v>114</v>
          </cell>
          <cell r="F13">
            <v>251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116</v>
          </cell>
          <cell r="K13">
            <v>-2</v>
          </cell>
          <cell r="N13">
            <v>0</v>
          </cell>
          <cell r="O13">
            <v>22.8</v>
          </cell>
          <cell r="P13">
            <v>91</v>
          </cell>
          <cell r="Q13">
            <v>140</v>
          </cell>
          <cell r="T13">
            <v>17.149122807017545</v>
          </cell>
          <cell r="U13">
            <v>11.008771929824562</v>
          </cell>
          <cell r="V13">
            <v>17.2</v>
          </cell>
          <cell r="W13">
            <v>31.8</v>
          </cell>
          <cell r="X13">
            <v>25</v>
          </cell>
          <cell r="Y13">
            <v>23.6</v>
          </cell>
          <cell r="Z13">
            <v>29.2</v>
          </cell>
          <cell r="AB13">
            <v>32.76</v>
          </cell>
          <cell r="AC13">
            <v>10</v>
          </cell>
          <cell r="AD13">
            <v>14</v>
          </cell>
          <cell r="AE13">
            <v>50.4</v>
          </cell>
          <cell r="AF13">
            <v>14</v>
          </cell>
          <cell r="AG13">
            <v>70</v>
          </cell>
        </row>
        <row r="14">
          <cell r="A14" t="str">
            <v>Жар-мени с картофелем и сочной грудинкой. ВЕС  ПОКОМ</v>
          </cell>
          <cell r="B14" t="str">
            <v>кг</v>
          </cell>
          <cell r="C14">
            <v>14</v>
          </cell>
          <cell r="F14">
            <v>14</v>
          </cell>
          <cell r="G14">
            <v>0</v>
          </cell>
          <cell r="H14">
            <v>180</v>
          </cell>
          <cell r="I14" t="str">
            <v>не в матрице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нужно увеличить продажи!!!</v>
          </cell>
          <cell r="AB14">
            <v>0</v>
          </cell>
          <cell r="AC14">
            <v>0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245</v>
          </cell>
          <cell r="D15">
            <v>168</v>
          </cell>
          <cell r="E15">
            <v>197</v>
          </cell>
          <cell r="F15">
            <v>157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197</v>
          </cell>
          <cell r="K15">
            <v>0</v>
          </cell>
          <cell r="N15">
            <v>672</v>
          </cell>
          <cell r="O15">
            <v>39.4</v>
          </cell>
          <cell r="Q15">
            <v>0</v>
          </cell>
          <cell r="T15">
            <v>21.040609137055839</v>
          </cell>
          <cell r="U15">
            <v>21.040609137055839</v>
          </cell>
          <cell r="V15">
            <v>54.8</v>
          </cell>
          <cell r="W15">
            <v>37.200000000000003</v>
          </cell>
          <cell r="X15">
            <v>43.2</v>
          </cell>
          <cell r="Y15">
            <v>56.4</v>
          </cell>
          <cell r="Z15">
            <v>63.4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278</v>
          </cell>
          <cell r="E16">
            <v>187</v>
          </cell>
          <cell r="F16">
            <v>49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187</v>
          </cell>
          <cell r="K16">
            <v>0</v>
          </cell>
          <cell r="N16">
            <v>504</v>
          </cell>
          <cell r="O16">
            <v>37.4</v>
          </cell>
          <cell r="Q16">
            <v>0</v>
          </cell>
          <cell r="T16">
            <v>14.786096256684493</v>
          </cell>
          <cell r="U16">
            <v>14.786096256684493</v>
          </cell>
          <cell r="V16">
            <v>47.2</v>
          </cell>
          <cell r="W16">
            <v>26</v>
          </cell>
          <cell r="X16">
            <v>39.6</v>
          </cell>
          <cell r="Y16">
            <v>39.6</v>
          </cell>
          <cell r="Z16">
            <v>47.8</v>
          </cell>
          <cell r="AB16">
            <v>0</v>
          </cell>
          <cell r="AC16">
            <v>12</v>
          </cell>
          <cell r="AD16">
            <v>0</v>
          </cell>
          <cell r="AE16">
            <v>0</v>
          </cell>
          <cell r="AF16">
            <v>14</v>
          </cell>
          <cell r="AG16">
            <v>70</v>
          </cell>
        </row>
        <row r="17">
          <cell r="A17" t="str">
            <v>Круггетсы сочные ТМ Горячая штучка ТС Круггетсы 3 кг. Изделия кулинарные рубленые в тесте куриные</v>
          </cell>
          <cell r="B17" t="str">
            <v>кг</v>
          </cell>
          <cell r="C17">
            <v>9</v>
          </cell>
          <cell r="F17">
            <v>9</v>
          </cell>
          <cell r="G17">
            <v>0</v>
          </cell>
          <cell r="H17">
            <v>180</v>
          </cell>
          <cell r="I17" t="str">
            <v>не в матрице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нужно увеличить продажи!!!</v>
          </cell>
          <cell r="AB17">
            <v>0</v>
          </cell>
          <cell r="AC17">
            <v>0</v>
          </cell>
        </row>
        <row r="18">
          <cell r="A18" t="str">
            <v>Мини-пицца с ветчиной и сыром ТМ Зареченские продукты. ВЕС  Поком</v>
          </cell>
          <cell r="B18" t="str">
            <v>кг</v>
          </cell>
          <cell r="C18">
            <v>30</v>
          </cell>
          <cell r="E18">
            <v>3</v>
          </cell>
          <cell r="F18">
            <v>27</v>
          </cell>
          <cell r="G18">
            <v>1</v>
          </cell>
          <cell r="H18">
            <v>180</v>
          </cell>
          <cell r="I18" t="str">
            <v>матрица</v>
          </cell>
          <cell r="J18">
            <v>2</v>
          </cell>
          <cell r="K18">
            <v>1</v>
          </cell>
          <cell r="N18">
            <v>0</v>
          </cell>
          <cell r="O18">
            <v>0.6</v>
          </cell>
          <cell r="Q18">
            <v>0</v>
          </cell>
          <cell r="T18">
            <v>45</v>
          </cell>
          <cell r="U18">
            <v>45</v>
          </cell>
          <cell r="V18">
            <v>0.6</v>
          </cell>
          <cell r="W18">
            <v>0</v>
          </cell>
          <cell r="X18">
            <v>1.2</v>
          </cell>
          <cell r="Y18">
            <v>0</v>
          </cell>
          <cell r="Z18">
            <v>0.6</v>
          </cell>
          <cell r="AA18" t="str">
            <v>нужно увеличить продажи / вместо фрай-пиццы</v>
          </cell>
          <cell r="AB18">
            <v>0</v>
          </cell>
          <cell r="AC18">
            <v>3</v>
          </cell>
          <cell r="AD18">
            <v>0</v>
          </cell>
          <cell r="AE18">
            <v>0</v>
          </cell>
          <cell r="AF18">
            <v>14</v>
          </cell>
          <cell r="AG18">
            <v>126</v>
          </cell>
        </row>
        <row r="19">
          <cell r="A19" t="str">
            <v>Мини-сосиски в тесте ТМ Зареченские . ВЕС  Поком</v>
          </cell>
          <cell r="B19" t="str">
            <v>кг</v>
          </cell>
          <cell r="C19">
            <v>88.8</v>
          </cell>
          <cell r="D19">
            <v>51.8</v>
          </cell>
          <cell r="E19">
            <v>92.5</v>
          </cell>
          <cell r="F19">
            <v>40.700000000000003</v>
          </cell>
          <cell r="G19">
            <v>1</v>
          </cell>
          <cell r="H19">
            <v>180</v>
          </cell>
          <cell r="I19" t="str">
            <v>матрица</v>
          </cell>
          <cell r="J19">
            <v>95.8</v>
          </cell>
          <cell r="K19">
            <v>-3.2999999999999972</v>
          </cell>
          <cell r="N19">
            <v>155.4</v>
          </cell>
          <cell r="O19">
            <v>18.5</v>
          </cell>
          <cell r="P19">
            <v>62.899999999999991</v>
          </cell>
          <cell r="Q19">
            <v>51.800000000000004</v>
          </cell>
          <cell r="T19">
            <v>13.400000000000002</v>
          </cell>
          <cell r="U19">
            <v>10.600000000000001</v>
          </cell>
          <cell r="V19">
            <v>17.02</v>
          </cell>
          <cell r="W19">
            <v>17.02</v>
          </cell>
          <cell r="X19">
            <v>17.760000000000002</v>
          </cell>
          <cell r="Y19">
            <v>22.94</v>
          </cell>
          <cell r="Z19">
            <v>18.5</v>
          </cell>
          <cell r="AB19">
            <v>62.899999999999991</v>
          </cell>
          <cell r="AC19">
            <v>3.7</v>
          </cell>
          <cell r="AD19">
            <v>14</v>
          </cell>
          <cell r="AE19">
            <v>51.800000000000004</v>
          </cell>
          <cell r="AF19">
            <v>14</v>
          </cell>
          <cell r="AG19">
            <v>126</v>
          </cell>
        </row>
        <row r="20">
          <cell r="A20" t="str">
            <v>Мини-сосиски в тесте ТМ Зареченские ТС Зареченские продукты флоу-пак 0,3 кг.  Поком</v>
          </cell>
          <cell r="B20" t="str">
            <v>шт</v>
          </cell>
          <cell r="C20">
            <v>50</v>
          </cell>
          <cell r="E20">
            <v>12</v>
          </cell>
          <cell r="F20">
            <v>38</v>
          </cell>
          <cell r="G20">
            <v>0.3</v>
          </cell>
          <cell r="H20">
            <v>180</v>
          </cell>
          <cell r="I20" t="str">
            <v>Общий прайс</v>
          </cell>
          <cell r="J20">
            <v>12</v>
          </cell>
          <cell r="K20">
            <v>0</v>
          </cell>
          <cell r="N20">
            <v>0</v>
          </cell>
          <cell r="O20">
            <v>2.4</v>
          </cell>
          <cell r="Q20">
            <v>0</v>
          </cell>
          <cell r="T20">
            <v>15.833333333333334</v>
          </cell>
          <cell r="U20">
            <v>15.833333333333334</v>
          </cell>
          <cell r="V20">
            <v>3.2</v>
          </cell>
          <cell r="W20">
            <v>3.6</v>
          </cell>
          <cell r="X20">
            <v>3.4</v>
          </cell>
          <cell r="Y20">
            <v>6</v>
          </cell>
          <cell r="Z20">
            <v>5.2</v>
          </cell>
          <cell r="AB20">
            <v>0</v>
          </cell>
          <cell r="AC20">
            <v>9</v>
          </cell>
          <cell r="AD20">
            <v>0</v>
          </cell>
          <cell r="AE20">
            <v>0</v>
          </cell>
          <cell r="AF20">
            <v>14</v>
          </cell>
          <cell r="AG20">
            <v>126</v>
          </cell>
        </row>
        <row r="21">
          <cell r="A21" t="str">
            <v>Мини-чебуреки с мясом ТМ Зареченские ТС Зареченские продукты ПОКОМ</v>
          </cell>
          <cell r="B21" t="str">
            <v>кг</v>
          </cell>
          <cell r="C21">
            <v>11.5</v>
          </cell>
          <cell r="D21">
            <v>132</v>
          </cell>
          <cell r="E21">
            <v>60.5</v>
          </cell>
          <cell r="F21">
            <v>77.5</v>
          </cell>
          <cell r="G21">
            <v>1</v>
          </cell>
          <cell r="H21">
            <v>180</v>
          </cell>
          <cell r="I21" t="str">
            <v>матрица</v>
          </cell>
          <cell r="J21">
            <v>58.5</v>
          </cell>
          <cell r="K21">
            <v>2</v>
          </cell>
          <cell r="N21">
            <v>0</v>
          </cell>
          <cell r="O21">
            <v>12.1</v>
          </cell>
          <cell r="P21">
            <v>104</v>
          </cell>
          <cell r="Q21">
            <v>132</v>
          </cell>
          <cell r="T21">
            <v>17.314049586776861</v>
          </cell>
          <cell r="U21">
            <v>6.4049586776859506</v>
          </cell>
          <cell r="V21">
            <v>7.7</v>
          </cell>
          <cell r="W21">
            <v>14.3</v>
          </cell>
          <cell r="X21">
            <v>6.6</v>
          </cell>
          <cell r="Y21">
            <v>9.9</v>
          </cell>
          <cell r="Z21">
            <v>6.6</v>
          </cell>
          <cell r="AB21">
            <v>104</v>
          </cell>
          <cell r="AC21">
            <v>5.5</v>
          </cell>
          <cell r="AD21">
            <v>24</v>
          </cell>
          <cell r="AE21">
            <v>132</v>
          </cell>
          <cell r="AF21">
            <v>12</v>
          </cell>
          <cell r="AG21">
            <v>84</v>
          </cell>
        </row>
        <row r="22">
          <cell r="A22" t="str">
            <v>Мини-чебуречки с мясом  ТМ Зареченские ТС Зареченские продукты флоу-пак 0,3 кг.  Поком</v>
          </cell>
          <cell r="B22" t="str">
            <v>шт</v>
          </cell>
          <cell r="C22">
            <v>35</v>
          </cell>
          <cell r="D22">
            <v>162</v>
          </cell>
          <cell r="E22">
            <v>32</v>
          </cell>
          <cell r="F22">
            <v>163</v>
          </cell>
          <cell r="G22">
            <v>0.3</v>
          </cell>
          <cell r="H22">
            <v>180</v>
          </cell>
          <cell r="I22" t="str">
            <v>Общий прайс</v>
          </cell>
          <cell r="J22">
            <v>32</v>
          </cell>
          <cell r="K22">
            <v>0</v>
          </cell>
          <cell r="N22">
            <v>0</v>
          </cell>
          <cell r="O22">
            <v>6.4</v>
          </cell>
          <cell r="Q22">
            <v>0</v>
          </cell>
          <cell r="T22">
            <v>25.46875</v>
          </cell>
          <cell r="U22">
            <v>25.46875</v>
          </cell>
          <cell r="V22">
            <v>6.6</v>
          </cell>
          <cell r="W22">
            <v>12.2</v>
          </cell>
          <cell r="X22">
            <v>3.8</v>
          </cell>
          <cell r="Y22">
            <v>6</v>
          </cell>
          <cell r="Z22">
            <v>13.8</v>
          </cell>
          <cell r="AA22" t="str">
            <v>нужно увеличить продажи</v>
          </cell>
          <cell r="AB22">
            <v>0</v>
          </cell>
          <cell r="AC22">
            <v>9</v>
          </cell>
          <cell r="AD22">
            <v>0</v>
          </cell>
          <cell r="AE22">
            <v>0</v>
          </cell>
          <cell r="AF22">
            <v>18</v>
          </cell>
          <cell r="AG22">
            <v>234</v>
          </cell>
        </row>
        <row r="23">
          <cell r="A23" t="str">
            <v>Мини-чебуречки с сыром и ветчиной  ТМ Зареченские ТС Зареченские продукты флоу-пак 0,3 кг.  Поком</v>
          </cell>
          <cell r="B23" t="str">
            <v>шт</v>
          </cell>
          <cell r="C23">
            <v>73</v>
          </cell>
          <cell r="E23">
            <v>17</v>
          </cell>
          <cell r="F23">
            <v>54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17</v>
          </cell>
          <cell r="K23">
            <v>0</v>
          </cell>
          <cell r="N23">
            <v>0</v>
          </cell>
          <cell r="O23">
            <v>3.4</v>
          </cell>
          <cell r="Q23">
            <v>0</v>
          </cell>
          <cell r="T23">
            <v>15.882352941176471</v>
          </cell>
          <cell r="U23">
            <v>15.882352941176471</v>
          </cell>
          <cell r="V23">
            <v>4.4000000000000004</v>
          </cell>
          <cell r="W23">
            <v>8.1999999999999993</v>
          </cell>
          <cell r="X23">
            <v>2.2000000000000002</v>
          </cell>
          <cell r="Y23">
            <v>7.4</v>
          </cell>
          <cell r="Z23">
            <v>5.4</v>
          </cell>
          <cell r="AB23">
            <v>0</v>
          </cell>
          <cell r="AC23">
            <v>9</v>
          </cell>
          <cell r="AD23">
            <v>0</v>
          </cell>
          <cell r="AE23">
            <v>0</v>
          </cell>
          <cell r="AF23">
            <v>18</v>
          </cell>
          <cell r="AG23">
            <v>234</v>
          </cell>
        </row>
        <row r="24">
          <cell r="A24" t="str">
            <v>Мини-шарики с курочкой и сыром ТМ Зареченские ВЕС ПОКОМ</v>
          </cell>
          <cell r="B24" t="str">
            <v>кг</v>
          </cell>
          <cell r="G24">
            <v>0</v>
          </cell>
          <cell r="H24">
            <v>180</v>
          </cell>
          <cell r="I24" t="str">
            <v>матрица</v>
          </cell>
          <cell r="K24">
            <v>0</v>
          </cell>
          <cell r="O24">
            <v>0</v>
          </cell>
          <cell r="T24" t="e">
            <v>#DIV/0!</v>
          </cell>
          <cell r="U24" t="e">
            <v>#DIV/0!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нет потребности</v>
          </cell>
          <cell r="AB24">
            <v>0</v>
          </cell>
          <cell r="AC24">
            <v>0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573</v>
          </cell>
          <cell r="D25">
            <v>420</v>
          </cell>
          <cell r="E25">
            <v>327</v>
          </cell>
          <cell r="F25">
            <v>523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330</v>
          </cell>
          <cell r="K25">
            <v>-3</v>
          </cell>
          <cell r="N25">
            <v>252</v>
          </cell>
          <cell r="O25">
            <v>65.400000000000006</v>
          </cell>
          <cell r="P25">
            <v>140.60000000000014</v>
          </cell>
          <cell r="Q25">
            <v>168</v>
          </cell>
          <cell r="T25">
            <v>14.418960244648316</v>
          </cell>
          <cell r="U25">
            <v>11.850152905198776</v>
          </cell>
          <cell r="V25">
            <v>68.599999999999994</v>
          </cell>
          <cell r="W25">
            <v>82.4</v>
          </cell>
          <cell r="X25">
            <v>82.8</v>
          </cell>
          <cell r="Y25">
            <v>95.8</v>
          </cell>
          <cell r="Z25">
            <v>101.6</v>
          </cell>
          <cell r="AB25">
            <v>35.150000000000034</v>
          </cell>
          <cell r="AC25">
            <v>6</v>
          </cell>
          <cell r="AD25">
            <v>28</v>
          </cell>
          <cell r="AE25">
            <v>42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2</v>
          </cell>
          <cell r="D26">
            <v>672</v>
          </cell>
          <cell r="E26">
            <v>168</v>
          </cell>
          <cell r="F26">
            <v>506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168</v>
          </cell>
          <cell r="K26">
            <v>0</v>
          </cell>
          <cell r="N26">
            <v>0</v>
          </cell>
          <cell r="O26">
            <v>33.6</v>
          </cell>
          <cell r="Q26">
            <v>0</v>
          </cell>
          <cell r="T26">
            <v>15.059523809523808</v>
          </cell>
          <cell r="U26">
            <v>15.059523809523808</v>
          </cell>
          <cell r="V26">
            <v>29</v>
          </cell>
          <cell r="W26">
            <v>56.8</v>
          </cell>
          <cell r="X26">
            <v>33</v>
          </cell>
          <cell r="Y26">
            <v>37.200000000000003</v>
          </cell>
          <cell r="Z26">
            <v>43</v>
          </cell>
          <cell r="AA26" t="str">
            <v>Акция октябрь сеть "Галактика"</v>
          </cell>
          <cell r="AB26">
            <v>0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3</v>
          </cell>
          <cell r="D27">
            <v>252</v>
          </cell>
          <cell r="E27">
            <v>114</v>
          </cell>
          <cell r="F27">
            <v>141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114</v>
          </cell>
          <cell r="K27">
            <v>0</v>
          </cell>
          <cell r="N27">
            <v>168</v>
          </cell>
          <cell r="O27">
            <v>22.8</v>
          </cell>
          <cell r="Q27">
            <v>0</v>
          </cell>
          <cell r="T27">
            <v>13.552631578947368</v>
          </cell>
          <cell r="U27">
            <v>13.552631578947368</v>
          </cell>
          <cell r="V27">
            <v>26.4</v>
          </cell>
          <cell r="W27">
            <v>27.2</v>
          </cell>
          <cell r="X27">
            <v>18</v>
          </cell>
          <cell r="Y27">
            <v>24.6</v>
          </cell>
          <cell r="Z27">
            <v>33.4</v>
          </cell>
          <cell r="AB27">
            <v>0</v>
          </cell>
          <cell r="AC27">
            <v>6</v>
          </cell>
          <cell r="AD27">
            <v>0</v>
          </cell>
          <cell r="AE27">
            <v>0</v>
          </cell>
          <cell r="AF27">
            <v>14</v>
          </cell>
          <cell r="AG27">
            <v>126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306</v>
          </cell>
          <cell r="D28">
            <v>72</v>
          </cell>
          <cell r="E28">
            <v>210</v>
          </cell>
          <cell r="F28">
            <v>156</v>
          </cell>
          <cell r="G28">
            <v>1</v>
          </cell>
          <cell r="H28">
            <v>180</v>
          </cell>
          <cell r="I28" t="str">
            <v>матрица</v>
          </cell>
          <cell r="J28">
            <v>210</v>
          </cell>
          <cell r="K28">
            <v>0</v>
          </cell>
          <cell r="N28">
            <v>288</v>
          </cell>
          <cell r="O28">
            <v>42</v>
          </cell>
          <cell r="P28">
            <v>144</v>
          </cell>
          <cell r="Q28">
            <v>144</v>
          </cell>
          <cell r="T28">
            <v>14</v>
          </cell>
          <cell r="U28">
            <v>10.571428571428571</v>
          </cell>
          <cell r="V28">
            <v>39.6</v>
          </cell>
          <cell r="W28">
            <v>39.6</v>
          </cell>
          <cell r="X28">
            <v>50.4</v>
          </cell>
          <cell r="Y28">
            <v>55.2</v>
          </cell>
          <cell r="Z28">
            <v>30</v>
          </cell>
          <cell r="AB28">
            <v>144</v>
          </cell>
          <cell r="AC28">
            <v>6</v>
          </cell>
          <cell r="AD28">
            <v>24</v>
          </cell>
          <cell r="AE28">
            <v>144</v>
          </cell>
          <cell r="AF28">
            <v>12</v>
          </cell>
          <cell r="AG28">
            <v>84</v>
          </cell>
        </row>
        <row r="29">
          <cell r="A29" t="str">
            <v>Наггетсы из печи 0,25кг ТМ Вязанка замор.  ПОКОМ</v>
          </cell>
          <cell r="B29" t="str">
            <v>шт</v>
          </cell>
          <cell r="C29">
            <v>524</v>
          </cell>
          <cell r="E29">
            <v>174</v>
          </cell>
          <cell r="F29">
            <v>321</v>
          </cell>
          <cell r="G29">
            <v>0.25</v>
          </cell>
          <cell r="H29">
            <v>365</v>
          </cell>
          <cell r="I29" t="str">
            <v>матрица</v>
          </cell>
          <cell r="J29">
            <v>174</v>
          </cell>
          <cell r="K29">
            <v>0</v>
          </cell>
          <cell r="N29">
            <v>168</v>
          </cell>
          <cell r="O29">
            <v>34.799999999999997</v>
          </cell>
          <cell r="Q29">
            <v>0</v>
          </cell>
          <cell r="T29">
            <v>14.051724137931036</v>
          </cell>
          <cell r="U29">
            <v>14.051724137931036</v>
          </cell>
          <cell r="V29">
            <v>34.799999999999997</v>
          </cell>
          <cell r="W29">
            <v>43.4</v>
          </cell>
          <cell r="X29">
            <v>64</v>
          </cell>
          <cell r="Y29">
            <v>42.4</v>
          </cell>
          <cell r="Z29">
            <v>45.4</v>
          </cell>
          <cell r="AA29" t="str">
            <v>Акция октябрь сеть "Галактика"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  <cell r="AF29">
            <v>14</v>
          </cell>
          <cell r="AG29">
            <v>70</v>
          </cell>
        </row>
        <row r="30">
          <cell r="A30" t="str">
            <v>Наггетсы с индейкой 0,25кг ТМ Вязанка ТС Из печи Сливушки ПОКОМ</v>
          </cell>
          <cell r="B30" t="str">
            <v>шт</v>
          </cell>
          <cell r="C30">
            <v>342</v>
          </cell>
          <cell r="D30">
            <v>168</v>
          </cell>
          <cell r="E30">
            <v>217</v>
          </cell>
          <cell r="F30">
            <v>228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217</v>
          </cell>
          <cell r="K30">
            <v>0</v>
          </cell>
          <cell r="O30">
            <v>43.4</v>
          </cell>
          <cell r="T30">
            <v>5.2534562211981566</v>
          </cell>
          <cell r="U30">
            <v>5.2534562211981566</v>
          </cell>
          <cell r="V30">
            <v>50.6</v>
          </cell>
          <cell r="W30">
            <v>57.8</v>
          </cell>
          <cell r="X30">
            <v>59.4</v>
          </cell>
          <cell r="Y30">
            <v>54.4</v>
          </cell>
          <cell r="Z30">
            <v>62.6</v>
          </cell>
          <cell r="AA30" t="str">
            <v>дубль / не правильно ставится приход</v>
          </cell>
          <cell r="AB30">
            <v>0</v>
          </cell>
          <cell r="AC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E31">
            <v>217</v>
          </cell>
          <cell r="F31">
            <v>228</v>
          </cell>
          <cell r="G31">
            <v>0.25</v>
          </cell>
          <cell r="H31">
            <v>365</v>
          </cell>
          <cell r="I31" t="str">
            <v>матрица</v>
          </cell>
          <cell r="K31">
            <v>217</v>
          </cell>
          <cell r="N31">
            <v>504</v>
          </cell>
          <cell r="O31">
            <v>43.4</v>
          </cell>
          <cell r="Q31">
            <v>0</v>
          </cell>
          <cell r="T31">
            <v>16.866359447004609</v>
          </cell>
          <cell r="U31">
            <v>16.866359447004609</v>
          </cell>
          <cell r="V31">
            <v>50.6</v>
          </cell>
          <cell r="W31">
            <v>57.8</v>
          </cell>
          <cell r="X31">
            <v>59.4</v>
          </cell>
          <cell r="Y31">
            <v>54.8</v>
          </cell>
          <cell r="Z31">
            <v>62.6</v>
          </cell>
          <cell r="AA31" t="str">
            <v>есть дубль</v>
          </cell>
          <cell r="AB31">
            <v>0</v>
          </cell>
          <cell r="AC31">
            <v>12</v>
          </cell>
          <cell r="AD31">
            <v>0</v>
          </cell>
          <cell r="AE31">
            <v>0</v>
          </cell>
          <cell r="AF31">
            <v>14</v>
          </cell>
          <cell r="AG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874</v>
          </cell>
          <cell r="E32">
            <v>181</v>
          </cell>
          <cell r="F32">
            <v>660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181</v>
          </cell>
          <cell r="K32">
            <v>0</v>
          </cell>
          <cell r="N32">
            <v>0</v>
          </cell>
          <cell r="O32">
            <v>36.200000000000003</v>
          </cell>
          <cell r="Q32">
            <v>0</v>
          </cell>
          <cell r="T32">
            <v>18.232044198895025</v>
          </cell>
          <cell r="U32">
            <v>18.232044198895025</v>
          </cell>
          <cell r="V32">
            <v>35.200000000000003</v>
          </cell>
          <cell r="W32">
            <v>42.6</v>
          </cell>
          <cell r="X32">
            <v>83</v>
          </cell>
          <cell r="Y32">
            <v>43.4</v>
          </cell>
          <cell r="Z32">
            <v>50.8</v>
          </cell>
          <cell r="AA32" t="str">
            <v>Акция октябрь сеть "Галактика"</v>
          </cell>
          <cell r="AB32">
            <v>0</v>
          </cell>
          <cell r="AC32">
            <v>12</v>
          </cell>
          <cell r="AD32">
            <v>0</v>
          </cell>
          <cell r="AE32">
            <v>0</v>
          </cell>
          <cell r="AF32">
            <v>14</v>
          </cell>
          <cell r="AG32">
            <v>70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39</v>
          </cell>
          <cell r="D33">
            <v>168</v>
          </cell>
          <cell r="E33">
            <v>84</v>
          </cell>
          <cell r="F33">
            <v>105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84</v>
          </cell>
          <cell r="K33">
            <v>0</v>
          </cell>
          <cell r="N33">
            <v>84</v>
          </cell>
          <cell r="O33">
            <v>16.8</v>
          </cell>
          <cell r="P33">
            <v>46.200000000000017</v>
          </cell>
          <cell r="Q33">
            <v>84</v>
          </cell>
          <cell r="T33">
            <v>16.25</v>
          </cell>
          <cell r="U33">
            <v>11.25</v>
          </cell>
          <cell r="V33">
            <v>13</v>
          </cell>
          <cell r="W33">
            <v>18.8</v>
          </cell>
          <cell r="X33">
            <v>14.4</v>
          </cell>
          <cell r="Y33">
            <v>19.399999999999999</v>
          </cell>
          <cell r="Z33">
            <v>16.8</v>
          </cell>
          <cell r="AA33" t="str">
            <v>Галактика</v>
          </cell>
          <cell r="AB33">
            <v>11.550000000000004</v>
          </cell>
          <cell r="AC33">
            <v>6</v>
          </cell>
          <cell r="AD33">
            <v>14</v>
          </cell>
          <cell r="AE33">
            <v>21</v>
          </cell>
          <cell r="AF33">
            <v>14</v>
          </cell>
          <cell r="AG33">
            <v>126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>
            <v>163</v>
          </cell>
          <cell r="E34">
            <v>116</v>
          </cell>
          <cell r="F34">
            <v>32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140</v>
          </cell>
          <cell r="K34">
            <v>-24</v>
          </cell>
          <cell r="N34">
            <v>504</v>
          </cell>
          <cell r="O34">
            <v>23.2</v>
          </cell>
          <cell r="Q34">
            <v>0</v>
          </cell>
          <cell r="T34">
            <v>23.103448275862071</v>
          </cell>
          <cell r="U34">
            <v>23.103448275862071</v>
          </cell>
          <cell r="V34">
            <v>37.799999999999997</v>
          </cell>
          <cell r="W34">
            <v>24.4</v>
          </cell>
          <cell r="X34">
            <v>20</v>
          </cell>
          <cell r="Y34">
            <v>21.4</v>
          </cell>
          <cell r="Z34">
            <v>12.6</v>
          </cell>
          <cell r="AB34">
            <v>0</v>
          </cell>
          <cell r="AC34">
            <v>12</v>
          </cell>
          <cell r="AD34">
            <v>0</v>
          </cell>
          <cell r="AE34">
            <v>0</v>
          </cell>
          <cell r="AF34">
            <v>14</v>
          </cell>
          <cell r="AG34">
            <v>70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62</v>
          </cell>
          <cell r="E38">
            <v>47</v>
          </cell>
          <cell r="F38">
            <v>1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102</v>
          </cell>
          <cell r="K38">
            <v>-55</v>
          </cell>
          <cell r="N38">
            <v>288</v>
          </cell>
          <cell r="O38">
            <v>9.4</v>
          </cell>
          <cell r="Q38">
            <v>0</v>
          </cell>
          <cell r="T38">
            <v>30.74468085106383</v>
          </cell>
          <cell r="U38">
            <v>30.74468085106383</v>
          </cell>
          <cell r="V38">
            <v>21</v>
          </cell>
          <cell r="W38">
            <v>15</v>
          </cell>
          <cell r="X38">
            <v>26.8</v>
          </cell>
          <cell r="Y38">
            <v>18.399999999999999</v>
          </cell>
          <cell r="Z38">
            <v>16.399999999999999</v>
          </cell>
          <cell r="AB38">
            <v>0</v>
          </cell>
          <cell r="AC38">
            <v>8</v>
          </cell>
          <cell r="AD38">
            <v>0</v>
          </cell>
          <cell r="AE38">
            <v>0</v>
          </cell>
          <cell r="AF38">
            <v>12</v>
          </cell>
          <cell r="AG38">
            <v>84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232</v>
          </cell>
          <cell r="D42">
            <v>192</v>
          </cell>
          <cell r="E42">
            <v>210</v>
          </cell>
          <cell r="F42">
            <v>167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210</v>
          </cell>
          <cell r="K42">
            <v>0</v>
          </cell>
          <cell r="N42">
            <v>480</v>
          </cell>
          <cell r="O42">
            <v>42</v>
          </cell>
          <cell r="Q42">
            <v>0</v>
          </cell>
          <cell r="T42">
            <v>15.404761904761905</v>
          </cell>
          <cell r="U42">
            <v>15.404761904761905</v>
          </cell>
          <cell r="V42">
            <v>48.8</v>
          </cell>
          <cell r="W42">
            <v>43.6</v>
          </cell>
          <cell r="X42">
            <v>47.6</v>
          </cell>
          <cell r="Y42">
            <v>55.8</v>
          </cell>
          <cell r="Z42">
            <v>40.6</v>
          </cell>
          <cell r="AB42">
            <v>0</v>
          </cell>
          <cell r="AC42">
            <v>8</v>
          </cell>
          <cell r="AD42">
            <v>0</v>
          </cell>
          <cell r="AE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C43">
            <v>228</v>
          </cell>
          <cell r="D43">
            <v>96</v>
          </cell>
          <cell r="E43">
            <v>238</v>
          </cell>
          <cell r="F43">
            <v>59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238</v>
          </cell>
          <cell r="K43">
            <v>0</v>
          </cell>
          <cell r="N43">
            <v>288</v>
          </cell>
          <cell r="O43">
            <v>47.6</v>
          </cell>
          <cell r="P43">
            <v>319.39999999999998</v>
          </cell>
          <cell r="Q43">
            <v>288</v>
          </cell>
          <cell r="T43">
            <v>13.34033613445378</v>
          </cell>
          <cell r="U43">
            <v>7.2899159663865545</v>
          </cell>
          <cell r="V43">
            <v>32.6</v>
          </cell>
          <cell r="W43">
            <v>34.4</v>
          </cell>
          <cell r="X43">
            <v>37.6</v>
          </cell>
          <cell r="Y43">
            <v>30.6</v>
          </cell>
          <cell r="Z43">
            <v>21</v>
          </cell>
          <cell r="AA43" t="str">
            <v>Галактика</v>
          </cell>
          <cell r="AB43">
            <v>287.45999999999998</v>
          </cell>
          <cell r="AC43">
            <v>8</v>
          </cell>
          <cell r="AD43">
            <v>36</v>
          </cell>
          <cell r="AE43">
            <v>259.2</v>
          </cell>
          <cell r="AF43">
            <v>12</v>
          </cell>
          <cell r="AG43">
            <v>84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G44">
            <v>0</v>
          </cell>
          <cell r="H44">
            <v>180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673</v>
          </cell>
          <cell r="E45">
            <v>357</v>
          </cell>
          <cell r="F45">
            <v>259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357</v>
          </cell>
          <cell r="K45">
            <v>0</v>
          </cell>
          <cell r="N45">
            <v>192</v>
          </cell>
          <cell r="O45">
            <v>71.400000000000006</v>
          </cell>
          <cell r="P45">
            <v>477.20000000000005</v>
          </cell>
          <cell r="Q45">
            <v>480</v>
          </cell>
          <cell r="T45">
            <v>13.039215686274508</v>
          </cell>
          <cell r="U45">
            <v>6.3165266106442575</v>
          </cell>
          <cell r="V45">
            <v>51.2</v>
          </cell>
          <cell r="W45">
            <v>61.8</v>
          </cell>
          <cell r="X45">
            <v>87</v>
          </cell>
          <cell r="Y45">
            <v>67</v>
          </cell>
          <cell r="Z45">
            <v>56.8</v>
          </cell>
          <cell r="AB45">
            <v>429.48000000000008</v>
          </cell>
          <cell r="AC45">
            <v>8</v>
          </cell>
          <cell r="AD45">
            <v>60</v>
          </cell>
          <cell r="AE45">
            <v>432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336</v>
          </cell>
          <cell r="E46">
            <v>76</v>
          </cell>
          <cell r="F46">
            <v>258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76</v>
          </cell>
          <cell r="K46">
            <v>0</v>
          </cell>
          <cell r="N46">
            <v>0</v>
          </cell>
          <cell r="O46">
            <v>15.2</v>
          </cell>
          <cell r="Q46">
            <v>0</v>
          </cell>
          <cell r="T46">
            <v>16.973684210526315</v>
          </cell>
          <cell r="U46">
            <v>16.973684210526315</v>
          </cell>
          <cell r="V46">
            <v>7.8</v>
          </cell>
          <cell r="W46">
            <v>16.8</v>
          </cell>
          <cell r="X46">
            <v>20.2</v>
          </cell>
          <cell r="Y46">
            <v>34</v>
          </cell>
          <cell r="Z46">
            <v>11.8</v>
          </cell>
          <cell r="AA46" t="str">
            <v>нужно увеличить продажи</v>
          </cell>
          <cell r="AB46">
            <v>0</v>
          </cell>
          <cell r="AC46">
            <v>16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845</v>
          </cell>
          <cell r="D47">
            <v>240</v>
          </cell>
          <cell r="E47">
            <v>625</v>
          </cell>
          <cell r="F47">
            <v>345</v>
          </cell>
          <cell r="G47">
            <v>1</v>
          </cell>
          <cell r="H47">
            <v>180</v>
          </cell>
          <cell r="I47" t="str">
            <v>матрица</v>
          </cell>
          <cell r="J47">
            <v>625</v>
          </cell>
          <cell r="K47">
            <v>0</v>
          </cell>
          <cell r="N47">
            <v>960</v>
          </cell>
          <cell r="O47">
            <v>125</v>
          </cell>
          <cell r="P47">
            <v>320</v>
          </cell>
          <cell r="Q47">
            <v>300</v>
          </cell>
          <cell r="T47">
            <v>12.84</v>
          </cell>
          <cell r="U47">
            <v>10.44</v>
          </cell>
          <cell r="V47">
            <v>122</v>
          </cell>
          <cell r="W47">
            <v>120</v>
          </cell>
          <cell r="X47">
            <v>139</v>
          </cell>
          <cell r="Y47">
            <v>126</v>
          </cell>
          <cell r="Z47">
            <v>109</v>
          </cell>
          <cell r="AB47">
            <v>320</v>
          </cell>
          <cell r="AC47">
            <v>5</v>
          </cell>
          <cell r="AD47">
            <v>60</v>
          </cell>
          <cell r="AE47">
            <v>300</v>
          </cell>
          <cell r="AF47">
            <v>12</v>
          </cell>
          <cell r="AG47">
            <v>144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728</v>
          </cell>
          <cell r="D48">
            <v>864</v>
          </cell>
          <cell r="E48">
            <v>906</v>
          </cell>
          <cell r="F48">
            <v>519</v>
          </cell>
          <cell r="G48">
            <v>0.9</v>
          </cell>
          <cell r="H48">
            <v>180</v>
          </cell>
          <cell r="I48" t="str">
            <v>матрица</v>
          </cell>
          <cell r="J48">
            <v>906</v>
          </cell>
          <cell r="K48">
            <v>0</v>
          </cell>
          <cell r="N48">
            <v>1440</v>
          </cell>
          <cell r="O48">
            <v>181.2</v>
          </cell>
          <cell r="P48">
            <v>396.59999999999991</v>
          </cell>
          <cell r="Q48">
            <v>384</v>
          </cell>
          <cell r="T48">
            <v>12.930463576158941</v>
          </cell>
          <cell r="U48">
            <v>10.811258278145695</v>
          </cell>
          <cell r="V48">
            <v>179.6</v>
          </cell>
          <cell r="W48">
            <v>180.6</v>
          </cell>
          <cell r="X48">
            <v>166</v>
          </cell>
          <cell r="Y48">
            <v>213</v>
          </cell>
          <cell r="Z48">
            <v>177.8</v>
          </cell>
          <cell r="AB48">
            <v>356.93999999999994</v>
          </cell>
          <cell r="AC48">
            <v>8</v>
          </cell>
          <cell r="AD48">
            <v>48</v>
          </cell>
          <cell r="AE48">
            <v>345.6</v>
          </cell>
          <cell r="AF48">
            <v>12</v>
          </cell>
          <cell r="AG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306</v>
          </cell>
          <cell r="E49">
            <v>175</v>
          </cell>
          <cell r="F49">
            <v>126</v>
          </cell>
          <cell r="G49">
            <v>0.43</v>
          </cell>
          <cell r="H49">
            <v>180</v>
          </cell>
          <cell r="I49" t="str">
            <v>матрица</v>
          </cell>
          <cell r="J49">
            <v>175</v>
          </cell>
          <cell r="K49">
            <v>0</v>
          </cell>
          <cell r="N49">
            <v>192</v>
          </cell>
          <cell r="O49">
            <v>35</v>
          </cell>
          <cell r="P49">
            <v>172</v>
          </cell>
          <cell r="Q49">
            <v>192</v>
          </cell>
          <cell r="T49">
            <v>14.571428571428571</v>
          </cell>
          <cell r="U49">
            <v>9.0857142857142854</v>
          </cell>
          <cell r="V49">
            <v>23</v>
          </cell>
          <cell r="W49">
            <v>24.4</v>
          </cell>
          <cell r="X49">
            <v>28.4</v>
          </cell>
          <cell r="Y49">
            <v>33.200000000000003</v>
          </cell>
          <cell r="Z49">
            <v>30.6</v>
          </cell>
          <cell r="AB49">
            <v>73.959999999999994</v>
          </cell>
          <cell r="AC49">
            <v>16</v>
          </cell>
          <cell r="AD49">
            <v>12</v>
          </cell>
          <cell r="AE49">
            <v>82.56</v>
          </cell>
          <cell r="AF49">
            <v>12</v>
          </cell>
          <cell r="AG49">
            <v>84</v>
          </cell>
        </row>
        <row r="50">
          <cell r="A50" t="str">
            <v>Пельмени Домашние с говядиной и свининой 0,7кг, сфера ТМ Зареченские  ПОКОМ</v>
          </cell>
          <cell r="B50" t="str">
            <v>шт</v>
          </cell>
          <cell r="C50">
            <v>17</v>
          </cell>
          <cell r="D50">
            <v>120</v>
          </cell>
          <cell r="E50">
            <v>63</v>
          </cell>
          <cell r="F50">
            <v>60</v>
          </cell>
          <cell r="G50">
            <v>0</v>
          </cell>
          <cell r="H50">
            <v>180</v>
          </cell>
          <cell r="I50" t="str">
            <v>не в матрице</v>
          </cell>
          <cell r="J50">
            <v>61</v>
          </cell>
          <cell r="K50">
            <v>2</v>
          </cell>
          <cell r="N50">
            <v>120</v>
          </cell>
          <cell r="O50">
            <v>12.6</v>
          </cell>
          <cell r="Q50">
            <v>0</v>
          </cell>
          <cell r="T50">
            <v>14.285714285714286</v>
          </cell>
          <cell r="U50">
            <v>14.285714285714286</v>
          </cell>
          <cell r="V50">
            <v>11.8</v>
          </cell>
          <cell r="W50">
            <v>11.6</v>
          </cell>
          <cell r="X50">
            <v>7.6</v>
          </cell>
          <cell r="Y50">
            <v>7.8</v>
          </cell>
          <cell r="Z50">
            <v>5.2</v>
          </cell>
          <cell r="AA50" t="str">
            <v>вывод</v>
          </cell>
          <cell r="AB50">
            <v>0</v>
          </cell>
          <cell r="AC50">
            <v>10</v>
          </cell>
          <cell r="AD50">
            <v>0</v>
          </cell>
          <cell r="AE50">
            <v>0</v>
          </cell>
        </row>
        <row r="51">
          <cell r="A51" t="str">
            <v>Пельмени Домашние со сливочным маслом ТМ Зареченские  продукты флоу-пак сфера 0,7 кг.  Поком</v>
          </cell>
          <cell r="B51" t="str">
            <v>шт</v>
          </cell>
          <cell r="C51">
            <v>117</v>
          </cell>
          <cell r="D51">
            <v>360</v>
          </cell>
          <cell r="E51">
            <v>114</v>
          </cell>
          <cell r="F51">
            <v>333</v>
          </cell>
          <cell r="G51">
            <v>0.7</v>
          </cell>
          <cell r="H51">
            <v>180</v>
          </cell>
          <cell r="I51" t="str">
            <v>матрица / Общий прайс</v>
          </cell>
          <cell r="J51">
            <v>112</v>
          </cell>
          <cell r="K51">
            <v>2</v>
          </cell>
          <cell r="N51">
            <v>360</v>
          </cell>
          <cell r="O51">
            <v>22.8</v>
          </cell>
          <cell r="Q51">
            <v>0</v>
          </cell>
          <cell r="T51">
            <v>30.394736842105264</v>
          </cell>
          <cell r="U51">
            <v>30.394736842105264</v>
          </cell>
          <cell r="V51">
            <v>45.4</v>
          </cell>
          <cell r="W51">
            <v>48.4</v>
          </cell>
          <cell r="X51">
            <v>34.4</v>
          </cell>
          <cell r="Y51">
            <v>32</v>
          </cell>
          <cell r="Z51">
            <v>49.2</v>
          </cell>
          <cell r="AB51">
            <v>0</v>
          </cell>
          <cell r="AC51">
            <v>10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Жемчужные ТМ Зареченские ТС Зареченские продукты флоу-пак сфера 1,0 кг.  Поком</v>
          </cell>
          <cell r="B52" t="str">
            <v>шт</v>
          </cell>
          <cell r="C52">
            <v>45</v>
          </cell>
          <cell r="D52">
            <v>72</v>
          </cell>
          <cell r="E52">
            <v>52</v>
          </cell>
          <cell r="F52">
            <v>49</v>
          </cell>
          <cell r="G52">
            <v>1</v>
          </cell>
          <cell r="H52">
            <v>180</v>
          </cell>
          <cell r="I52" t="str">
            <v>Общий прайс</v>
          </cell>
          <cell r="J52">
            <v>48</v>
          </cell>
          <cell r="K52">
            <v>4</v>
          </cell>
          <cell r="N52">
            <v>72</v>
          </cell>
          <cell r="O52">
            <v>10.4</v>
          </cell>
          <cell r="P52">
            <v>45.400000000000006</v>
          </cell>
          <cell r="Q52">
            <v>72</v>
          </cell>
          <cell r="T52">
            <v>18.557692307692307</v>
          </cell>
          <cell r="U52">
            <v>11.634615384615385</v>
          </cell>
          <cell r="V52">
            <v>11</v>
          </cell>
          <cell r="W52">
            <v>13.2</v>
          </cell>
          <cell r="X52">
            <v>7.8</v>
          </cell>
          <cell r="Y52">
            <v>14.4</v>
          </cell>
          <cell r="Z52">
            <v>5.8</v>
          </cell>
          <cell r="AB52">
            <v>45.400000000000006</v>
          </cell>
          <cell r="AC52">
            <v>6</v>
          </cell>
          <cell r="AD52">
            <v>12</v>
          </cell>
          <cell r="AE52">
            <v>72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фермерскими сливками ТМ Стародв флоу-пак классическая форма 0,7 кг.  Поком</v>
          </cell>
          <cell r="B53" t="str">
            <v>шт</v>
          </cell>
          <cell r="C53">
            <v>115</v>
          </cell>
          <cell r="D53">
            <v>96</v>
          </cell>
          <cell r="E53">
            <v>49</v>
          </cell>
          <cell r="F53">
            <v>151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49</v>
          </cell>
          <cell r="K53">
            <v>0</v>
          </cell>
          <cell r="N53">
            <v>0</v>
          </cell>
          <cell r="O53">
            <v>9.8000000000000007</v>
          </cell>
          <cell r="Q53">
            <v>0</v>
          </cell>
          <cell r="T53">
            <v>15.408163265306122</v>
          </cell>
          <cell r="U53">
            <v>15.408163265306122</v>
          </cell>
          <cell r="V53">
            <v>11</v>
          </cell>
          <cell r="W53">
            <v>14.4</v>
          </cell>
          <cell r="X53">
            <v>13.2</v>
          </cell>
          <cell r="Y53">
            <v>11.8</v>
          </cell>
          <cell r="Z53">
            <v>18.600000000000001</v>
          </cell>
          <cell r="AA53" t="str">
            <v>Акция октябрь сеть "Галактика"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Медвежьи ушки с фермерской свининой и говядиной Большие флоу-пак класс 0,7 кг  Поком</v>
          </cell>
          <cell r="B54" t="str">
            <v>шт</v>
          </cell>
          <cell r="C54">
            <v>104</v>
          </cell>
          <cell r="E54">
            <v>15</v>
          </cell>
          <cell r="F54">
            <v>81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15</v>
          </cell>
          <cell r="K54">
            <v>0</v>
          </cell>
          <cell r="N54">
            <v>0</v>
          </cell>
          <cell r="O54">
            <v>3</v>
          </cell>
          <cell r="Q54">
            <v>0</v>
          </cell>
          <cell r="T54">
            <v>27</v>
          </cell>
          <cell r="U54">
            <v>27</v>
          </cell>
          <cell r="V54">
            <v>5.6</v>
          </cell>
          <cell r="W54">
            <v>4</v>
          </cell>
          <cell r="X54">
            <v>9</v>
          </cell>
          <cell r="Y54">
            <v>7.4</v>
          </cell>
          <cell r="Z54">
            <v>16</v>
          </cell>
          <cell r="AA54" t="str">
            <v>нужно увеличить продажи / Акция октябрь сеть "Галактика"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Медвежьи ушки с фермерской свининой и говядиной Малые флоу-пак классическая 0,7 кг  Поком</v>
          </cell>
          <cell r="B55" t="str">
            <v>шт</v>
          </cell>
          <cell r="C55">
            <v>129</v>
          </cell>
          <cell r="E55">
            <v>17</v>
          </cell>
          <cell r="F55">
            <v>104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17</v>
          </cell>
          <cell r="K55">
            <v>0</v>
          </cell>
          <cell r="N55">
            <v>0</v>
          </cell>
          <cell r="O55">
            <v>3.4</v>
          </cell>
          <cell r="Q55">
            <v>0</v>
          </cell>
          <cell r="T55">
            <v>30.588235294117649</v>
          </cell>
          <cell r="U55">
            <v>30.588235294117649</v>
          </cell>
          <cell r="V55">
            <v>7.6</v>
          </cell>
          <cell r="W55">
            <v>8.6</v>
          </cell>
          <cell r="X55">
            <v>5.4</v>
          </cell>
          <cell r="Y55">
            <v>12</v>
          </cell>
          <cell r="Z55">
            <v>14.6</v>
          </cell>
          <cell r="AA55" t="str">
            <v>нужно увеличить продажи / Акция октябрь сеть "Галактика"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Мясорубские ТМ Стародворье фоу-пак равиоли 0,7 кг.  Поком</v>
          </cell>
          <cell r="B56" t="str">
            <v>шт</v>
          </cell>
          <cell r="C56">
            <v>300</v>
          </cell>
          <cell r="D56">
            <v>288</v>
          </cell>
          <cell r="E56">
            <v>319</v>
          </cell>
          <cell r="F56">
            <v>205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318</v>
          </cell>
          <cell r="K56">
            <v>1</v>
          </cell>
          <cell r="N56">
            <v>672</v>
          </cell>
          <cell r="O56">
            <v>63.8</v>
          </cell>
          <cell r="Q56">
            <v>0</v>
          </cell>
          <cell r="T56">
            <v>13.746081504702195</v>
          </cell>
          <cell r="U56">
            <v>13.746081504702195</v>
          </cell>
          <cell r="V56">
            <v>72.8</v>
          </cell>
          <cell r="W56">
            <v>67.8</v>
          </cell>
          <cell r="X56">
            <v>65.599999999999994</v>
          </cell>
          <cell r="Y56">
            <v>87</v>
          </cell>
          <cell r="Z56">
            <v>59.8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Отборные из свинины и говядины 0,9 кг ТМ Стародворье ТС Медвежье ушко  ПОКОМ</v>
          </cell>
          <cell r="B57" t="str">
            <v>шт</v>
          </cell>
          <cell r="C57">
            <v>162</v>
          </cell>
          <cell r="E57">
            <v>18</v>
          </cell>
          <cell r="F57">
            <v>127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18</v>
          </cell>
          <cell r="K57">
            <v>0</v>
          </cell>
          <cell r="N57">
            <v>96</v>
          </cell>
          <cell r="O57">
            <v>3.6</v>
          </cell>
          <cell r="Q57">
            <v>0</v>
          </cell>
          <cell r="T57">
            <v>61.944444444444443</v>
          </cell>
          <cell r="U57">
            <v>61.944444444444443</v>
          </cell>
          <cell r="V57">
            <v>12.2</v>
          </cell>
          <cell r="W57">
            <v>6.8</v>
          </cell>
          <cell r="X57">
            <v>13.6</v>
          </cell>
          <cell r="Y57">
            <v>12</v>
          </cell>
          <cell r="Z57">
            <v>12</v>
          </cell>
          <cell r="AA57" t="str">
            <v>нужно увеличить продажи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Отборные с говядиной 0,9 кг НОВА ТМ Стародворье ТС Медвежье ушко  ПОКОМ</v>
          </cell>
          <cell r="B58" t="str">
            <v>шт</v>
          </cell>
          <cell r="C58">
            <v>232</v>
          </cell>
          <cell r="E58">
            <v>49</v>
          </cell>
          <cell r="F58">
            <v>166</v>
          </cell>
          <cell r="G58">
            <v>0.9</v>
          </cell>
          <cell r="H58">
            <v>180</v>
          </cell>
          <cell r="I58" t="str">
            <v>матрица</v>
          </cell>
          <cell r="J58">
            <v>49</v>
          </cell>
          <cell r="K58">
            <v>0</v>
          </cell>
          <cell r="N58">
            <v>0</v>
          </cell>
          <cell r="O58">
            <v>9.8000000000000007</v>
          </cell>
          <cell r="Q58">
            <v>0</v>
          </cell>
          <cell r="T58">
            <v>16.938775510204081</v>
          </cell>
          <cell r="U58">
            <v>16.938775510204081</v>
          </cell>
          <cell r="V58">
            <v>7.8</v>
          </cell>
          <cell r="W58">
            <v>7.6</v>
          </cell>
          <cell r="X58">
            <v>18.399999999999999</v>
          </cell>
          <cell r="Y58">
            <v>14.2</v>
          </cell>
          <cell r="Z58">
            <v>11.2</v>
          </cell>
          <cell r="AA58" t="str">
            <v>нужно увеличить продажи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С говядиной и свининой, ВЕС, ТМ Славница сфера пуговки  ПОКОМ</v>
          </cell>
          <cell r="B59" t="str">
            <v>кг</v>
          </cell>
          <cell r="C59">
            <v>995</v>
          </cell>
          <cell r="D59">
            <v>360</v>
          </cell>
          <cell r="E59">
            <v>835</v>
          </cell>
          <cell r="F59">
            <v>350</v>
          </cell>
          <cell r="G59">
            <v>1</v>
          </cell>
          <cell r="H59">
            <v>180</v>
          </cell>
          <cell r="I59" t="str">
            <v>матрица</v>
          </cell>
          <cell r="J59">
            <v>835</v>
          </cell>
          <cell r="K59">
            <v>0</v>
          </cell>
          <cell r="N59">
            <v>1500</v>
          </cell>
          <cell r="O59">
            <v>167</v>
          </cell>
          <cell r="P59">
            <v>321</v>
          </cell>
          <cell r="Q59">
            <v>300</v>
          </cell>
          <cell r="T59">
            <v>12.874251497005988</v>
          </cell>
          <cell r="U59">
            <v>11.077844311377245</v>
          </cell>
          <cell r="V59">
            <v>166</v>
          </cell>
          <cell r="W59">
            <v>156</v>
          </cell>
          <cell r="X59">
            <v>176</v>
          </cell>
          <cell r="Y59">
            <v>170</v>
          </cell>
          <cell r="Z59">
            <v>162</v>
          </cell>
          <cell r="AB59">
            <v>321</v>
          </cell>
          <cell r="AC59">
            <v>5</v>
          </cell>
          <cell r="AD59">
            <v>60</v>
          </cell>
          <cell r="AE59">
            <v>300</v>
          </cell>
          <cell r="AF59">
            <v>12</v>
          </cell>
          <cell r="AG59">
            <v>144</v>
          </cell>
        </row>
        <row r="60">
          <cell r="A60" t="str">
            <v>Пельмени Со свининой и говядиной ТМ Особый рецепт Любимая ложка 1,0 кг  ПОКОМ</v>
          </cell>
          <cell r="B60" t="str">
            <v>шт</v>
          </cell>
          <cell r="C60">
            <v>302</v>
          </cell>
          <cell r="E60">
            <v>123</v>
          </cell>
          <cell r="F60">
            <v>159</v>
          </cell>
          <cell r="G60">
            <v>1</v>
          </cell>
          <cell r="H60">
            <v>180</v>
          </cell>
          <cell r="I60" t="str">
            <v>матрица</v>
          </cell>
          <cell r="J60">
            <v>121</v>
          </cell>
          <cell r="K60">
            <v>2</v>
          </cell>
          <cell r="N60">
            <v>180</v>
          </cell>
          <cell r="O60">
            <v>24.6</v>
          </cell>
          <cell r="Q60">
            <v>0</v>
          </cell>
          <cell r="T60">
            <v>13.780487804878048</v>
          </cell>
          <cell r="U60">
            <v>13.780487804878048</v>
          </cell>
          <cell r="V60">
            <v>27.4</v>
          </cell>
          <cell r="W60">
            <v>24.2</v>
          </cell>
          <cell r="X60">
            <v>38.200000000000003</v>
          </cell>
          <cell r="Y60">
            <v>33.4</v>
          </cell>
          <cell r="Z60">
            <v>23.8</v>
          </cell>
          <cell r="AB60">
            <v>0</v>
          </cell>
          <cell r="AC60">
            <v>5</v>
          </cell>
          <cell r="AD60">
            <v>0</v>
          </cell>
          <cell r="AE60">
            <v>0</v>
          </cell>
          <cell r="AF60">
            <v>12</v>
          </cell>
          <cell r="AG60">
            <v>84</v>
          </cell>
        </row>
        <row r="61">
          <cell r="A61" t="str">
            <v>Пельмени Сочные стародв. сфера 0,43кг  Поком</v>
          </cell>
          <cell r="B61" t="str">
            <v>шт</v>
          </cell>
          <cell r="C61">
            <v>81</v>
          </cell>
          <cell r="F61">
            <v>81</v>
          </cell>
          <cell r="G61">
            <v>0</v>
          </cell>
          <cell r="H61" t="e">
            <v>#N/A</v>
          </cell>
          <cell r="I61" t="str">
            <v>не в матрице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нужно продавать!!! / перемещение</v>
          </cell>
          <cell r="AB61">
            <v>0</v>
          </cell>
          <cell r="AC61">
            <v>0</v>
          </cell>
        </row>
        <row r="62">
          <cell r="A62" t="str">
            <v>Пельмени Супермени с мясом, Горячая штучка 0,2кг    ПОКОМ</v>
          </cell>
          <cell r="B62" t="str">
            <v>шт</v>
          </cell>
          <cell r="G62">
            <v>0</v>
          </cell>
          <cell r="H62">
            <v>180</v>
          </cell>
          <cell r="I62" t="str">
            <v>матрица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B62">
            <v>0</v>
          </cell>
          <cell r="AC62">
            <v>0</v>
          </cell>
          <cell r="AF62">
            <v>8</v>
          </cell>
          <cell r="AG62">
            <v>48</v>
          </cell>
        </row>
        <row r="63">
          <cell r="A63" t="str">
            <v>Пельмени Супермени со сливочным маслом Супермени 0,2 Сфера Горячая штучка  Поком</v>
          </cell>
          <cell r="B63" t="str">
            <v>шт</v>
          </cell>
          <cell r="G63">
            <v>0</v>
          </cell>
          <cell r="H63">
            <v>180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B63">
            <v>0</v>
          </cell>
          <cell r="AC63">
            <v>0</v>
          </cell>
          <cell r="AF63">
            <v>6</v>
          </cell>
          <cell r="AG63">
            <v>72</v>
          </cell>
        </row>
        <row r="64">
          <cell r="A64" t="str">
            <v>Печеные пельмени Печь-мени с мясом Печеные пельмени Фикс.вес 0,2 сфера Вязанка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нет потребности</v>
          </cell>
          <cell r="AB64">
            <v>0</v>
          </cell>
          <cell r="AC64">
            <v>0</v>
          </cell>
          <cell r="AF64">
            <v>6</v>
          </cell>
          <cell r="AG64">
            <v>72</v>
          </cell>
        </row>
        <row r="65">
          <cell r="A65" t="str">
            <v>Пирожки с мясом 3,7кг ВЕС ТМ Зареченские  ПОКОМ</v>
          </cell>
          <cell r="B65" t="str">
            <v>кг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0</v>
          </cell>
          <cell r="AF65">
            <v>14</v>
          </cell>
          <cell r="AG65">
            <v>126</v>
          </cell>
        </row>
        <row r="66">
          <cell r="A66" t="str">
            <v>Сосиски Оригинальные заморож. ТМ Стародворье в вак 0,33 кг  Поком</v>
          </cell>
          <cell r="B66" t="str">
            <v>шт</v>
          </cell>
          <cell r="C66">
            <v>43</v>
          </cell>
          <cell r="F66">
            <v>43</v>
          </cell>
          <cell r="G66">
            <v>0</v>
          </cell>
          <cell r="H66">
            <v>365</v>
          </cell>
          <cell r="I66" t="str">
            <v>не в матрице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B66">
            <v>0</v>
          </cell>
          <cell r="AC66">
            <v>0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52</v>
          </cell>
          <cell r="D67">
            <v>336</v>
          </cell>
          <cell r="E67">
            <v>342</v>
          </cell>
          <cell r="F67">
            <v>2</v>
          </cell>
          <cell r="G67">
            <v>0.25</v>
          </cell>
          <cell r="H67">
            <v>180</v>
          </cell>
          <cell r="I67" t="str">
            <v>матрица</v>
          </cell>
          <cell r="J67">
            <v>433</v>
          </cell>
          <cell r="K67">
            <v>-91</v>
          </cell>
          <cell r="N67">
            <v>1344</v>
          </cell>
          <cell r="O67">
            <v>68.400000000000006</v>
          </cell>
          <cell r="Q67">
            <v>0</v>
          </cell>
          <cell r="T67">
            <v>19.678362573099413</v>
          </cell>
          <cell r="U67">
            <v>19.678362573099413</v>
          </cell>
          <cell r="V67">
            <v>98.8</v>
          </cell>
          <cell r="W67">
            <v>109</v>
          </cell>
          <cell r="X67">
            <v>105</v>
          </cell>
          <cell r="Y67">
            <v>116.6</v>
          </cell>
          <cell r="Z67">
            <v>107.6</v>
          </cell>
          <cell r="AB67">
            <v>0</v>
          </cell>
          <cell r="AC67">
            <v>12</v>
          </cell>
          <cell r="AD67">
            <v>0</v>
          </cell>
          <cell r="AE67">
            <v>0</v>
          </cell>
          <cell r="AF67">
            <v>14</v>
          </cell>
          <cell r="AG67">
            <v>70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272</v>
          </cell>
          <cell r="D68">
            <v>672</v>
          </cell>
          <cell r="E68">
            <v>499</v>
          </cell>
          <cell r="F68">
            <v>293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499</v>
          </cell>
          <cell r="K68">
            <v>0</v>
          </cell>
          <cell r="N68">
            <v>840</v>
          </cell>
          <cell r="O68">
            <v>99.8</v>
          </cell>
          <cell r="P68">
            <v>264.20000000000005</v>
          </cell>
          <cell r="Q68">
            <v>336</v>
          </cell>
          <cell r="T68">
            <v>14.719438877755511</v>
          </cell>
          <cell r="U68">
            <v>11.352705410821644</v>
          </cell>
          <cell r="V68">
            <v>98.2</v>
          </cell>
          <cell r="W68">
            <v>99</v>
          </cell>
          <cell r="X68">
            <v>83</v>
          </cell>
          <cell r="Y68">
            <v>95.8</v>
          </cell>
          <cell r="Z68">
            <v>94.8</v>
          </cell>
          <cell r="AB68">
            <v>79.260000000000005</v>
          </cell>
          <cell r="AC68">
            <v>12</v>
          </cell>
          <cell r="AD68">
            <v>28</v>
          </cell>
          <cell r="AE68">
            <v>100.8</v>
          </cell>
          <cell r="AF68">
            <v>14</v>
          </cell>
          <cell r="AG68">
            <v>70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D69">
            <v>226.8</v>
          </cell>
          <cell r="E69">
            <v>66.599999999999994</v>
          </cell>
          <cell r="F69">
            <v>160.19999999999999</v>
          </cell>
          <cell r="G69">
            <v>1</v>
          </cell>
          <cell r="H69">
            <v>180</v>
          </cell>
          <cell r="I69" t="str">
            <v>матрица / Общий прайс</v>
          </cell>
          <cell r="J69">
            <v>64.8</v>
          </cell>
          <cell r="K69">
            <v>1.7999999999999972</v>
          </cell>
          <cell r="N69">
            <v>0</v>
          </cell>
          <cell r="O69">
            <v>13.319999999999999</v>
          </cell>
          <cell r="P69">
            <v>26.28</v>
          </cell>
          <cell r="Q69">
            <v>32.4</v>
          </cell>
          <cell r="T69">
            <v>14.459459459459461</v>
          </cell>
          <cell r="U69">
            <v>12.027027027027028</v>
          </cell>
          <cell r="V69">
            <v>2.88</v>
          </cell>
          <cell r="W69">
            <v>23.04</v>
          </cell>
          <cell r="X69">
            <v>18.72</v>
          </cell>
          <cell r="Y69">
            <v>23.4</v>
          </cell>
          <cell r="Z69">
            <v>16.920000000000002</v>
          </cell>
          <cell r="AB69">
            <v>26.28</v>
          </cell>
          <cell r="AC69">
            <v>1.8</v>
          </cell>
          <cell r="AD69">
            <v>18</v>
          </cell>
          <cell r="AE69">
            <v>32.4</v>
          </cell>
          <cell r="AF69">
            <v>18</v>
          </cell>
          <cell r="AG69">
            <v>234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466</v>
          </cell>
          <cell r="D70">
            <v>336</v>
          </cell>
          <cell r="E70">
            <v>485</v>
          </cell>
          <cell r="F70">
            <v>217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485</v>
          </cell>
          <cell r="K70">
            <v>0</v>
          </cell>
          <cell r="N70">
            <v>1008</v>
          </cell>
          <cell r="O70">
            <v>97</v>
          </cell>
          <cell r="P70">
            <v>133</v>
          </cell>
          <cell r="Q70">
            <v>168</v>
          </cell>
          <cell r="T70">
            <v>14.360824742268042</v>
          </cell>
          <cell r="U70">
            <v>12.628865979381443</v>
          </cell>
          <cell r="V70">
            <v>109.2</v>
          </cell>
          <cell r="W70">
            <v>93</v>
          </cell>
          <cell r="X70">
            <v>94</v>
          </cell>
          <cell r="Y70">
            <v>99.6</v>
          </cell>
          <cell r="Z70">
            <v>117</v>
          </cell>
          <cell r="AA70" t="str">
            <v>Акция октябрь сеть "Галактика"</v>
          </cell>
          <cell r="AB70">
            <v>39.9</v>
          </cell>
          <cell r="AC70">
            <v>12</v>
          </cell>
          <cell r="AD70">
            <v>14</v>
          </cell>
          <cell r="AE70">
            <v>50.4</v>
          </cell>
          <cell r="AF70">
            <v>14</v>
          </cell>
          <cell r="AG70">
            <v>70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100</v>
          </cell>
          <cell r="D71">
            <v>60</v>
          </cell>
          <cell r="E71">
            <v>14</v>
          </cell>
          <cell r="F71">
            <v>145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14</v>
          </cell>
          <cell r="K71">
            <v>0</v>
          </cell>
          <cell r="N71">
            <v>0</v>
          </cell>
          <cell r="O71">
            <v>2.8</v>
          </cell>
          <cell r="Q71">
            <v>0</v>
          </cell>
          <cell r="T71">
            <v>51.785714285714292</v>
          </cell>
          <cell r="U71">
            <v>51.785714285714292</v>
          </cell>
          <cell r="V71">
            <v>3.4</v>
          </cell>
          <cell r="W71">
            <v>10.199999999999999</v>
          </cell>
          <cell r="X71">
            <v>3.6</v>
          </cell>
          <cell r="Y71">
            <v>10</v>
          </cell>
          <cell r="Z71">
            <v>10.8</v>
          </cell>
          <cell r="AA71" t="str">
            <v>нужно увеличить продажи!!!</v>
          </cell>
          <cell r="AB71">
            <v>0</v>
          </cell>
          <cell r="AC71">
            <v>6</v>
          </cell>
          <cell r="AD71">
            <v>0</v>
          </cell>
          <cell r="AE71">
            <v>0</v>
          </cell>
          <cell r="AF71">
            <v>10</v>
          </cell>
          <cell r="AG71">
            <v>130</v>
          </cell>
        </row>
        <row r="72">
          <cell r="A72" t="str">
            <v>Чебупай спелая вишня ТМ Горячая штучка ТС Чебупай 0,2 кг УВС. зам  ПОКОМ</v>
          </cell>
          <cell r="B72" t="str">
            <v>шт</v>
          </cell>
          <cell r="C72">
            <v>28</v>
          </cell>
          <cell r="E72">
            <v>20</v>
          </cell>
          <cell r="F72">
            <v>7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20</v>
          </cell>
          <cell r="K72">
            <v>0</v>
          </cell>
          <cell r="O72">
            <v>4</v>
          </cell>
          <cell r="P72">
            <v>60</v>
          </cell>
          <cell r="Q72">
            <v>60</v>
          </cell>
          <cell r="T72">
            <v>16.75</v>
          </cell>
          <cell r="U72">
            <v>1.75</v>
          </cell>
          <cell r="V72">
            <v>4</v>
          </cell>
          <cell r="W72">
            <v>8.1999999999999993</v>
          </cell>
          <cell r="X72">
            <v>7.2</v>
          </cell>
          <cell r="Y72">
            <v>13.6</v>
          </cell>
          <cell r="Z72">
            <v>10.199999999999999</v>
          </cell>
          <cell r="AA72" t="str">
            <v>нет в бланке</v>
          </cell>
          <cell r="AB72">
            <v>12</v>
          </cell>
          <cell r="AC72">
            <v>6</v>
          </cell>
          <cell r="AD72">
            <v>10</v>
          </cell>
          <cell r="AE72">
            <v>12</v>
          </cell>
          <cell r="AF72">
            <v>10</v>
          </cell>
          <cell r="AG72">
            <v>130</v>
          </cell>
        </row>
        <row r="73">
          <cell r="A73" t="str">
            <v>Чебупели Курочка гриль Базовый ассортимент Фикс.вес 0,3 Пакет Горячая штучка  Поком</v>
          </cell>
          <cell r="B73" t="str">
            <v>шт</v>
          </cell>
          <cell r="C73">
            <v>244</v>
          </cell>
          <cell r="E73">
            <v>44</v>
          </cell>
          <cell r="F73">
            <v>195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44</v>
          </cell>
          <cell r="K73">
            <v>0</v>
          </cell>
          <cell r="N73">
            <v>0</v>
          </cell>
          <cell r="O73">
            <v>8.8000000000000007</v>
          </cell>
          <cell r="Q73">
            <v>0</v>
          </cell>
          <cell r="T73">
            <v>22.159090909090907</v>
          </cell>
          <cell r="U73">
            <v>22.159090909090907</v>
          </cell>
          <cell r="V73">
            <v>12.6</v>
          </cell>
          <cell r="W73">
            <v>9.8000000000000007</v>
          </cell>
          <cell r="X73">
            <v>13.6</v>
          </cell>
          <cell r="Y73">
            <v>22.6</v>
          </cell>
          <cell r="Z73">
            <v>25</v>
          </cell>
          <cell r="AA73" t="str">
            <v>нужно увеличить продажи</v>
          </cell>
          <cell r="AB73">
            <v>0</v>
          </cell>
          <cell r="AC73">
            <v>14</v>
          </cell>
          <cell r="AD73">
            <v>0</v>
          </cell>
          <cell r="AE73">
            <v>0</v>
          </cell>
          <cell r="AF73">
            <v>14</v>
          </cell>
          <cell r="AG73">
            <v>70</v>
          </cell>
        </row>
        <row r="74">
          <cell r="A74" t="str">
            <v>Чебупели с мясом Базовый ассортимент Фикс.вес 0,48 Лоток Горячая штучка ХХЛ  Поком</v>
          </cell>
          <cell r="B74" t="str">
            <v>шт</v>
          </cell>
          <cell r="C74">
            <v>144</v>
          </cell>
          <cell r="E74">
            <v>105</v>
          </cell>
          <cell r="F74">
            <v>2</v>
          </cell>
          <cell r="G74">
            <v>0.48</v>
          </cell>
          <cell r="H74">
            <v>180</v>
          </cell>
          <cell r="I74" t="str">
            <v>матрица</v>
          </cell>
          <cell r="J74">
            <v>115</v>
          </cell>
          <cell r="K74">
            <v>-10</v>
          </cell>
          <cell r="N74">
            <v>560</v>
          </cell>
          <cell r="O74">
            <v>21</v>
          </cell>
          <cell r="Q74">
            <v>0</v>
          </cell>
          <cell r="T74">
            <v>26.761904761904763</v>
          </cell>
          <cell r="U74">
            <v>26.761904761904763</v>
          </cell>
          <cell r="V74">
            <v>38.6</v>
          </cell>
          <cell r="W74">
            <v>19.2</v>
          </cell>
          <cell r="X74">
            <v>29.2</v>
          </cell>
          <cell r="Y74">
            <v>25.2</v>
          </cell>
          <cell r="Z74">
            <v>35.4</v>
          </cell>
          <cell r="AB74">
            <v>0</v>
          </cell>
          <cell r="AC74">
            <v>8</v>
          </cell>
          <cell r="AD74">
            <v>0</v>
          </cell>
          <cell r="AE74">
            <v>0</v>
          </cell>
          <cell r="AF74">
            <v>14</v>
          </cell>
          <cell r="AG74">
            <v>70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1315</v>
          </cell>
          <cell r="D75">
            <v>168</v>
          </cell>
          <cell r="E75">
            <v>598</v>
          </cell>
          <cell r="F75">
            <v>731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595</v>
          </cell>
          <cell r="K75">
            <v>3</v>
          </cell>
          <cell r="N75">
            <v>504</v>
          </cell>
          <cell r="O75">
            <v>119.6</v>
          </cell>
          <cell r="P75">
            <v>319.79999999999995</v>
          </cell>
          <cell r="Q75">
            <v>336</v>
          </cell>
          <cell r="T75">
            <v>13.135451505016723</v>
          </cell>
          <cell r="U75">
            <v>10.32608695652174</v>
          </cell>
          <cell r="V75">
            <v>115.4</v>
          </cell>
          <cell r="W75">
            <v>124.6</v>
          </cell>
          <cell r="X75">
            <v>140.6</v>
          </cell>
          <cell r="Y75">
            <v>154.19999999999999</v>
          </cell>
          <cell r="Z75">
            <v>141</v>
          </cell>
          <cell r="AA75" t="str">
            <v>Акция октябрь сеть "Галактика"</v>
          </cell>
          <cell r="AB75">
            <v>79.949999999999989</v>
          </cell>
          <cell r="AC75">
            <v>12</v>
          </cell>
          <cell r="AD75">
            <v>28</v>
          </cell>
          <cell r="AE75">
            <v>84</v>
          </cell>
          <cell r="AF75">
            <v>14</v>
          </cell>
          <cell r="AG75">
            <v>70</v>
          </cell>
        </row>
        <row r="76">
          <cell r="A76" t="str">
            <v>Чебупицца курочка по-итальянски Горячая штучка 0,25 кг зам  ПОКОМ</v>
          </cell>
          <cell r="B76" t="str">
            <v>шт</v>
          </cell>
          <cell r="C76">
            <v>770</v>
          </cell>
          <cell r="D76">
            <v>504</v>
          </cell>
          <cell r="E76">
            <v>599</v>
          </cell>
          <cell r="F76">
            <v>488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598</v>
          </cell>
          <cell r="K76">
            <v>1</v>
          </cell>
          <cell r="N76">
            <v>1176</v>
          </cell>
          <cell r="O76">
            <v>119.8</v>
          </cell>
          <cell r="Q76">
            <v>0</v>
          </cell>
          <cell r="T76">
            <v>13.889816360601001</v>
          </cell>
          <cell r="U76">
            <v>13.889816360601001</v>
          </cell>
          <cell r="V76">
            <v>143.80000000000001</v>
          </cell>
          <cell r="W76">
            <v>103.2</v>
          </cell>
          <cell r="X76">
            <v>101</v>
          </cell>
          <cell r="Y76">
            <v>130.6</v>
          </cell>
          <cell r="Z76">
            <v>128.4</v>
          </cell>
          <cell r="AB76">
            <v>0</v>
          </cell>
          <cell r="AC76">
            <v>12</v>
          </cell>
          <cell r="AD76">
            <v>0</v>
          </cell>
          <cell r="AE76">
            <v>0</v>
          </cell>
          <cell r="AF76">
            <v>14</v>
          </cell>
          <cell r="AG76">
            <v>70</v>
          </cell>
        </row>
        <row r="77">
          <cell r="A77" t="str">
            <v>Чебуреки Мясные вес 2,7 кг ТМ Зареченские ТС Зареченские продукты   Поком</v>
          </cell>
          <cell r="B77" t="str">
            <v>кг</v>
          </cell>
          <cell r="D77">
            <v>189</v>
          </cell>
          <cell r="E77">
            <v>118.8</v>
          </cell>
          <cell r="F77">
            <v>70.2</v>
          </cell>
          <cell r="G77">
            <v>1</v>
          </cell>
          <cell r="H77">
            <v>180</v>
          </cell>
          <cell r="I77" t="str">
            <v>матрица</v>
          </cell>
          <cell r="J77">
            <v>117.9</v>
          </cell>
          <cell r="K77">
            <v>0.89999999999999147</v>
          </cell>
          <cell r="N77">
            <v>37.799999999999997</v>
          </cell>
          <cell r="O77">
            <v>23.759999999999998</v>
          </cell>
          <cell r="P77">
            <v>200.88</v>
          </cell>
          <cell r="Q77">
            <v>189</v>
          </cell>
          <cell r="T77">
            <v>12.500000000000002</v>
          </cell>
          <cell r="U77">
            <v>4.5454545454545459</v>
          </cell>
          <cell r="V77">
            <v>14.04</v>
          </cell>
          <cell r="W77">
            <v>23.76</v>
          </cell>
          <cell r="X77">
            <v>8.1</v>
          </cell>
          <cell r="Y77">
            <v>15.66</v>
          </cell>
          <cell r="Z77">
            <v>0.54</v>
          </cell>
          <cell r="AB77">
            <v>200.88</v>
          </cell>
          <cell r="AC77">
            <v>2.7</v>
          </cell>
          <cell r="AD77">
            <v>70</v>
          </cell>
          <cell r="AE77">
            <v>189</v>
          </cell>
          <cell r="AF77">
            <v>14</v>
          </cell>
          <cell r="AG77">
            <v>126</v>
          </cell>
        </row>
        <row r="78">
          <cell r="A78" t="str">
            <v>Чебуреки сочные ТМ Зареченские ТС Зареченские продукты.  Поком</v>
          </cell>
          <cell r="B78" t="str">
            <v>кг</v>
          </cell>
          <cell r="E78">
            <v>425</v>
          </cell>
          <cell r="F78">
            <v>270</v>
          </cell>
          <cell r="G78">
            <v>1</v>
          </cell>
          <cell r="H78">
            <v>180</v>
          </cell>
          <cell r="I78" t="str">
            <v>матрица</v>
          </cell>
          <cell r="J78">
            <v>70</v>
          </cell>
          <cell r="K78">
            <v>355</v>
          </cell>
          <cell r="N78">
            <v>1020</v>
          </cell>
          <cell r="O78">
            <v>85</v>
          </cell>
          <cell r="Q78">
            <v>0</v>
          </cell>
          <cell r="T78">
            <v>15.176470588235293</v>
          </cell>
          <cell r="U78">
            <v>15.176470588235293</v>
          </cell>
          <cell r="V78">
            <v>107</v>
          </cell>
          <cell r="W78">
            <v>88</v>
          </cell>
          <cell r="X78">
            <v>79</v>
          </cell>
          <cell r="Y78">
            <v>128</v>
          </cell>
          <cell r="Z78">
            <v>105</v>
          </cell>
          <cell r="AA78" t="str">
            <v>есть дубль</v>
          </cell>
          <cell r="AB78">
            <v>0</v>
          </cell>
          <cell r="AC78">
            <v>5</v>
          </cell>
          <cell r="AD78">
            <v>0</v>
          </cell>
          <cell r="AE78">
            <v>0</v>
          </cell>
          <cell r="AF78">
            <v>12</v>
          </cell>
          <cell r="AG78">
            <v>84</v>
          </cell>
        </row>
        <row r="79">
          <cell r="A79" t="str">
            <v>Чебуреки сочные, ВЕС, куриные жарен. зам  ПОКОМ</v>
          </cell>
          <cell r="B79" t="str">
            <v>кг</v>
          </cell>
          <cell r="C79">
            <v>605</v>
          </cell>
          <cell r="D79">
            <v>180</v>
          </cell>
          <cell r="E79">
            <v>355</v>
          </cell>
          <cell r="F79">
            <v>385</v>
          </cell>
          <cell r="G79">
            <v>0</v>
          </cell>
          <cell r="H79" t="e">
            <v>#N/A</v>
          </cell>
          <cell r="I79" t="str">
            <v>не в матрице</v>
          </cell>
          <cell r="J79">
            <v>360</v>
          </cell>
          <cell r="K79">
            <v>-5</v>
          </cell>
          <cell r="O79">
            <v>71</v>
          </cell>
          <cell r="T79">
            <v>5.422535211267606</v>
          </cell>
          <cell r="U79">
            <v>5.422535211267606</v>
          </cell>
          <cell r="V79">
            <v>88</v>
          </cell>
          <cell r="W79">
            <v>76</v>
          </cell>
          <cell r="X79">
            <v>61</v>
          </cell>
          <cell r="Y79">
            <v>42</v>
          </cell>
          <cell r="Z79">
            <v>21</v>
          </cell>
          <cell r="AA79" t="str">
            <v>дубль / не правильно ставится приход</v>
          </cell>
          <cell r="AB79">
            <v>0</v>
          </cell>
          <cell r="AC79">
            <v>0</v>
          </cell>
        </row>
        <row r="80">
          <cell r="A80" t="str">
            <v>Чебуречище горячая штучка 0,14кг Поком</v>
          </cell>
          <cell r="B80" t="str">
            <v>шт</v>
          </cell>
          <cell r="C80">
            <v>548</v>
          </cell>
          <cell r="E80">
            <v>43</v>
          </cell>
          <cell r="F80">
            <v>505</v>
          </cell>
          <cell r="G80">
            <v>0.14000000000000001</v>
          </cell>
          <cell r="H80">
            <v>180</v>
          </cell>
          <cell r="I80" t="str">
            <v>матрица</v>
          </cell>
          <cell r="J80">
            <v>43</v>
          </cell>
          <cell r="K80">
            <v>0</v>
          </cell>
          <cell r="N80">
            <v>0</v>
          </cell>
          <cell r="O80">
            <v>8.6</v>
          </cell>
          <cell r="Q80">
            <v>0</v>
          </cell>
          <cell r="T80">
            <v>58.720930232558139</v>
          </cell>
          <cell r="U80">
            <v>58.720930232558139</v>
          </cell>
          <cell r="V80">
            <v>15.2</v>
          </cell>
          <cell r="W80">
            <v>15.2</v>
          </cell>
          <cell r="X80">
            <v>38</v>
          </cell>
          <cell r="Y80">
            <v>35.200000000000003</v>
          </cell>
          <cell r="Z80">
            <v>45.6</v>
          </cell>
          <cell r="AA80" t="str">
            <v>нужно увеличить продажи!!!</v>
          </cell>
          <cell r="AB80">
            <v>0</v>
          </cell>
          <cell r="AC80">
            <v>22</v>
          </cell>
          <cell r="AD80">
            <v>0</v>
          </cell>
          <cell r="AE80">
            <v>0</v>
          </cell>
          <cell r="AF80">
            <v>12</v>
          </cell>
          <cell r="AG80">
            <v>84</v>
          </cell>
        </row>
        <row r="81">
          <cell r="A81" t="str">
            <v>Снеки «ЖАР-ладушки с мясом» Фикс.вес 0,2 ТМ «Стародворье»</v>
          </cell>
          <cell r="B81" t="str">
            <v>шт</v>
          </cell>
          <cell r="G81">
            <v>0.2</v>
          </cell>
          <cell r="H81">
            <v>180</v>
          </cell>
          <cell r="I81" t="str">
            <v>матрица</v>
          </cell>
          <cell r="O81">
            <v>0</v>
          </cell>
          <cell r="P81">
            <v>100</v>
          </cell>
          <cell r="Q81">
            <v>168</v>
          </cell>
          <cell r="T81" t="e">
            <v>#DIV/0!</v>
          </cell>
          <cell r="U81" t="e">
            <v>#DIV/0!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 t="str">
            <v>новинка</v>
          </cell>
          <cell r="AB81">
            <v>20</v>
          </cell>
          <cell r="AC81">
            <v>12</v>
          </cell>
          <cell r="AD81">
            <v>14</v>
          </cell>
          <cell r="AE81">
            <v>33.6</v>
          </cell>
          <cell r="AF81">
            <v>14</v>
          </cell>
          <cell r="AG81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140625" style="8" customWidth="1"/>
    <col min="8" max="8" width="5.140625" customWidth="1"/>
    <col min="9" max="9" width="12.7109375" customWidth="1"/>
    <col min="10" max="11" width="6.42578125" customWidth="1"/>
    <col min="12" max="13" width="0.7109375" customWidth="1"/>
    <col min="14" max="15" width="6.42578125" customWidth="1"/>
    <col min="16" max="17" width="11.7109375" customWidth="1"/>
    <col min="18" max="18" width="6.42578125" customWidth="1"/>
    <col min="19" max="19" width="16.28515625" customWidth="1"/>
    <col min="20" max="21" width="5.140625" customWidth="1"/>
    <col min="22" max="26" width="6.28515625" customWidth="1"/>
    <col min="27" max="27" width="27.42578125" customWidth="1"/>
    <col min="28" max="28" width="6.7109375" customWidth="1"/>
    <col min="29" max="29" width="6.7109375" style="8" customWidth="1"/>
    <col min="30" max="30" width="7.28515625" style="35" customWidth="1"/>
    <col min="31" max="31" width="6.7109375" customWidth="1"/>
    <col min="32" max="32" width="6.7109375" style="37" customWidth="1"/>
    <col min="33" max="33" width="6.7109375" customWidth="1"/>
    <col min="34" max="35" width="5.85546875" customWidth="1"/>
    <col min="36" max="36" width="5.42578125" customWidth="1"/>
    <col min="37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1"/>
      <c r="Q1" s="13" t="s">
        <v>133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31"/>
      <c r="AE1" s="1"/>
      <c r="AF1" s="13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1" t="s">
        <v>131</v>
      </c>
      <c r="Q2" s="13" t="s">
        <v>132</v>
      </c>
      <c r="R2" s="1"/>
      <c r="S2" s="1"/>
      <c r="T2" s="1"/>
      <c r="U2" s="1"/>
      <c r="V2" s="1"/>
      <c r="W2" s="1"/>
      <c r="X2" s="1"/>
      <c r="Y2" s="1"/>
      <c r="Z2" s="1"/>
      <c r="AA2" s="1"/>
      <c r="AB2" s="11" t="s">
        <v>131</v>
      </c>
      <c r="AC2" s="12"/>
      <c r="AD2" s="31"/>
      <c r="AE2" s="13" t="s">
        <v>132</v>
      </c>
      <c r="AF2" s="31"/>
      <c r="AG2" s="13" t="s">
        <v>132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32" t="s">
        <v>24</v>
      </c>
      <c r="AE3" s="2" t="s">
        <v>25</v>
      </c>
      <c r="AF3" s="32" t="s">
        <v>24</v>
      </c>
      <c r="AG3" s="2" t="s">
        <v>25</v>
      </c>
      <c r="AH3" s="10" t="s">
        <v>129</v>
      </c>
      <c r="AI3" s="10" t="s">
        <v>130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31" t="s">
        <v>137</v>
      </c>
      <c r="AE4" s="1"/>
      <c r="AF4" s="31" t="s">
        <v>138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15067.2</v>
      </c>
      <c r="F5" s="4">
        <f>SUM(F6:F500)</f>
        <v>18916.7</v>
      </c>
      <c r="G5" s="6"/>
      <c r="H5" s="1"/>
      <c r="I5" s="1"/>
      <c r="J5" s="4">
        <f t="shared" ref="J5:R5" si="0">SUM(J6:J500)</f>
        <v>14472.300000000001</v>
      </c>
      <c r="K5" s="4">
        <f t="shared" si="0"/>
        <v>594.9</v>
      </c>
      <c r="L5" s="4">
        <f t="shared" si="0"/>
        <v>0</v>
      </c>
      <c r="M5" s="4">
        <f t="shared" si="0"/>
        <v>0</v>
      </c>
      <c r="N5" s="4">
        <f t="shared" si="0"/>
        <v>4085.2000000000003</v>
      </c>
      <c r="O5" s="4">
        <f t="shared" si="0"/>
        <v>3013.44</v>
      </c>
      <c r="P5" s="4">
        <f t="shared" si="0"/>
        <v>19231.140000000003</v>
      </c>
      <c r="Q5" s="4">
        <f t="shared" ref="Q5" si="1">SUM(Q6:Q500)</f>
        <v>19300.199999999997</v>
      </c>
      <c r="R5" s="4">
        <f t="shared" si="0"/>
        <v>0</v>
      </c>
      <c r="S5" s="1"/>
      <c r="T5" s="1"/>
      <c r="U5" s="1"/>
      <c r="V5" s="4">
        <f t="shared" ref="V5:Z5" si="2">SUM(V6:V500)</f>
        <v>2433.6799999999998</v>
      </c>
      <c r="W5" s="4">
        <f t="shared" si="2"/>
        <v>2649.64</v>
      </c>
      <c r="X5" s="4">
        <f t="shared" si="2"/>
        <v>2679.119999999999</v>
      </c>
      <c r="Y5" s="4">
        <f t="shared" si="2"/>
        <v>2683.1799999999989</v>
      </c>
      <c r="Z5" s="4">
        <f t="shared" si="2"/>
        <v>2889.8999999999992</v>
      </c>
      <c r="AA5" s="1"/>
      <c r="AB5" s="4">
        <f>SUM(AB6:AB500)</f>
        <v>10749.986000000003</v>
      </c>
      <c r="AC5" s="6"/>
      <c r="AD5" s="33">
        <f>SUM(AD6:AD500)</f>
        <v>1916</v>
      </c>
      <c r="AE5" s="4">
        <f>SUM(AE6:AE500)</f>
        <v>8410.92</v>
      </c>
      <c r="AF5" s="33">
        <f>SUM(AF6:AF500)</f>
        <v>456</v>
      </c>
      <c r="AG5" s="4">
        <f>SUM(AG6:AG500)</f>
        <v>2464.8000000000002</v>
      </c>
      <c r="AH5" s="1"/>
      <c r="AI5" s="1"/>
      <c r="AJ5" s="4">
        <f>SUM(AJ6:AJ500)</f>
        <v>4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4" t="s">
        <v>33</v>
      </c>
      <c r="B6" s="1" t="s">
        <v>34</v>
      </c>
      <c r="C6" s="1"/>
      <c r="D6" s="1">
        <v>5</v>
      </c>
      <c r="E6" s="1">
        <v>5</v>
      </c>
      <c r="F6" s="1"/>
      <c r="G6" s="6">
        <v>0</v>
      </c>
      <c r="H6" s="1" t="e">
        <v>#N/A</v>
      </c>
      <c r="I6" s="1" t="s">
        <v>128</v>
      </c>
      <c r="J6" s="1">
        <v>5</v>
      </c>
      <c r="K6" s="1">
        <f t="shared" ref="K6:K37" si="3">E6-J6</f>
        <v>0</v>
      </c>
      <c r="L6" s="1"/>
      <c r="M6" s="1"/>
      <c r="N6" s="1"/>
      <c r="O6" s="1">
        <f>E6/5</f>
        <v>1</v>
      </c>
      <c r="P6" s="5"/>
      <c r="Q6" s="5"/>
      <c r="R6" s="5"/>
      <c r="S6" s="1"/>
      <c r="T6" s="1">
        <f>(F6+N6+Q6)/O6</f>
        <v>0</v>
      </c>
      <c r="U6" s="1">
        <f>(F6+N6)/O6</f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/>
      <c r="AB6" s="1">
        <f t="shared" ref="AB6:AB37" si="4">P6*G6</f>
        <v>0</v>
      </c>
      <c r="AC6" s="6"/>
      <c r="AD6" s="9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35</v>
      </c>
      <c r="B7" s="1" t="s">
        <v>36</v>
      </c>
      <c r="C7" s="1">
        <v>120</v>
      </c>
      <c r="D7" s="1"/>
      <c r="E7" s="1">
        <v>50</v>
      </c>
      <c r="F7" s="1">
        <v>55</v>
      </c>
      <c r="G7" s="6">
        <v>1</v>
      </c>
      <c r="H7" s="1">
        <v>90</v>
      </c>
      <c r="I7" s="1" t="s">
        <v>37</v>
      </c>
      <c r="J7" s="1">
        <v>50</v>
      </c>
      <c r="K7" s="1">
        <f t="shared" si="3"/>
        <v>0</v>
      </c>
      <c r="L7" s="1"/>
      <c r="M7" s="1"/>
      <c r="N7" s="1">
        <v>120</v>
      </c>
      <c r="O7" s="1">
        <f t="shared" ref="O7:O70" si="5">E7/5</f>
        <v>10</v>
      </c>
      <c r="P7" s="5"/>
      <c r="Q7" s="5">
        <f>AC7*AD7+AC7*AF7</f>
        <v>0</v>
      </c>
      <c r="R7" s="5"/>
      <c r="S7" s="1"/>
      <c r="T7" s="1">
        <f t="shared" ref="T7:T70" si="6">(F7+N7+Q7)/O7</f>
        <v>17.5</v>
      </c>
      <c r="U7" s="1">
        <f t="shared" ref="U7:U70" si="7">(F7+N7)/O7</f>
        <v>17.5</v>
      </c>
      <c r="V7" s="1">
        <v>15</v>
      </c>
      <c r="W7" s="1">
        <v>0</v>
      </c>
      <c r="X7" s="1">
        <v>12</v>
      </c>
      <c r="Y7" s="1">
        <v>0</v>
      </c>
      <c r="Z7" s="1">
        <v>0</v>
      </c>
      <c r="AA7" s="1" t="s">
        <v>38</v>
      </c>
      <c r="AB7" s="1">
        <f t="shared" si="4"/>
        <v>0</v>
      </c>
      <c r="AC7" s="6">
        <v>5</v>
      </c>
      <c r="AD7" s="31">
        <f>MROUND(P7,AC7*AH7)/AC7-AF7</f>
        <v>0</v>
      </c>
      <c r="AE7" s="1">
        <f>AD7*AC7*G7</f>
        <v>0</v>
      </c>
      <c r="AF7" s="13"/>
      <c r="AG7" s="1">
        <f>AF7*AC7*G7</f>
        <v>0</v>
      </c>
      <c r="AH7" s="1">
        <f>VLOOKUP(A7,[1]Sheet!$A:$AG,32,0)</f>
        <v>12</v>
      </c>
      <c r="AI7" s="1">
        <f>VLOOKUP(A7,[1]Sheet!$A:$AG,33,0)</f>
        <v>144</v>
      </c>
      <c r="AJ7" s="1">
        <f>AF7/AI7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39</v>
      </c>
      <c r="B8" s="1" t="s">
        <v>34</v>
      </c>
      <c r="C8" s="1">
        <v>179</v>
      </c>
      <c r="D8" s="1">
        <v>360</v>
      </c>
      <c r="E8" s="1">
        <v>136</v>
      </c>
      <c r="F8" s="1">
        <v>346</v>
      </c>
      <c r="G8" s="6">
        <v>0.3</v>
      </c>
      <c r="H8" s="1">
        <v>180</v>
      </c>
      <c r="I8" s="1" t="s">
        <v>37</v>
      </c>
      <c r="J8" s="1">
        <v>136</v>
      </c>
      <c r="K8" s="1">
        <f t="shared" si="3"/>
        <v>0</v>
      </c>
      <c r="L8" s="1"/>
      <c r="M8" s="1"/>
      <c r="N8" s="1">
        <v>0</v>
      </c>
      <c r="O8" s="1">
        <f t="shared" si="5"/>
        <v>27.2</v>
      </c>
      <c r="P8" s="5">
        <f>16*O8-N8-F8</f>
        <v>89.199999999999989</v>
      </c>
      <c r="Q8" s="5">
        <f t="shared" ref="Q8:Q14" si="8">AC8*AD8+AC8*AF8</f>
        <v>168</v>
      </c>
      <c r="R8" s="5"/>
      <c r="S8" s="1"/>
      <c r="T8" s="1">
        <f t="shared" si="6"/>
        <v>18.897058823529413</v>
      </c>
      <c r="U8" s="1">
        <f t="shared" si="7"/>
        <v>12.720588235294118</v>
      </c>
      <c r="V8" s="1">
        <v>28.4</v>
      </c>
      <c r="W8" s="1">
        <v>33.200000000000003</v>
      </c>
      <c r="X8" s="1">
        <v>25</v>
      </c>
      <c r="Y8" s="1">
        <v>25</v>
      </c>
      <c r="Z8" s="1">
        <v>29.6</v>
      </c>
      <c r="AA8" s="1"/>
      <c r="AB8" s="1">
        <f t="shared" si="4"/>
        <v>26.759999999999994</v>
      </c>
      <c r="AC8" s="6">
        <v>12</v>
      </c>
      <c r="AD8" s="31">
        <f t="shared" ref="AD8:AD14" si="9">MROUND(P8,AC8*AH8)/AC8-AF8</f>
        <v>14</v>
      </c>
      <c r="AE8" s="1">
        <f t="shared" ref="AE8:AE14" si="10">AD8*AC8*G8</f>
        <v>50.4</v>
      </c>
      <c r="AF8" s="13"/>
      <c r="AG8" s="1">
        <f t="shared" ref="AG8:AG14" si="11">AF8*AC8*G8</f>
        <v>0</v>
      </c>
      <c r="AH8" s="1">
        <f>VLOOKUP(A8,[1]Sheet!$A:$AG,32,0)</f>
        <v>14</v>
      </c>
      <c r="AI8" s="1">
        <f>VLOOKUP(A8,[1]Sheet!$A:$AG,33,0)</f>
        <v>70</v>
      </c>
      <c r="AJ8" s="1">
        <f t="shared" ref="AJ8:AJ14" si="12">AF8/AI8</f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40</v>
      </c>
      <c r="B9" s="1" t="s">
        <v>34</v>
      </c>
      <c r="C9" s="1">
        <v>567</v>
      </c>
      <c r="D9" s="1">
        <v>840</v>
      </c>
      <c r="E9" s="1">
        <v>348</v>
      </c>
      <c r="F9" s="1">
        <v>925</v>
      </c>
      <c r="G9" s="6">
        <v>0.3</v>
      </c>
      <c r="H9" s="1">
        <v>180</v>
      </c>
      <c r="I9" s="1" t="s">
        <v>37</v>
      </c>
      <c r="J9" s="1">
        <v>348</v>
      </c>
      <c r="K9" s="1">
        <f t="shared" si="3"/>
        <v>0</v>
      </c>
      <c r="L9" s="1"/>
      <c r="M9" s="1"/>
      <c r="N9" s="1">
        <v>0</v>
      </c>
      <c r="O9" s="1">
        <f t="shared" si="5"/>
        <v>69.599999999999994</v>
      </c>
      <c r="P9" s="5">
        <f>15*O9-N9-F9</f>
        <v>119</v>
      </c>
      <c r="Q9" s="5">
        <f t="shared" si="8"/>
        <v>168</v>
      </c>
      <c r="R9" s="5"/>
      <c r="S9" s="1"/>
      <c r="T9" s="1">
        <f t="shared" si="6"/>
        <v>15.704022988505749</v>
      </c>
      <c r="U9" s="1">
        <f t="shared" si="7"/>
        <v>13.290229885057473</v>
      </c>
      <c r="V9" s="1">
        <v>56.4</v>
      </c>
      <c r="W9" s="1">
        <v>91.6</v>
      </c>
      <c r="X9" s="1">
        <v>77.400000000000006</v>
      </c>
      <c r="Y9" s="1">
        <v>73.599999999999994</v>
      </c>
      <c r="Z9" s="1">
        <v>80.599999999999994</v>
      </c>
      <c r="AA9" s="1"/>
      <c r="AB9" s="1">
        <f t="shared" si="4"/>
        <v>35.699999999999996</v>
      </c>
      <c r="AC9" s="6">
        <v>12</v>
      </c>
      <c r="AD9" s="31">
        <f t="shared" si="9"/>
        <v>14</v>
      </c>
      <c r="AE9" s="1">
        <f t="shared" si="10"/>
        <v>50.4</v>
      </c>
      <c r="AF9" s="13"/>
      <c r="AG9" s="1">
        <f t="shared" si="11"/>
        <v>0</v>
      </c>
      <c r="AH9" s="1">
        <f>VLOOKUP(A9,[1]Sheet!$A:$AG,32,0)</f>
        <v>14</v>
      </c>
      <c r="AI9" s="1">
        <f>VLOOKUP(A9,[1]Sheet!$A:$AG,33,0)</f>
        <v>70</v>
      </c>
      <c r="AJ9" s="1">
        <f t="shared" si="12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42</v>
      </c>
      <c r="B10" s="1" t="s">
        <v>34</v>
      </c>
      <c r="C10" s="1">
        <v>1058</v>
      </c>
      <c r="D10" s="1">
        <v>168</v>
      </c>
      <c r="E10" s="1">
        <v>435</v>
      </c>
      <c r="F10" s="1">
        <v>633</v>
      </c>
      <c r="G10" s="6">
        <v>0.3</v>
      </c>
      <c r="H10" s="1">
        <v>180</v>
      </c>
      <c r="I10" s="1" t="s">
        <v>37</v>
      </c>
      <c r="J10" s="1">
        <v>433</v>
      </c>
      <c r="K10" s="1">
        <f t="shared" si="3"/>
        <v>2</v>
      </c>
      <c r="L10" s="1"/>
      <c r="M10" s="1"/>
      <c r="N10" s="1">
        <v>0</v>
      </c>
      <c r="O10" s="1">
        <f t="shared" si="5"/>
        <v>87</v>
      </c>
      <c r="P10" s="5">
        <f t="shared" ref="P10:P12" si="13">14*O10-N10-F10</f>
        <v>585</v>
      </c>
      <c r="Q10" s="5">
        <f t="shared" si="8"/>
        <v>504</v>
      </c>
      <c r="R10" s="5"/>
      <c r="S10" s="1"/>
      <c r="T10" s="1">
        <f t="shared" si="6"/>
        <v>13.068965517241379</v>
      </c>
      <c r="U10" s="1">
        <f t="shared" si="7"/>
        <v>7.2758620689655169</v>
      </c>
      <c r="V10" s="1">
        <v>70.599999999999994</v>
      </c>
      <c r="W10" s="1">
        <v>85.4</v>
      </c>
      <c r="X10" s="1">
        <v>118.2</v>
      </c>
      <c r="Y10" s="1">
        <v>82.8</v>
      </c>
      <c r="Z10" s="1">
        <v>90.6</v>
      </c>
      <c r="AA10" s="1" t="s">
        <v>43</v>
      </c>
      <c r="AB10" s="1">
        <f t="shared" si="4"/>
        <v>175.5</v>
      </c>
      <c r="AC10" s="6">
        <v>12</v>
      </c>
      <c r="AD10" s="31">
        <f t="shared" si="9"/>
        <v>42</v>
      </c>
      <c r="AE10" s="1">
        <f t="shared" si="10"/>
        <v>151.19999999999999</v>
      </c>
      <c r="AF10" s="13"/>
      <c r="AG10" s="1">
        <f t="shared" si="11"/>
        <v>0</v>
      </c>
      <c r="AH10" s="1">
        <f>VLOOKUP(A10,[1]Sheet!$A:$AG,32,0)</f>
        <v>14</v>
      </c>
      <c r="AI10" s="1">
        <f>VLOOKUP(A10,[1]Sheet!$A:$AG,33,0)</f>
        <v>70</v>
      </c>
      <c r="AJ10" s="1">
        <f t="shared" si="12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44</v>
      </c>
      <c r="B11" s="1" t="s">
        <v>34</v>
      </c>
      <c r="C11" s="1">
        <v>468</v>
      </c>
      <c r="D11" s="1">
        <v>672</v>
      </c>
      <c r="E11" s="1">
        <v>353</v>
      </c>
      <c r="F11" s="1">
        <v>594</v>
      </c>
      <c r="G11" s="6">
        <v>0.3</v>
      </c>
      <c r="H11" s="1">
        <v>180</v>
      </c>
      <c r="I11" s="1" t="s">
        <v>37</v>
      </c>
      <c r="J11" s="1">
        <v>353</v>
      </c>
      <c r="K11" s="1">
        <f t="shared" si="3"/>
        <v>0</v>
      </c>
      <c r="L11" s="1"/>
      <c r="M11" s="1"/>
      <c r="N11" s="1">
        <v>0</v>
      </c>
      <c r="O11" s="1">
        <f t="shared" si="5"/>
        <v>70.599999999999994</v>
      </c>
      <c r="P11" s="5">
        <f t="shared" si="13"/>
        <v>394.39999999999986</v>
      </c>
      <c r="Q11" s="5">
        <f t="shared" si="8"/>
        <v>336</v>
      </c>
      <c r="R11" s="5"/>
      <c r="S11" s="1"/>
      <c r="T11" s="1">
        <f t="shared" si="6"/>
        <v>13.172804532577905</v>
      </c>
      <c r="U11" s="1">
        <f t="shared" si="7"/>
        <v>8.4135977337110486</v>
      </c>
      <c r="V11" s="1">
        <v>69.8</v>
      </c>
      <c r="W11" s="1">
        <v>76.2</v>
      </c>
      <c r="X11" s="1">
        <v>69</v>
      </c>
      <c r="Y11" s="1">
        <v>56.2</v>
      </c>
      <c r="Z11" s="1">
        <v>64</v>
      </c>
      <c r="AA11" s="1"/>
      <c r="AB11" s="1">
        <f t="shared" si="4"/>
        <v>118.31999999999995</v>
      </c>
      <c r="AC11" s="6">
        <v>12</v>
      </c>
      <c r="AD11" s="31">
        <f t="shared" si="9"/>
        <v>28</v>
      </c>
      <c r="AE11" s="1">
        <f t="shared" si="10"/>
        <v>100.8</v>
      </c>
      <c r="AF11" s="13"/>
      <c r="AG11" s="1">
        <f t="shared" si="11"/>
        <v>0</v>
      </c>
      <c r="AH11" s="1">
        <f>VLOOKUP(A11,[1]Sheet!$A:$AG,32,0)</f>
        <v>14</v>
      </c>
      <c r="AI11" s="1">
        <f>VLOOKUP(A11,[1]Sheet!$A:$AG,33,0)</f>
        <v>70</v>
      </c>
      <c r="AJ11" s="1">
        <f t="shared" si="12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45</v>
      </c>
      <c r="B12" s="1" t="s">
        <v>34</v>
      </c>
      <c r="C12" s="1">
        <v>863</v>
      </c>
      <c r="D12" s="1">
        <v>504</v>
      </c>
      <c r="E12" s="1">
        <v>538</v>
      </c>
      <c r="F12" s="1">
        <v>637</v>
      </c>
      <c r="G12" s="6">
        <v>0.3</v>
      </c>
      <c r="H12" s="1">
        <v>180</v>
      </c>
      <c r="I12" s="1" t="s">
        <v>37</v>
      </c>
      <c r="J12" s="1">
        <v>537</v>
      </c>
      <c r="K12" s="1">
        <f t="shared" si="3"/>
        <v>1</v>
      </c>
      <c r="L12" s="1"/>
      <c r="M12" s="1"/>
      <c r="N12" s="1">
        <v>0</v>
      </c>
      <c r="O12" s="1">
        <f t="shared" si="5"/>
        <v>107.6</v>
      </c>
      <c r="P12" s="5">
        <f t="shared" si="13"/>
        <v>869.39999999999986</v>
      </c>
      <c r="Q12" s="5">
        <f t="shared" si="8"/>
        <v>840</v>
      </c>
      <c r="R12" s="5"/>
      <c r="S12" s="1"/>
      <c r="T12" s="1">
        <f t="shared" si="6"/>
        <v>13.726765799256507</v>
      </c>
      <c r="U12" s="1">
        <f t="shared" si="7"/>
        <v>5.9200743494423795</v>
      </c>
      <c r="V12" s="1">
        <v>84.6</v>
      </c>
      <c r="W12" s="1">
        <v>101.2</v>
      </c>
      <c r="X12" s="1">
        <v>114.6</v>
      </c>
      <c r="Y12" s="1">
        <v>92.6</v>
      </c>
      <c r="Z12" s="1">
        <v>111.8</v>
      </c>
      <c r="AA12" s="1" t="s">
        <v>43</v>
      </c>
      <c r="AB12" s="1">
        <f t="shared" si="4"/>
        <v>260.81999999999994</v>
      </c>
      <c r="AC12" s="6">
        <v>12</v>
      </c>
      <c r="AD12" s="31">
        <f t="shared" si="9"/>
        <v>70</v>
      </c>
      <c r="AE12" s="1">
        <f t="shared" si="10"/>
        <v>252</v>
      </c>
      <c r="AF12" s="13"/>
      <c r="AG12" s="1">
        <f t="shared" si="11"/>
        <v>0</v>
      </c>
      <c r="AH12" s="1">
        <f>VLOOKUP(A12,[1]Sheet!$A:$AG,32,0)</f>
        <v>14</v>
      </c>
      <c r="AI12" s="1">
        <f>VLOOKUP(A12,[1]Sheet!$A:$AG,33,0)</f>
        <v>70</v>
      </c>
      <c r="AJ12" s="1">
        <f t="shared" si="12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46</v>
      </c>
      <c r="B13" s="1" t="s">
        <v>34</v>
      </c>
      <c r="C13" s="1">
        <v>205</v>
      </c>
      <c r="D13" s="1">
        <v>6</v>
      </c>
      <c r="E13" s="1">
        <v>2</v>
      </c>
      <c r="F13" s="1">
        <v>209</v>
      </c>
      <c r="G13" s="6">
        <v>0.09</v>
      </c>
      <c r="H13" s="1">
        <v>180</v>
      </c>
      <c r="I13" s="1" t="s">
        <v>37</v>
      </c>
      <c r="J13" s="1">
        <v>2</v>
      </c>
      <c r="K13" s="1">
        <f t="shared" si="3"/>
        <v>0</v>
      </c>
      <c r="L13" s="1"/>
      <c r="M13" s="1"/>
      <c r="N13" s="1">
        <v>0</v>
      </c>
      <c r="O13" s="1">
        <f t="shared" si="5"/>
        <v>0.4</v>
      </c>
      <c r="P13" s="5"/>
      <c r="Q13" s="5">
        <f t="shared" si="8"/>
        <v>0</v>
      </c>
      <c r="R13" s="5"/>
      <c r="S13" s="1"/>
      <c r="T13" s="1">
        <f t="shared" si="6"/>
        <v>522.5</v>
      </c>
      <c r="U13" s="1">
        <f t="shared" si="7"/>
        <v>522.5</v>
      </c>
      <c r="V13" s="1">
        <v>3.8</v>
      </c>
      <c r="W13" s="1">
        <v>2</v>
      </c>
      <c r="X13" s="1">
        <v>0.4</v>
      </c>
      <c r="Y13" s="1">
        <v>2</v>
      </c>
      <c r="Z13" s="1">
        <v>0.4</v>
      </c>
      <c r="AA13" s="26" t="s">
        <v>47</v>
      </c>
      <c r="AB13" s="1">
        <f t="shared" si="4"/>
        <v>0</v>
      </c>
      <c r="AC13" s="6">
        <v>24</v>
      </c>
      <c r="AD13" s="31">
        <f t="shared" si="9"/>
        <v>0</v>
      </c>
      <c r="AE13" s="1">
        <f t="shared" si="10"/>
        <v>0</v>
      </c>
      <c r="AF13" s="13"/>
      <c r="AG13" s="1">
        <f t="shared" si="11"/>
        <v>0</v>
      </c>
      <c r="AH13" s="1">
        <f>VLOOKUP(A13,[1]Sheet!$A:$AG,32,0)</f>
        <v>14</v>
      </c>
      <c r="AI13" s="1">
        <f>VLOOKUP(A13,[1]Sheet!$A:$AG,33,0)</f>
        <v>126</v>
      </c>
      <c r="AJ13" s="1">
        <f t="shared" si="12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48</v>
      </c>
      <c r="B14" s="1" t="s">
        <v>34</v>
      </c>
      <c r="C14" s="1">
        <v>287</v>
      </c>
      <c r="D14" s="1">
        <v>5</v>
      </c>
      <c r="E14" s="1">
        <v>101</v>
      </c>
      <c r="F14" s="1">
        <v>155</v>
      </c>
      <c r="G14" s="6">
        <v>0.36</v>
      </c>
      <c r="H14" s="1">
        <v>180</v>
      </c>
      <c r="I14" s="1" t="s">
        <v>37</v>
      </c>
      <c r="J14" s="1">
        <v>101</v>
      </c>
      <c r="K14" s="1">
        <f t="shared" si="3"/>
        <v>0</v>
      </c>
      <c r="L14" s="1"/>
      <c r="M14" s="1"/>
      <c r="N14" s="1">
        <v>140</v>
      </c>
      <c r="O14" s="1">
        <f t="shared" si="5"/>
        <v>20.2</v>
      </c>
      <c r="P14" s="5"/>
      <c r="Q14" s="5">
        <f t="shared" si="8"/>
        <v>0</v>
      </c>
      <c r="R14" s="5"/>
      <c r="S14" s="1"/>
      <c r="T14" s="1">
        <f t="shared" si="6"/>
        <v>14.603960396039604</v>
      </c>
      <c r="U14" s="1">
        <f t="shared" si="7"/>
        <v>14.603960396039604</v>
      </c>
      <c r="V14" s="1">
        <v>22.8</v>
      </c>
      <c r="W14" s="1">
        <v>17.2</v>
      </c>
      <c r="X14" s="1">
        <v>31.8</v>
      </c>
      <c r="Y14" s="1">
        <v>25</v>
      </c>
      <c r="Z14" s="1">
        <v>23.6</v>
      </c>
      <c r="AA14" s="1"/>
      <c r="AB14" s="1">
        <f t="shared" si="4"/>
        <v>0</v>
      </c>
      <c r="AC14" s="6">
        <v>10</v>
      </c>
      <c r="AD14" s="31">
        <f t="shared" si="9"/>
        <v>0</v>
      </c>
      <c r="AE14" s="1">
        <f t="shared" si="10"/>
        <v>0</v>
      </c>
      <c r="AF14" s="13"/>
      <c r="AG14" s="1">
        <f t="shared" si="11"/>
        <v>0</v>
      </c>
      <c r="AH14" s="1">
        <f>VLOOKUP(A14,[1]Sheet!$A:$AG,32,0)</f>
        <v>14</v>
      </c>
      <c r="AI14" s="1">
        <f>VLOOKUP(A14,[1]Sheet!$A:$AG,33,0)</f>
        <v>70</v>
      </c>
      <c r="AJ14" s="1">
        <f t="shared" si="12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5" t="s">
        <v>49</v>
      </c>
      <c r="B15" s="15" t="s">
        <v>36</v>
      </c>
      <c r="C15" s="15">
        <v>14</v>
      </c>
      <c r="D15" s="15"/>
      <c r="E15" s="15"/>
      <c r="F15" s="15"/>
      <c r="G15" s="16">
        <v>0</v>
      </c>
      <c r="H15" s="15">
        <v>180</v>
      </c>
      <c r="I15" s="15" t="s">
        <v>50</v>
      </c>
      <c r="J15" s="15"/>
      <c r="K15" s="15">
        <f t="shared" si="3"/>
        <v>0</v>
      </c>
      <c r="L15" s="15"/>
      <c r="M15" s="15"/>
      <c r="N15" s="15"/>
      <c r="O15" s="15">
        <f t="shared" si="5"/>
        <v>0</v>
      </c>
      <c r="P15" s="17"/>
      <c r="Q15" s="17"/>
      <c r="R15" s="17"/>
      <c r="S15" s="15"/>
      <c r="T15" s="15" t="e">
        <f t="shared" si="6"/>
        <v>#DIV/0!</v>
      </c>
      <c r="U15" s="15" t="e">
        <f t="shared" si="7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/>
      <c r="AB15" s="15">
        <f t="shared" si="4"/>
        <v>0</v>
      </c>
      <c r="AC15" s="16">
        <v>0</v>
      </c>
      <c r="AD15" s="18"/>
      <c r="AE15" s="15"/>
      <c r="AF15" s="15"/>
      <c r="AG15" s="15"/>
      <c r="AH15" s="15"/>
      <c r="AI15" s="15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51</v>
      </c>
      <c r="B16" s="1" t="s">
        <v>34</v>
      </c>
      <c r="C16" s="1">
        <v>240</v>
      </c>
      <c r="D16" s="1">
        <v>694</v>
      </c>
      <c r="E16" s="1">
        <v>322</v>
      </c>
      <c r="F16" s="1">
        <v>529</v>
      </c>
      <c r="G16" s="6">
        <v>0.25</v>
      </c>
      <c r="H16" s="1">
        <v>180</v>
      </c>
      <c r="I16" s="1" t="s">
        <v>37</v>
      </c>
      <c r="J16" s="1">
        <v>320</v>
      </c>
      <c r="K16" s="1">
        <f t="shared" si="3"/>
        <v>2</v>
      </c>
      <c r="L16" s="1"/>
      <c r="M16" s="1"/>
      <c r="N16" s="1">
        <v>0</v>
      </c>
      <c r="O16" s="1">
        <f t="shared" si="5"/>
        <v>64.400000000000006</v>
      </c>
      <c r="P16" s="5">
        <f t="shared" ref="P16:P17" si="14">14*O16-N16-F16</f>
        <v>372.60000000000014</v>
      </c>
      <c r="Q16" s="5">
        <f t="shared" ref="Q16:Q17" si="15">AC16*AD16+AC16*AF16</f>
        <v>336</v>
      </c>
      <c r="R16" s="5"/>
      <c r="S16" s="1"/>
      <c r="T16" s="1">
        <f t="shared" si="6"/>
        <v>13.43167701863354</v>
      </c>
      <c r="U16" s="1">
        <f t="shared" si="7"/>
        <v>8.2142857142857135</v>
      </c>
      <c r="V16" s="1">
        <v>39.4</v>
      </c>
      <c r="W16" s="1">
        <v>54.8</v>
      </c>
      <c r="X16" s="1">
        <v>37.200000000000003</v>
      </c>
      <c r="Y16" s="1">
        <v>43.2</v>
      </c>
      <c r="Z16" s="1">
        <v>56.4</v>
      </c>
      <c r="AA16" s="1"/>
      <c r="AB16" s="1">
        <f t="shared" si="4"/>
        <v>93.150000000000034</v>
      </c>
      <c r="AC16" s="6">
        <v>12</v>
      </c>
      <c r="AD16" s="31">
        <f t="shared" ref="AD16:AD17" si="16">MROUND(P16,AC16*AH16)/AC16-AF16</f>
        <v>28</v>
      </c>
      <c r="AE16" s="1">
        <f t="shared" ref="AE16:AE17" si="17">AD16*AC16*G16</f>
        <v>84</v>
      </c>
      <c r="AF16" s="13"/>
      <c r="AG16" s="1">
        <f t="shared" ref="AG16:AG17" si="18">AF16*AC16*G16</f>
        <v>0</v>
      </c>
      <c r="AH16" s="1">
        <f>VLOOKUP(A16,[1]Sheet!$A:$AG,32,0)</f>
        <v>14</v>
      </c>
      <c r="AI16" s="1">
        <f>VLOOKUP(A16,[1]Sheet!$A:$AG,33,0)</f>
        <v>70</v>
      </c>
      <c r="AJ16" s="1">
        <f t="shared" ref="AJ16:AJ17" si="19">AF16/AI16</f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52</v>
      </c>
      <c r="B17" s="1" t="s">
        <v>34</v>
      </c>
      <c r="C17" s="1">
        <v>128</v>
      </c>
      <c r="D17" s="1">
        <v>504</v>
      </c>
      <c r="E17" s="1">
        <v>228</v>
      </c>
      <c r="F17" s="1">
        <v>291</v>
      </c>
      <c r="G17" s="6">
        <v>0.25</v>
      </c>
      <c r="H17" s="1">
        <v>180</v>
      </c>
      <c r="I17" s="1" t="s">
        <v>37</v>
      </c>
      <c r="J17" s="1">
        <v>226</v>
      </c>
      <c r="K17" s="1">
        <f t="shared" si="3"/>
        <v>2</v>
      </c>
      <c r="L17" s="1"/>
      <c r="M17" s="1"/>
      <c r="N17" s="1">
        <v>0</v>
      </c>
      <c r="O17" s="1">
        <f t="shared" si="5"/>
        <v>45.6</v>
      </c>
      <c r="P17" s="5">
        <f t="shared" si="14"/>
        <v>347.4</v>
      </c>
      <c r="Q17" s="5">
        <f t="shared" si="15"/>
        <v>336</v>
      </c>
      <c r="R17" s="5"/>
      <c r="S17" s="1"/>
      <c r="T17" s="1">
        <f t="shared" si="6"/>
        <v>13.75</v>
      </c>
      <c r="U17" s="1">
        <f t="shared" si="7"/>
        <v>6.3815789473684212</v>
      </c>
      <c r="V17" s="1">
        <v>37.4</v>
      </c>
      <c r="W17" s="1">
        <v>47.2</v>
      </c>
      <c r="X17" s="1">
        <v>26</v>
      </c>
      <c r="Y17" s="1">
        <v>39.6</v>
      </c>
      <c r="Z17" s="1">
        <v>39.6</v>
      </c>
      <c r="AA17" s="1"/>
      <c r="AB17" s="1">
        <f t="shared" si="4"/>
        <v>86.85</v>
      </c>
      <c r="AC17" s="6">
        <v>12</v>
      </c>
      <c r="AD17" s="31">
        <f t="shared" si="16"/>
        <v>28</v>
      </c>
      <c r="AE17" s="1">
        <f t="shared" si="17"/>
        <v>84</v>
      </c>
      <c r="AF17" s="13"/>
      <c r="AG17" s="1">
        <f t="shared" si="18"/>
        <v>0</v>
      </c>
      <c r="AH17" s="1">
        <f>VLOOKUP(A17,[1]Sheet!$A:$AG,32,0)</f>
        <v>14</v>
      </c>
      <c r="AI17" s="1">
        <f>VLOOKUP(A17,[1]Sheet!$A:$AG,33,0)</f>
        <v>70</v>
      </c>
      <c r="AJ17" s="1">
        <f t="shared" si="19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5" t="s">
        <v>53</v>
      </c>
      <c r="B18" s="15" t="s">
        <v>36</v>
      </c>
      <c r="C18" s="15">
        <v>9</v>
      </c>
      <c r="D18" s="15"/>
      <c r="E18" s="15"/>
      <c r="F18" s="15"/>
      <c r="G18" s="16">
        <v>0</v>
      </c>
      <c r="H18" s="15">
        <v>180</v>
      </c>
      <c r="I18" s="15" t="s">
        <v>50</v>
      </c>
      <c r="J18" s="15"/>
      <c r="K18" s="15">
        <f t="shared" si="3"/>
        <v>0</v>
      </c>
      <c r="L18" s="15"/>
      <c r="M18" s="15"/>
      <c r="N18" s="15"/>
      <c r="O18" s="15">
        <f t="shared" si="5"/>
        <v>0</v>
      </c>
      <c r="P18" s="17"/>
      <c r="Q18" s="17"/>
      <c r="R18" s="17"/>
      <c r="S18" s="15"/>
      <c r="T18" s="15" t="e">
        <f t="shared" si="6"/>
        <v>#DIV/0!</v>
      </c>
      <c r="U18" s="15" t="e">
        <f t="shared" si="7"/>
        <v>#DIV/0!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/>
      <c r="AB18" s="15">
        <f t="shared" si="4"/>
        <v>0</v>
      </c>
      <c r="AC18" s="16">
        <v>0</v>
      </c>
      <c r="AD18" s="18"/>
      <c r="AE18" s="15"/>
      <c r="AF18" s="15"/>
      <c r="AG18" s="15"/>
      <c r="AH18" s="15"/>
      <c r="AI18" s="15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54</v>
      </c>
      <c r="B19" s="1" t="s">
        <v>36</v>
      </c>
      <c r="C19" s="1">
        <v>27</v>
      </c>
      <c r="D19" s="1"/>
      <c r="E19" s="1"/>
      <c r="F19" s="1">
        <v>27</v>
      </c>
      <c r="G19" s="6">
        <v>1</v>
      </c>
      <c r="H19" s="1">
        <v>180</v>
      </c>
      <c r="I19" s="1" t="s">
        <v>37</v>
      </c>
      <c r="J19" s="1"/>
      <c r="K19" s="1">
        <f t="shared" si="3"/>
        <v>0</v>
      </c>
      <c r="L19" s="1"/>
      <c r="M19" s="1"/>
      <c r="N19" s="1">
        <v>0</v>
      </c>
      <c r="O19" s="1">
        <f t="shared" si="5"/>
        <v>0</v>
      </c>
      <c r="P19" s="5"/>
      <c r="Q19" s="5">
        <f>AC19*AD19+AC19*AF19</f>
        <v>0</v>
      </c>
      <c r="R19" s="5"/>
      <c r="S19" s="1"/>
      <c r="T19" s="1" t="e">
        <f t="shared" si="6"/>
        <v>#DIV/0!</v>
      </c>
      <c r="U19" s="1" t="e">
        <f t="shared" si="7"/>
        <v>#DIV/0!</v>
      </c>
      <c r="V19" s="1">
        <v>0.6</v>
      </c>
      <c r="W19" s="1">
        <v>0.6</v>
      </c>
      <c r="X19" s="1">
        <v>0</v>
      </c>
      <c r="Y19" s="1">
        <v>1.2</v>
      </c>
      <c r="Z19" s="1">
        <v>0</v>
      </c>
      <c r="AA19" s="27" t="s">
        <v>134</v>
      </c>
      <c r="AB19" s="1">
        <f t="shared" si="4"/>
        <v>0</v>
      </c>
      <c r="AC19" s="6">
        <v>3</v>
      </c>
      <c r="AD19" s="31">
        <f>MROUND(P19,AC19*AH19)/AC19-AF19</f>
        <v>0</v>
      </c>
      <c r="AE19" s="1">
        <f>AD19*AC19*G19</f>
        <v>0</v>
      </c>
      <c r="AF19" s="13"/>
      <c r="AG19" s="1">
        <f>AF19*AC19*G19</f>
        <v>0</v>
      </c>
      <c r="AH19" s="1">
        <f>VLOOKUP(A19,[1]Sheet!$A:$AG,32,0)</f>
        <v>14</v>
      </c>
      <c r="AI19" s="1">
        <f>VLOOKUP(A19,[1]Sheet!$A:$AG,33,0)</f>
        <v>126</v>
      </c>
      <c r="AJ19" s="1">
        <f>AF19/AI19</f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5" t="s">
        <v>55</v>
      </c>
      <c r="B20" s="15" t="s">
        <v>36</v>
      </c>
      <c r="C20" s="15"/>
      <c r="D20" s="15">
        <v>3.7</v>
      </c>
      <c r="E20" s="25">
        <v>3.7</v>
      </c>
      <c r="F20" s="15"/>
      <c r="G20" s="16">
        <v>0</v>
      </c>
      <c r="H20" s="15" t="e">
        <v>#N/A</v>
      </c>
      <c r="I20" s="15" t="s">
        <v>50</v>
      </c>
      <c r="J20" s="15">
        <v>3.7</v>
      </c>
      <c r="K20" s="15">
        <f t="shared" si="3"/>
        <v>0</v>
      </c>
      <c r="L20" s="15"/>
      <c r="M20" s="15"/>
      <c r="N20" s="15"/>
      <c r="O20" s="15">
        <f t="shared" si="5"/>
        <v>0.74</v>
      </c>
      <c r="P20" s="17"/>
      <c r="Q20" s="17"/>
      <c r="R20" s="17"/>
      <c r="S20" s="15"/>
      <c r="T20" s="15">
        <f t="shared" si="6"/>
        <v>0</v>
      </c>
      <c r="U20" s="15">
        <f t="shared" si="7"/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 t="s">
        <v>127</v>
      </c>
      <c r="AB20" s="15">
        <f t="shared" si="4"/>
        <v>0</v>
      </c>
      <c r="AC20" s="16">
        <v>0</v>
      </c>
      <c r="AD20" s="18"/>
      <c r="AE20" s="15"/>
      <c r="AF20" s="15"/>
      <c r="AG20" s="15"/>
      <c r="AH20" s="15"/>
      <c r="AI20" s="15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56</v>
      </c>
      <c r="B21" s="1" t="s">
        <v>36</v>
      </c>
      <c r="C21" s="1">
        <v>62.9</v>
      </c>
      <c r="D21" s="1">
        <v>155.4</v>
      </c>
      <c r="E21" s="25">
        <f>103.3+E20</f>
        <v>107</v>
      </c>
      <c r="F21" s="1">
        <v>70.5</v>
      </c>
      <c r="G21" s="6">
        <v>1</v>
      </c>
      <c r="H21" s="1">
        <v>180</v>
      </c>
      <c r="I21" s="1" t="s">
        <v>37</v>
      </c>
      <c r="J21" s="1">
        <v>106.6</v>
      </c>
      <c r="K21" s="1">
        <f t="shared" si="3"/>
        <v>0.40000000000000568</v>
      </c>
      <c r="L21" s="1"/>
      <c r="M21" s="1"/>
      <c r="N21" s="1">
        <v>51.8</v>
      </c>
      <c r="O21" s="1">
        <f t="shared" si="5"/>
        <v>21.4</v>
      </c>
      <c r="P21" s="5">
        <f t="shared" ref="P21:P25" si="20">14*O21-N21-F21</f>
        <v>177.29999999999995</v>
      </c>
      <c r="Q21" s="5">
        <f t="shared" ref="Q21:Q25" si="21">AC21*AD21+AC21*AF21</f>
        <v>155.4</v>
      </c>
      <c r="R21" s="5"/>
      <c r="S21" s="1"/>
      <c r="T21" s="1">
        <f t="shared" si="6"/>
        <v>12.976635514018692</v>
      </c>
      <c r="U21" s="1">
        <f t="shared" si="7"/>
        <v>5.7149532710280377</v>
      </c>
      <c r="V21" s="1">
        <v>18.5</v>
      </c>
      <c r="W21" s="1">
        <v>17.02</v>
      </c>
      <c r="X21" s="1">
        <v>17.02</v>
      </c>
      <c r="Y21" s="1">
        <v>17.760000000000002</v>
      </c>
      <c r="Z21" s="1">
        <v>22.94</v>
      </c>
      <c r="AA21" s="1" t="s">
        <v>72</v>
      </c>
      <c r="AB21" s="1">
        <f t="shared" si="4"/>
        <v>177.29999999999995</v>
      </c>
      <c r="AC21" s="6">
        <v>3.7</v>
      </c>
      <c r="AD21" s="31">
        <f t="shared" ref="AD21:AD25" si="22">MROUND(P21,AC21*AH21)/AC21-AF21</f>
        <v>42</v>
      </c>
      <c r="AE21" s="1">
        <f t="shared" ref="AE21:AE25" si="23">AD21*AC21*G21</f>
        <v>155.4</v>
      </c>
      <c r="AF21" s="13"/>
      <c r="AG21" s="1">
        <f t="shared" ref="AG21:AG25" si="24">AF21*AC21*G21</f>
        <v>0</v>
      </c>
      <c r="AH21" s="1">
        <f>VLOOKUP(A21,[1]Sheet!$A:$AG,32,0)</f>
        <v>14</v>
      </c>
      <c r="AI21" s="1">
        <f>VLOOKUP(A21,[1]Sheet!$A:$AG,33,0)</f>
        <v>126</v>
      </c>
      <c r="AJ21" s="1">
        <f t="shared" ref="AJ21:AJ25" si="25">AF21/AI21</f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57</v>
      </c>
      <c r="B22" s="1" t="s">
        <v>34</v>
      </c>
      <c r="C22" s="1">
        <v>38</v>
      </c>
      <c r="D22" s="1"/>
      <c r="E22" s="1">
        <v>40</v>
      </c>
      <c r="F22" s="1">
        <v>-2</v>
      </c>
      <c r="G22" s="6">
        <v>0.3</v>
      </c>
      <c r="H22" s="1">
        <v>180</v>
      </c>
      <c r="I22" s="1" t="s">
        <v>58</v>
      </c>
      <c r="J22" s="1">
        <v>52</v>
      </c>
      <c r="K22" s="1">
        <f t="shared" si="3"/>
        <v>-12</v>
      </c>
      <c r="L22" s="1"/>
      <c r="M22" s="1"/>
      <c r="N22" s="1">
        <v>0</v>
      </c>
      <c r="O22" s="1">
        <f t="shared" si="5"/>
        <v>8</v>
      </c>
      <c r="P22" s="5">
        <f t="shared" si="20"/>
        <v>114</v>
      </c>
      <c r="Q22" s="5">
        <f t="shared" si="21"/>
        <v>126</v>
      </c>
      <c r="R22" s="5"/>
      <c r="S22" s="1"/>
      <c r="T22" s="1">
        <f t="shared" si="6"/>
        <v>15.5</v>
      </c>
      <c r="U22" s="1">
        <f t="shared" si="7"/>
        <v>-0.25</v>
      </c>
      <c r="V22" s="1">
        <v>2.4</v>
      </c>
      <c r="W22" s="1">
        <v>3.2</v>
      </c>
      <c r="X22" s="1">
        <v>3.6</v>
      </c>
      <c r="Y22" s="1">
        <v>3.4</v>
      </c>
      <c r="Z22" s="1">
        <v>6</v>
      </c>
      <c r="AA22" s="1"/>
      <c r="AB22" s="1">
        <f t="shared" si="4"/>
        <v>34.199999999999996</v>
      </c>
      <c r="AC22" s="6">
        <v>9</v>
      </c>
      <c r="AD22" s="31">
        <f t="shared" si="22"/>
        <v>14</v>
      </c>
      <c r="AE22" s="1">
        <f t="shared" si="23"/>
        <v>37.799999999999997</v>
      </c>
      <c r="AF22" s="13"/>
      <c r="AG22" s="1">
        <f t="shared" si="24"/>
        <v>0</v>
      </c>
      <c r="AH22" s="1">
        <f>VLOOKUP(A22,[1]Sheet!$A:$AG,32,0)</f>
        <v>14</v>
      </c>
      <c r="AI22" s="1">
        <f>VLOOKUP(A22,[1]Sheet!$A:$AG,33,0)</f>
        <v>126</v>
      </c>
      <c r="AJ22" s="1">
        <f t="shared" si="25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59</v>
      </c>
      <c r="B23" s="1" t="s">
        <v>36</v>
      </c>
      <c r="C23" s="1">
        <v>94</v>
      </c>
      <c r="D23" s="1"/>
      <c r="E23" s="1">
        <v>43.7</v>
      </c>
      <c r="F23" s="1">
        <v>27.8</v>
      </c>
      <c r="G23" s="6">
        <v>1</v>
      </c>
      <c r="H23" s="1">
        <v>180</v>
      </c>
      <c r="I23" s="1" t="s">
        <v>37</v>
      </c>
      <c r="J23" s="1">
        <v>41.9</v>
      </c>
      <c r="K23" s="1">
        <f t="shared" si="3"/>
        <v>1.8000000000000043</v>
      </c>
      <c r="L23" s="1"/>
      <c r="M23" s="1"/>
      <c r="N23" s="1">
        <v>132</v>
      </c>
      <c r="O23" s="1">
        <f t="shared" si="5"/>
        <v>8.74</v>
      </c>
      <c r="P23" s="5"/>
      <c r="Q23" s="5">
        <f t="shared" si="21"/>
        <v>0</v>
      </c>
      <c r="R23" s="5"/>
      <c r="S23" s="1"/>
      <c r="T23" s="1">
        <f t="shared" si="6"/>
        <v>18.283752860411902</v>
      </c>
      <c r="U23" s="1">
        <f t="shared" si="7"/>
        <v>18.283752860411902</v>
      </c>
      <c r="V23" s="1">
        <v>12.1</v>
      </c>
      <c r="W23" s="1">
        <v>7.7</v>
      </c>
      <c r="X23" s="1">
        <v>14.3</v>
      </c>
      <c r="Y23" s="1">
        <v>6.6</v>
      </c>
      <c r="Z23" s="1">
        <v>9.9</v>
      </c>
      <c r="AA23" s="1"/>
      <c r="AB23" s="1">
        <f t="shared" si="4"/>
        <v>0</v>
      </c>
      <c r="AC23" s="6">
        <v>5.5</v>
      </c>
      <c r="AD23" s="31">
        <f t="shared" si="22"/>
        <v>0</v>
      </c>
      <c r="AE23" s="1">
        <f t="shared" si="23"/>
        <v>0</v>
      </c>
      <c r="AF23" s="13"/>
      <c r="AG23" s="1">
        <f t="shared" si="24"/>
        <v>0</v>
      </c>
      <c r="AH23" s="1">
        <f>VLOOKUP(A23,[1]Sheet!$A:$AG,32,0)</f>
        <v>12</v>
      </c>
      <c r="AI23" s="1">
        <f>VLOOKUP(A23,[1]Sheet!$A:$AG,33,0)</f>
        <v>84</v>
      </c>
      <c r="AJ23" s="1">
        <f t="shared" si="25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60</v>
      </c>
      <c r="B24" s="1" t="s">
        <v>34</v>
      </c>
      <c r="C24" s="1">
        <v>175</v>
      </c>
      <c r="D24" s="1">
        <v>8</v>
      </c>
      <c r="E24" s="1">
        <v>38</v>
      </c>
      <c r="F24" s="1">
        <v>123</v>
      </c>
      <c r="G24" s="6">
        <v>0.3</v>
      </c>
      <c r="H24" s="1">
        <v>180</v>
      </c>
      <c r="I24" s="1" t="s">
        <v>58</v>
      </c>
      <c r="J24" s="1">
        <v>37</v>
      </c>
      <c r="K24" s="1">
        <f t="shared" si="3"/>
        <v>1</v>
      </c>
      <c r="L24" s="1"/>
      <c r="M24" s="1"/>
      <c r="N24" s="1">
        <v>0</v>
      </c>
      <c r="O24" s="1">
        <f t="shared" si="5"/>
        <v>7.6</v>
      </c>
      <c r="P24" s="5"/>
      <c r="Q24" s="5">
        <f t="shared" si="21"/>
        <v>0</v>
      </c>
      <c r="R24" s="5"/>
      <c r="S24" s="1"/>
      <c r="T24" s="1">
        <f t="shared" si="6"/>
        <v>16.184210526315791</v>
      </c>
      <c r="U24" s="1">
        <f t="shared" si="7"/>
        <v>16.184210526315791</v>
      </c>
      <c r="V24" s="1">
        <v>6.4</v>
      </c>
      <c r="W24" s="1">
        <v>6.6</v>
      </c>
      <c r="X24" s="1">
        <v>12.2</v>
      </c>
      <c r="Y24" s="1">
        <v>3.8</v>
      </c>
      <c r="Z24" s="1">
        <v>6</v>
      </c>
      <c r="AA24" s="19" t="s">
        <v>41</v>
      </c>
      <c r="AB24" s="1">
        <f t="shared" si="4"/>
        <v>0</v>
      </c>
      <c r="AC24" s="6">
        <v>9</v>
      </c>
      <c r="AD24" s="31">
        <f t="shared" si="22"/>
        <v>0</v>
      </c>
      <c r="AE24" s="1">
        <f t="shared" si="23"/>
        <v>0</v>
      </c>
      <c r="AF24" s="13"/>
      <c r="AG24" s="1">
        <f t="shared" si="24"/>
        <v>0</v>
      </c>
      <c r="AH24" s="1">
        <f>VLOOKUP(A24,[1]Sheet!$A:$AG,32,0)</f>
        <v>18</v>
      </c>
      <c r="AI24" s="1">
        <f>VLOOKUP(A24,[1]Sheet!$A:$AG,33,0)</f>
        <v>234</v>
      </c>
      <c r="AJ24" s="1">
        <f t="shared" si="25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61</v>
      </c>
      <c r="B25" s="1" t="s">
        <v>34</v>
      </c>
      <c r="C25" s="1">
        <v>66</v>
      </c>
      <c r="D25" s="1">
        <v>3</v>
      </c>
      <c r="E25" s="1">
        <v>40</v>
      </c>
      <c r="F25" s="1">
        <v>16</v>
      </c>
      <c r="G25" s="6">
        <v>0.3</v>
      </c>
      <c r="H25" s="1">
        <v>180</v>
      </c>
      <c r="I25" s="1" t="s">
        <v>58</v>
      </c>
      <c r="J25" s="1">
        <v>39</v>
      </c>
      <c r="K25" s="1">
        <f t="shared" si="3"/>
        <v>1</v>
      </c>
      <c r="L25" s="1"/>
      <c r="M25" s="1"/>
      <c r="N25" s="1">
        <v>0</v>
      </c>
      <c r="O25" s="1">
        <f t="shared" si="5"/>
        <v>8</v>
      </c>
      <c r="P25" s="5">
        <f t="shared" si="20"/>
        <v>96</v>
      </c>
      <c r="Q25" s="5">
        <f t="shared" si="21"/>
        <v>162</v>
      </c>
      <c r="R25" s="5"/>
      <c r="S25" s="1"/>
      <c r="T25" s="1">
        <f t="shared" si="6"/>
        <v>22.25</v>
      </c>
      <c r="U25" s="1">
        <f t="shared" si="7"/>
        <v>2</v>
      </c>
      <c r="V25" s="1">
        <v>3.4</v>
      </c>
      <c r="W25" s="1">
        <v>4.4000000000000004</v>
      </c>
      <c r="X25" s="1">
        <v>8.1999999999999993</v>
      </c>
      <c r="Y25" s="1">
        <v>2.2000000000000002</v>
      </c>
      <c r="Z25" s="1">
        <v>7.4</v>
      </c>
      <c r="AA25" s="1"/>
      <c r="AB25" s="1">
        <f t="shared" si="4"/>
        <v>28.799999999999997</v>
      </c>
      <c r="AC25" s="6">
        <v>9</v>
      </c>
      <c r="AD25" s="31">
        <f t="shared" si="22"/>
        <v>18</v>
      </c>
      <c r="AE25" s="1">
        <f t="shared" si="23"/>
        <v>48.6</v>
      </c>
      <c r="AF25" s="13"/>
      <c r="AG25" s="1">
        <f t="shared" si="24"/>
        <v>0</v>
      </c>
      <c r="AH25" s="1">
        <f>VLOOKUP(A25,[1]Sheet!$A:$AG,32,0)</f>
        <v>18</v>
      </c>
      <c r="AI25" s="1">
        <f>VLOOKUP(A25,[1]Sheet!$A:$AG,33,0)</f>
        <v>234</v>
      </c>
      <c r="AJ25" s="1">
        <f t="shared" si="25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21" t="s">
        <v>62</v>
      </c>
      <c r="B26" s="21" t="s">
        <v>36</v>
      </c>
      <c r="C26" s="21"/>
      <c r="D26" s="21"/>
      <c r="E26" s="21"/>
      <c r="F26" s="21"/>
      <c r="G26" s="22">
        <v>0</v>
      </c>
      <c r="H26" s="21">
        <v>180</v>
      </c>
      <c r="I26" s="21" t="s">
        <v>37</v>
      </c>
      <c r="J26" s="21"/>
      <c r="K26" s="21">
        <f t="shared" si="3"/>
        <v>0</v>
      </c>
      <c r="L26" s="21"/>
      <c r="M26" s="21"/>
      <c r="N26" s="21"/>
      <c r="O26" s="21">
        <f t="shared" si="5"/>
        <v>0</v>
      </c>
      <c r="P26" s="23"/>
      <c r="Q26" s="23"/>
      <c r="R26" s="23"/>
      <c r="S26" s="21"/>
      <c r="T26" s="21" t="e">
        <f t="shared" si="6"/>
        <v>#DIV/0!</v>
      </c>
      <c r="U26" s="21" t="e">
        <f t="shared" si="7"/>
        <v>#DIV/0!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 t="s">
        <v>63</v>
      </c>
      <c r="AB26" s="21">
        <f t="shared" si="4"/>
        <v>0</v>
      </c>
      <c r="AC26" s="22">
        <v>0</v>
      </c>
      <c r="AD26" s="24"/>
      <c r="AE26" s="21"/>
      <c r="AF26" s="21"/>
      <c r="AG26" s="21"/>
      <c r="AH26" s="21">
        <f>VLOOKUP(A26,[1]Sheet!$A:$AG,32,0)</f>
        <v>14</v>
      </c>
      <c r="AI26" s="21">
        <f>VLOOKUP(A26,[1]Sheet!$A:$AG,33,0)</f>
        <v>126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64</v>
      </c>
      <c r="B27" s="1" t="s">
        <v>34</v>
      </c>
      <c r="C27" s="1">
        <v>628</v>
      </c>
      <c r="D27" s="1">
        <v>252</v>
      </c>
      <c r="E27" s="1">
        <v>469</v>
      </c>
      <c r="F27" s="1">
        <v>306</v>
      </c>
      <c r="G27" s="6">
        <v>0.25</v>
      </c>
      <c r="H27" s="1">
        <v>180</v>
      </c>
      <c r="I27" s="1" t="s">
        <v>37</v>
      </c>
      <c r="J27" s="1">
        <v>466</v>
      </c>
      <c r="K27" s="1">
        <f t="shared" si="3"/>
        <v>3</v>
      </c>
      <c r="L27" s="1"/>
      <c r="M27" s="1"/>
      <c r="N27" s="1">
        <v>168</v>
      </c>
      <c r="O27" s="1">
        <f t="shared" si="5"/>
        <v>93.8</v>
      </c>
      <c r="P27" s="5">
        <f t="shared" ref="P27:P30" si="26">14*O27-N27-F27</f>
        <v>839.2</v>
      </c>
      <c r="Q27" s="5">
        <f t="shared" ref="Q27:Q31" si="27">AC27*AD27+AC27*AF27</f>
        <v>840</v>
      </c>
      <c r="R27" s="5"/>
      <c r="S27" s="1"/>
      <c r="T27" s="1">
        <f t="shared" si="6"/>
        <v>14.008528784648188</v>
      </c>
      <c r="U27" s="1">
        <f t="shared" si="7"/>
        <v>5.0533049040511733</v>
      </c>
      <c r="V27" s="1">
        <v>65.400000000000006</v>
      </c>
      <c r="W27" s="1">
        <v>68.599999999999994</v>
      </c>
      <c r="X27" s="1">
        <v>82.4</v>
      </c>
      <c r="Y27" s="1">
        <v>82.8</v>
      </c>
      <c r="Z27" s="1">
        <v>95.8</v>
      </c>
      <c r="AA27" s="1"/>
      <c r="AB27" s="1">
        <f t="shared" si="4"/>
        <v>209.8</v>
      </c>
      <c r="AC27" s="6">
        <v>6</v>
      </c>
      <c r="AD27" s="31">
        <f t="shared" ref="AD27:AD31" si="28">MROUND(P27,AC27*AH27)/AC27-AF27</f>
        <v>140</v>
      </c>
      <c r="AE27" s="1">
        <f t="shared" ref="AE27:AE31" si="29">AD27*AC27*G27</f>
        <v>210</v>
      </c>
      <c r="AF27" s="13"/>
      <c r="AG27" s="1">
        <f t="shared" ref="AG27:AG31" si="30">AF27*AC27*G27</f>
        <v>0</v>
      </c>
      <c r="AH27" s="1">
        <f>VLOOKUP(A27,[1]Sheet!$A:$AG,32,0)</f>
        <v>14</v>
      </c>
      <c r="AI27" s="1">
        <f>VLOOKUP(A27,[1]Sheet!$A:$AG,33,0)</f>
        <v>126</v>
      </c>
      <c r="AJ27" s="1">
        <f t="shared" ref="AJ27:AJ31" si="31">AF27/AI27</f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65</v>
      </c>
      <c r="B28" s="1" t="s">
        <v>34</v>
      </c>
      <c r="C28" s="1">
        <v>624</v>
      </c>
      <c r="D28" s="1"/>
      <c r="E28" s="1">
        <v>173</v>
      </c>
      <c r="F28" s="1">
        <v>333</v>
      </c>
      <c r="G28" s="6">
        <v>0.25</v>
      </c>
      <c r="H28" s="1">
        <v>180</v>
      </c>
      <c r="I28" s="1" t="s">
        <v>37</v>
      </c>
      <c r="J28" s="1">
        <v>172</v>
      </c>
      <c r="K28" s="1">
        <f t="shared" si="3"/>
        <v>1</v>
      </c>
      <c r="L28" s="1"/>
      <c r="M28" s="1"/>
      <c r="N28" s="1">
        <v>0</v>
      </c>
      <c r="O28" s="1">
        <f t="shared" si="5"/>
        <v>34.6</v>
      </c>
      <c r="P28" s="5">
        <f t="shared" si="26"/>
        <v>151.40000000000003</v>
      </c>
      <c r="Q28" s="5">
        <f t="shared" si="27"/>
        <v>168</v>
      </c>
      <c r="R28" s="5"/>
      <c r="S28" s="1"/>
      <c r="T28" s="1">
        <f t="shared" si="6"/>
        <v>14.479768786127167</v>
      </c>
      <c r="U28" s="1">
        <f t="shared" si="7"/>
        <v>9.6242774566473983</v>
      </c>
      <c r="V28" s="1">
        <v>33.6</v>
      </c>
      <c r="W28" s="1">
        <v>29</v>
      </c>
      <c r="X28" s="1">
        <v>56.8</v>
      </c>
      <c r="Y28" s="1">
        <v>33</v>
      </c>
      <c r="Z28" s="1">
        <v>37.200000000000003</v>
      </c>
      <c r="AA28" s="1" t="s">
        <v>43</v>
      </c>
      <c r="AB28" s="1">
        <f t="shared" si="4"/>
        <v>37.850000000000009</v>
      </c>
      <c r="AC28" s="6">
        <v>6</v>
      </c>
      <c r="AD28" s="31">
        <f t="shared" si="28"/>
        <v>28</v>
      </c>
      <c r="AE28" s="1">
        <f t="shared" si="29"/>
        <v>42</v>
      </c>
      <c r="AF28" s="13"/>
      <c r="AG28" s="1">
        <f t="shared" si="30"/>
        <v>0</v>
      </c>
      <c r="AH28" s="1">
        <f>VLOOKUP(A28,[1]Sheet!$A:$AG,32,0)</f>
        <v>14</v>
      </c>
      <c r="AI28" s="1">
        <f>VLOOKUP(A28,[1]Sheet!$A:$AG,33,0)</f>
        <v>126</v>
      </c>
      <c r="AJ28" s="1">
        <f t="shared" si="31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66</v>
      </c>
      <c r="B29" s="1" t="s">
        <v>34</v>
      </c>
      <c r="C29" s="1">
        <v>198</v>
      </c>
      <c r="D29" s="1">
        <v>168</v>
      </c>
      <c r="E29" s="1">
        <v>134</v>
      </c>
      <c r="F29" s="1">
        <v>175</v>
      </c>
      <c r="G29" s="6">
        <v>0.25</v>
      </c>
      <c r="H29" s="1">
        <v>180</v>
      </c>
      <c r="I29" s="1" t="s">
        <v>37</v>
      </c>
      <c r="J29" s="1">
        <v>133</v>
      </c>
      <c r="K29" s="1">
        <f t="shared" si="3"/>
        <v>1</v>
      </c>
      <c r="L29" s="1"/>
      <c r="M29" s="1"/>
      <c r="N29" s="1">
        <v>0</v>
      </c>
      <c r="O29" s="1">
        <f t="shared" si="5"/>
        <v>26.8</v>
      </c>
      <c r="P29" s="5">
        <f t="shared" si="26"/>
        <v>200.2</v>
      </c>
      <c r="Q29" s="5">
        <f t="shared" si="27"/>
        <v>168</v>
      </c>
      <c r="R29" s="5"/>
      <c r="S29" s="1"/>
      <c r="T29" s="1">
        <f t="shared" si="6"/>
        <v>12.798507462686567</v>
      </c>
      <c r="U29" s="1">
        <f t="shared" si="7"/>
        <v>6.5298507462686564</v>
      </c>
      <c r="V29" s="1">
        <v>22.8</v>
      </c>
      <c r="W29" s="1">
        <v>26.4</v>
      </c>
      <c r="X29" s="1">
        <v>27.2</v>
      </c>
      <c r="Y29" s="1">
        <v>18</v>
      </c>
      <c r="Z29" s="1">
        <v>24.6</v>
      </c>
      <c r="AA29" s="1"/>
      <c r="AB29" s="1">
        <f t="shared" si="4"/>
        <v>50.05</v>
      </c>
      <c r="AC29" s="6">
        <v>6</v>
      </c>
      <c r="AD29" s="31">
        <f t="shared" si="28"/>
        <v>28</v>
      </c>
      <c r="AE29" s="1">
        <f t="shared" si="29"/>
        <v>42</v>
      </c>
      <c r="AF29" s="13"/>
      <c r="AG29" s="1">
        <f t="shared" si="30"/>
        <v>0</v>
      </c>
      <c r="AH29" s="1">
        <f>VLOOKUP(A29,[1]Sheet!$A:$AG,32,0)</f>
        <v>14</v>
      </c>
      <c r="AI29" s="1">
        <f>VLOOKUP(A29,[1]Sheet!$A:$AG,33,0)</f>
        <v>126</v>
      </c>
      <c r="AJ29" s="1">
        <f t="shared" si="31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67</v>
      </c>
      <c r="B30" s="1" t="s">
        <v>36</v>
      </c>
      <c r="C30" s="1">
        <v>180</v>
      </c>
      <c r="D30" s="1">
        <v>288</v>
      </c>
      <c r="E30" s="1">
        <v>186</v>
      </c>
      <c r="F30" s="1">
        <v>258</v>
      </c>
      <c r="G30" s="6">
        <v>1</v>
      </c>
      <c r="H30" s="1">
        <v>180</v>
      </c>
      <c r="I30" s="1" t="s">
        <v>37</v>
      </c>
      <c r="J30" s="1">
        <v>185</v>
      </c>
      <c r="K30" s="1">
        <f t="shared" si="3"/>
        <v>1</v>
      </c>
      <c r="L30" s="1"/>
      <c r="M30" s="1"/>
      <c r="N30" s="1">
        <v>144</v>
      </c>
      <c r="O30" s="1">
        <f t="shared" si="5"/>
        <v>37.200000000000003</v>
      </c>
      <c r="P30" s="5">
        <f t="shared" si="26"/>
        <v>118.80000000000007</v>
      </c>
      <c r="Q30" s="5">
        <f t="shared" si="27"/>
        <v>144</v>
      </c>
      <c r="R30" s="5"/>
      <c r="S30" s="1"/>
      <c r="T30" s="1">
        <f t="shared" si="6"/>
        <v>14.677419354838708</v>
      </c>
      <c r="U30" s="1">
        <f t="shared" si="7"/>
        <v>10.806451612903224</v>
      </c>
      <c r="V30" s="1">
        <v>42</v>
      </c>
      <c r="W30" s="1">
        <v>39.6</v>
      </c>
      <c r="X30" s="1">
        <v>39.6</v>
      </c>
      <c r="Y30" s="1">
        <v>50.4</v>
      </c>
      <c r="Z30" s="1">
        <v>55.2</v>
      </c>
      <c r="AA30" s="1"/>
      <c r="AB30" s="1">
        <f t="shared" si="4"/>
        <v>118.80000000000007</v>
      </c>
      <c r="AC30" s="6">
        <v>6</v>
      </c>
      <c r="AD30" s="31">
        <f t="shared" si="28"/>
        <v>24</v>
      </c>
      <c r="AE30" s="1">
        <f t="shared" si="29"/>
        <v>144</v>
      </c>
      <c r="AF30" s="13"/>
      <c r="AG30" s="1">
        <f t="shared" si="30"/>
        <v>0</v>
      </c>
      <c r="AH30" s="1">
        <f>VLOOKUP(A30,[1]Sheet!$A:$AG,32,0)</f>
        <v>12</v>
      </c>
      <c r="AI30" s="1">
        <f>VLOOKUP(A30,[1]Sheet!$A:$AG,33,0)</f>
        <v>84</v>
      </c>
      <c r="AJ30" s="1">
        <f t="shared" si="31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68</v>
      </c>
      <c r="B31" s="1" t="s">
        <v>34</v>
      </c>
      <c r="C31" s="1">
        <v>373</v>
      </c>
      <c r="D31" s="1">
        <v>181</v>
      </c>
      <c r="E31" s="1">
        <v>148</v>
      </c>
      <c r="F31" s="1">
        <v>354</v>
      </c>
      <c r="G31" s="6">
        <v>0.25</v>
      </c>
      <c r="H31" s="1">
        <v>365</v>
      </c>
      <c r="I31" s="1" t="s">
        <v>37</v>
      </c>
      <c r="J31" s="1">
        <v>148</v>
      </c>
      <c r="K31" s="1">
        <f t="shared" si="3"/>
        <v>0</v>
      </c>
      <c r="L31" s="1"/>
      <c r="M31" s="1"/>
      <c r="N31" s="1">
        <v>0</v>
      </c>
      <c r="O31" s="1">
        <f t="shared" si="5"/>
        <v>29.6</v>
      </c>
      <c r="P31" s="5">
        <f>15*O31-N31-F31</f>
        <v>90</v>
      </c>
      <c r="Q31" s="5">
        <f t="shared" si="27"/>
        <v>168</v>
      </c>
      <c r="R31" s="5"/>
      <c r="S31" s="1"/>
      <c r="T31" s="1">
        <f t="shared" si="6"/>
        <v>17.635135135135133</v>
      </c>
      <c r="U31" s="1">
        <f t="shared" si="7"/>
        <v>11.95945945945946</v>
      </c>
      <c r="V31" s="1">
        <v>34.799999999999997</v>
      </c>
      <c r="W31" s="1">
        <v>34.799999999999997</v>
      </c>
      <c r="X31" s="1">
        <v>43.4</v>
      </c>
      <c r="Y31" s="1">
        <v>64</v>
      </c>
      <c r="Z31" s="1">
        <v>42.4</v>
      </c>
      <c r="AA31" s="1" t="s">
        <v>43</v>
      </c>
      <c r="AB31" s="1">
        <f t="shared" si="4"/>
        <v>22.5</v>
      </c>
      <c r="AC31" s="6">
        <v>12</v>
      </c>
      <c r="AD31" s="31">
        <f t="shared" si="28"/>
        <v>14</v>
      </c>
      <c r="AE31" s="1">
        <f t="shared" si="29"/>
        <v>42</v>
      </c>
      <c r="AF31" s="13"/>
      <c r="AG31" s="1">
        <f t="shared" si="30"/>
        <v>0</v>
      </c>
      <c r="AH31" s="1">
        <f>VLOOKUP(A31,[1]Sheet!$A:$AG,32,0)</f>
        <v>14</v>
      </c>
      <c r="AI31" s="1">
        <f>VLOOKUP(A31,[1]Sheet!$A:$AG,33,0)</f>
        <v>70</v>
      </c>
      <c r="AJ31" s="1">
        <f t="shared" si="31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5" t="s">
        <v>69</v>
      </c>
      <c r="B32" s="15" t="s">
        <v>34</v>
      </c>
      <c r="C32" s="15">
        <v>308</v>
      </c>
      <c r="D32" s="20">
        <v>532</v>
      </c>
      <c r="E32" s="25">
        <v>315</v>
      </c>
      <c r="F32" s="25">
        <v>445</v>
      </c>
      <c r="G32" s="16">
        <v>0</v>
      </c>
      <c r="H32" s="15" t="e">
        <v>#N/A</v>
      </c>
      <c r="I32" s="15" t="s">
        <v>50</v>
      </c>
      <c r="J32" s="15">
        <v>313</v>
      </c>
      <c r="K32" s="15">
        <f t="shared" si="3"/>
        <v>2</v>
      </c>
      <c r="L32" s="15"/>
      <c r="M32" s="15"/>
      <c r="N32" s="15"/>
      <c r="O32" s="15">
        <f t="shared" si="5"/>
        <v>63</v>
      </c>
      <c r="P32" s="17"/>
      <c r="Q32" s="17"/>
      <c r="R32" s="17"/>
      <c r="S32" s="15"/>
      <c r="T32" s="15">
        <f t="shared" si="6"/>
        <v>7.0634920634920633</v>
      </c>
      <c r="U32" s="15">
        <f t="shared" si="7"/>
        <v>7.0634920634920633</v>
      </c>
      <c r="V32" s="15">
        <v>43.4</v>
      </c>
      <c r="W32" s="15">
        <v>50.6</v>
      </c>
      <c r="X32" s="15">
        <v>57.8</v>
      </c>
      <c r="Y32" s="15">
        <v>59.4</v>
      </c>
      <c r="Z32" s="15">
        <v>54.4</v>
      </c>
      <c r="AA32" s="20" t="s">
        <v>70</v>
      </c>
      <c r="AB32" s="15">
        <f t="shared" si="4"/>
        <v>0</v>
      </c>
      <c r="AC32" s="16">
        <v>0</v>
      </c>
      <c r="AD32" s="18"/>
      <c r="AE32" s="15"/>
      <c r="AF32" s="15"/>
      <c r="AG32" s="15"/>
      <c r="AH32" s="15"/>
      <c r="AI32" s="15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4" t="s">
        <v>71</v>
      </c>
      <c r="B33" s="1" t="s">
        <v>34</v>
      </c>
      <c r="C33" s="1"/>
      <c r="D33" s="1"/>
      <c r="E33" s="25">
        <f>E32</f>
        <v>315</v>
      </c>
      <c r="F33" s="25">
        <f>F32</f>
        <v>445</v>
      </c>
      <c r="G33" s="6">
        <v>0.25</v>
      </c>
      <c r="H33" s="1">
        <v>365</v>
      </c>
      <c r="I33" s="1" t="s">
        <v>37</v>
      </c>
      <c r="J33" s="1"/>
      <c r="K33" s="1">
        <f t="shared" si="3"/>
        <v>315</v>
      </c>
      <c r="L33" s="1"/>
      <c r="M33" s="1"/>
      <c r="N33" s="1">
        <v>0</v>
      </c>
      <c r="O33" s="1">
        <f t="shared" si="5"/>
        <v>63</v>
      </c>
      <c r="P33" s="5">
        <f t="shared" ref="P33:P36" si="32">14*O33-N33-F33</f>
        <v>437</v>
      </c>
      <c r="Q33" s="5">
        <f t="shared" ref="Q33:Q36" si="33">AC33*AD33+AC33*AF33</f>
        <v>504</v>
      </c>
      <c r="R33" s="5"/>
      <c r="S33" s="1"/>
      <c r="T33" s="1">
        <f t="shared" si="6"/>
        <v>15.063492063492063</v>
      </c>
      <c r="U33" s="1">
        <f t="shared" si="7"/>
        <v>7.0634920634920633</v>
      </c>
      <c r="V33" s="1">
        <v>43.4</v>
      </c>
      <c r="W33" s="1">
        <v>50.6</v>
      </c>
      <c r="X33" s="1">
        <v>57.8</v>
      </c>
      <c r="Y33" s="1">
        <v>59.4</v>
      </c>
      <c r="Z33" s="1">
        <v>54.8</v>
      </c>
      <c r="AA33" s="1" t="s">
        <v>72</v>
      </c>
      <c r="AB33" s="1">
        <f t="shared" si="4"/>
        <v>109.25</v>
      </c>
      <c r="AC33" s="6">
        <v>12</v>
      </c>
      <c r="AD33" s="31">
        <f t="shared" ref="AD33:AD36" si="34">MROUND(P33,AC33*AH33)/AC33-AF33</f>
        <v>42</v>
      </c>
      <c r="AE33" s="1">
        <f t="shared" ref="AE33:AE36" si="35">AD33*AC33*G33</f>
        <v>126</v>
      </c>
      <c r="AF33" s="13"/>
      <c r="AG33" s="1">
        <f t="shared" ref="AG33:AG36" si="36">AF33*AC33*G33</f>
        <v>0</v>
      </c>
      <c r="AH33" s="1">
        <f>VLOOKUP(A33,[1]Sheet!$A:$AG,32,0)</f>
        <v>14</v>
      </c>
      <c r="AI33" s="1">
        <f>VLOOKUP(A33,[1]Sheet!$A:$AG,33,0)</f>
        <v>70</v>
      </c>
      <c r="AJ33" s="1">
        <f t="shared" ref="AJ33:AJ36" si="37">AF33/AI33</f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73</v>
      </c>
      <c r="B34" s="1" t="s">
        <v>34</v>
      </c>
      <c r="C34" s="1">
        <v>726</v>
      </c>
      <c r="D34" s="1"/>
      <c r="E34" s="1">
        <v>272</v>
      </c>
      <c r="F34" s="1">
        <v>388</v>
      </c>
      <c r="G34" s="6">
        <v>0.25</v>
      </c>
      <c r="H34" s="1">
        <v>180</v>
      </c>
      <c r="I34" s="1" t="s">
        <v>37</v>
      </c>
      <c r="J34" s="1">
        <v>270</v>
      </c>
      <c r="K34" s="1">
        <f t="shared" si="3"/>
        <v>2</v>
      </c>
      <c r="L34" s="1"/>
      <c r="M34" s="1"/>
      <c r="N34" s="1">
        <v>0</v>
      </c>
      <c r="O34" s="1">
        <f t="shared" si="5"/>
        <v>54.4</v>
      </c>
      <c r="P34" s="5">
        <f t="shared" si="32"/>
        <v>373.6</v>
      </c>
      <c r="Q34" s="5">
        <f t="shared" si="33"/>
        <v>336</v>
      </c>
      <c r="R34" s="5"/>
      <c r="S34" s="1"/>
      <c r="T34" s="1">
        <f t="shared" si="6"/>
        <v>13.308823529411764</v>
      </c>
      <c r="U34" s="1">
        <f t="shared" si="7"/>
        <v>7.132352941176471</v>
      </c>
      <c r="V34" s="1">
        <v>36.200000000000003</v>
      </c>
      <c r="W34" s="1">
        <v>35.200000000000003</v>
      </c>
      <c r="X34" s="1">
        <v>42.6</v>
      </c>
      <c r="Y34" s="1">
        <v>83</v>
      </c>
      <c r="Z34" s="1">
        <v>43.4</v>
      </c>
      <c r="AA34" s="1" t="s">
        <v>43</v>
      </c>
      <c r="AB34" s="1">
        <f t="shared" si="4"/>
        <v>93.4</v>
      </c>
      <c r="AC34" s="6">
        <v>12</v>
      </c>
      <c r="AD34" s="31">
        <f t="shared" si="34"/>
        <v>28</v>
      </c>
      <c r="AE34" s="1">
        <f t="shared" si="35"/>
        <v>84</v>
      </c>
      <c r="AF34" s="13"/>
      <c r="AG34" s="1">
        <f t="shared" si="36"/>
        <v>0</v>
      </c>
      <c r="AH34" s="1">
        <f>VLOOKUP(A34,[1]Sheet!$A:$AG,32,0)</f>
        <v>14</v>
      </c>
      <c r="AI34" s="1">
        <f>VLOOKUP(A34,[1]Sheet!$A:$AG,33,0)</f>
        <v>70</v>
      </c>
      <c r="AJ34" s="1">
        <f t="shared" si="37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74</v>
      </c>
      <c r="B35" s="1" t="s">
        <v>34</v>
      </c>
      <c r="C35" s="1">
        <v>130</v>
      </c>
      <c r="D35" s="1">
        <v>84</v>
      </c>
      <c r="E35" s="1">
        <v>51</v>
      </c>
      <c r="F35" s="1">
        <v>138</v>
      </c>
      <c r="G35" s="6">
        <v>0.25</v>
      </c>
      <c r="H35" s="1">
        <v>180</v>
      </c>
      <c r="I35" s="1" t="s">
        <v>37</v>
      </c>
      <c r="J35" s="1">
        <v>51</v>
      </c>
      <c r="K35" s="1">
        <f t="shared" si="3"/>
        <v>0</v>
      </c>
      <c r="L35" s="1"/>
      <c r="M35" s="1"/>
      <c r="N35" s="1">
        <v>84</v>
      </c>
      <c r="O35" s="1">
        <f t="shared" si="5"/>
        <v>10.199999999999999</v>
      </c>
      <c r="P35" s="5"/>
      <c r="Q35" s="5">
        <f t="shared" si="33"/>
        <v>0</v>
      </c>
      <c r="R35" s="5"/>
      <c r="S35" s="1"/>
      <c r="T35" s="1">
        <f t="shared" si="6"/>
        <v>21.764705882352942</v>
      </c>
      <c r="U35" s="1">
        <f t="shared" si="7"/>
        <v>21.764705882352942</v>
      </c>
      <c r="V35" s="1">
        <v>16.8</v>
      </c>
      <c r="W35" s="1">
        <v>13</v>
      </c>
      <c r="X35" s="1">
        <v>18.8</v>
      </c>
      <c r="Y35" s="1">
        <v>14.4</v>
      </c>
      <c r="Z35" s="1">
        <v>19.399999999999999</v>
      </c>
      <c r="AA35" s="1" t="s">
        <v>75</v>
      </c>
      <c r="AB35" s="1">
        <f t="shared" si="4"/>
        <v>0</v>
      </c>
      <c r="AC35" s="6">
        <v>6</v>
      </c>
      <c r="AD35" s="31">
        <f t="shared" si="34"/>
        <v>0</v>
      </c>
      <c r="AE35" s="1">
        <f t="shared" si="35"/>
        <v>0</v>
      </c>
      <c r="AF35" s="13"/>
      <c r="AG35" s="1">
        <f t="shared" si="36"/>
        <v>0</v>
      </c>
      <c r="AH35" s="1">
        <f>VLOOKUP(A35,[1]Sheet!$A:$AG,32,0)</f>
        <v>14</v>
      </c>
      <c r="AI35" s="1">
        <f>VLOOKUP(A35,[1]Sheet!$A:$AG,33,0)</f>
        <v>126</v>
      </c>
      <c r="AJ35" s="1">
        <f t="shared" si="37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76</v>
      </c>
      <c r="B36" s="1" t="s">
        <v>34</v>
      </c>
      <c r="C36" s="1">
        <v>130</v>
      </c>
      <c r="D36" s="1">
        <v>504</v>
      </c>
      <c r="E36" s="1">
        <v>164</v>
      </c>
      <c r="F36" s="1">
        <v>370</v>
      </c>
      <c r="G36" s="6">
        <v>0.25</v>
      </c>
      <c r="H36" s="1">
        <v>180</v>
      </c>
      <c r="I36" s="1" t="s">
        <v>37</v>
      </c>
      <c r="J36" s="1">
        <v>164</v>
      </c>
      <c r="K36" s="1">
        <f t="shared" si="3"/>
        <v>0</v>
      </c>
      <c r="L36" s="1"/>
      <c r="M36" s="1"/>
      <c r="N36" s="1">
        <v>0</v>
      </c>
      <c r="O36" s="1">
        <f t="shared" si="5"/>
        <v>32.799999999999997</v>
      </c>
      <c r="P36" s="5">
        <f t="shared" si="32"/>
        <v>89.199999999999932</v>
      </c>
      <c r="Q36" s="5">
        <f t="shared" si="33"/>
        <v>168</v>
      </c>
      <c r="R36" s="5"/>
      <c r="S36" s="1"/>
      <c r="T36" s="1">
        <f t="shared" si="6"/>
        <v>16.402439024390244</v>
      </c>
      <c r="U36" s="1">
        <f t="shared" si="7"/>
        <v>11.280487804878049</v>
      </c>
      <c r="V36" s="1">
        <v>23.2</v>
      </c>
      <c r="W36" s="1">
        <v>37.799999999999997</v>
      </c>
      <c r="X36" s="1">
        <v>24.4</v>
      </c>
      <c r="Y36" s="1">
        <v>20</v>
      </c>
      <c r="Z36" s="1">
        <v>21.4</v>
      </c>
      <c r="AA36" s="1"/>
      <c r="AB36" s="1">
        <f t="shared" si="4"/>
        <v>22.299999999999983</v>
      </c>
      <c r="AC36" s="6">
        <v>12</v>
      </c>
      <c r="AD36" s="31">
        <f t="shared" si="34"/>
        <v>14</v>
      </c>
      <c r="AE36" s="1">
        <f t="shared" si="35"/>
        <v>42</v>
      </c>
      <c r="AF36" s="13"/>
      <c r="AG36" s="1">
        <f t="shared" si="36"/>
        <v>0</v>
      </c>
      <c r="AH36" s="1">
        <f>VLOOKUP(A36,[1]Sheet!$A:$AG,32,0)</f>
        <v>14</v>
      </c>
      <c r="AI36" s="1">
        <f>VLOOKUP(A36,[1]Sheet!$A:$AG,33,0)</f>
        <v>70</v>
      </c>
      <c r="AJ36" s="1">
        <f t="shared" si="37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21" t="s">
        <v>77</v>
      </c>
      <c r="B37" s="21" t="s">
        <v>34</v>
      </c>
      <c r="C37" s="21"/>
      <c r="D37" s="21"/>
      <c r="E37" s="21"/>
      <c r="F37" s="21"/>
      <c r="G37" s="22">
        <v>0</v>
      </c>
      <c r="H37" s="21">
        <v>180</v>
      </c>
      <c r="I37" s="21" t="s">
        <v>37</v>
      </c>
      <c r="J37" s="21"/>
      <c r="K37" s="21">
        <f t="shared" si="3"/>
        <v>0</v>
      </c>
      <c r="L37" s="21"/>
      <c r="M37" s="21"/>
      <c r="N37" s="21"/>
      <c r="O37" s="21">
        <f t="shared" si="5"/>
        <v>0</v>
      </c>
      <c r="P37" s="23"/>
      <c r="Q37" s="23"/>
      <c r="R37" s="23"/>
      <c r="S37" s="21"/>
      <c r="T37" s="21" t="e">
        <f t="shared" si="6"/>
        <v>#DIV/0!</v>
      </c>
      <c r="U37" s="21" t="e">
        <f t="shared" si="7"/>
        <v>#DIV/0!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 t="s">
        <v>63</v>
      </c>
      <c r="AB37" s="21">
        <f t="shared" si="4"/>
        <v>0</v>
      </c>
      <c r="AC37" s="22">
        <v>0</v>
      </c>
      <c r="AD37" s="24"/>
      <c r="AE37" s="21"/>
      <c r="AF37" s="21"/>
      <c r="AG37" s="21"/>
      <c r="AH37" s="21">
        <f>VLOOKUP(A37,[1]Sheet!$A:$AG,32,0)</f>
        <v>12</v>
      </c>
      <c r="AI37" s="21">
        <f>VLOOKUP(A37,[1]Sheet!$A:$AG,33,0)</f>
        <v>84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21" t="s">
        <v>78</v>
      </c>
      <c r="B38" s="21" t="s">
        <v>34</v>
      </c>
      <c r="C38" s="21"/>
      <c r="D38" s="21"/>
      <c r="E38" s="21"/>
      <c r="F38" s="21"/>
      <c r="G38" s="22">
        <v>0</v>
      </c>
      <c r="H38" s="21">
        <v>180</v>
      </c>
      <c r="I38" s="21" t="s">
        <v>37</v>
      </c>
      <c r="J38" s="21"/>
      <c r="K38" s="21">
        <f t="shared" ref="K38:K69" si="38">E38-J38</f>
        <v>0</v>
      </c>
      <c r="L38" s="21"/>
      <c r="M38" s="21"/>
      <c r="N38" s="21"/>
      <c r="O38" s="21">
        <f t="shared" si="5"/>
        <v>0</v>
      </c>
      <c r="P38" s="23"/>
      <c r="Q38" s="23"/>
      <c r="R38" s="23"/>
      <c r="S38" s="21"/>
      <c r="T38" s="21" t="e">
        <f t="shared" si="6"/>
        <v>#DIV/0!</v>
      </c>
      <c r="U38" s="21" t="e">
        <f t="shared" si="7"/>
        <v>#DIV/0!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 t="s">
        <v>63</v>
      </c>
      <c r="AB38" s="21">
        <f t="shared" ref="AB38:AB69" si="39">P38*G38</f>
        <v>0</v>
      </c>
      <c r="AC38" s="22">
        <v>0</v>
      </c>
      <c r="AD38" s="24"/>
      <c r="AE38" s="21"/>
      <c r="AF38" s="21"/>
      <c r="AG38" s="21"/>
      <c r="AH38" s="21">
        <f>VLOOKUP(A38,[1]Sheet!$A:$AG,32,0)</f>
        <v>12</v>
      </c>
      <c r="AI38" s="21">
        <f>VLOOKUP(A38,[1]Sheet!$A:$AG,33,0)</f>
        <v>84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21" t="s">
        <v>79</v>
      </c>
      <c r="B39" s="21" t="s">
        <v>34</v>
      </c>
      <c r="C39" s="21"/>
      <c r="D39" s="21"/>
      <c r="E39" s="21"/>
      <c r="F39" s="21"/>
      <c r="G39" s="22">
        <v>0</v>
      </c>
      <c r="H39" s="21">
        <v>180</v>
      </c>
      <c r="I39" s="21" t="s">
        <v>37</v>
      </c>
      <c r="J39" s="21"/>
      <c r="K39" s="21">
        <f t="shared" si="38"/>
        <v>0</v>
      </c>
      <c r="L39" s="21"/>
      <c r="M39" s="21"/>
      <c r="N39" s="21"/>
      <c r="O39" s="21">
        <f t="shared" si="5"/>
        <v>0</v>
      </c>
      <c r="P39" s="23"/>
      <c r="Q39" s="23"/>
      <c r="R39" s="23"/>
      <c r="S39" s="21"/>
      <c r="T39" s="21" t="e">
        <f t="shared" si="6"/>
        <v>#DIV/0!</v>
      </c>
      <c r="U39" s="21" t="e">
        <f t="shared" si="7"/>
        <v>#DIV/0!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 t="s">
        <v>63</v>
      </c>
      <c r="AB39" s="21">
        <f t="shared" si="39"/>
        <v>0</v>
      </c>
      <c r="AC39" s="22">
        <v>0</v>
      </c>
      <c r="AD39" s="24"/>
      <c r="AE39" s="21"/>
      <c r="AF39" s="21"/>
      <c r="AG39" s="21"/>
      <c r="AH39" s="21">
        <f>VLOOKUP(A39,[1]Sheet!$A:$AG,32,0)</f>
        <v>12</v>
      </c>
      <c r="AI39" s="21">
        <f>VLOOKUP(A39,[1]Sheet!$A:$AG,33,0)</f>
        <v>84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80</v>
      </c>
      <c r="B40" s="1" t="s">
        <v>34</v>
      </c>
      <c r="C40" s="1">
        <v>1</v>
      </c>
      <c r="D40" s="1">
        <v>288</v>
      </c>
      <c r="E40" s="1">
        <v>153</v>
      </c>
      <c r="F40" s="1">
        <v>136</v>
      </c>
      <c r="G40" s="6">
        <v>0.75</v>
      </c>
      <c r="H40" s="1">
        <v>180</v>
      </c>
      <c r="I40" s="1" t="s">
        <v>37</v>
      </c>
      <c r="J40" s="1">
        <v>156</v>
      </c>
      <c r="K40" s="1">
        <f t="shared" si="38"/>
        <v>-3</v>
      </c>
      <c r="L40" s="1"/>
      <c r="M40" s="1"/>
      <c r="N40" s="1">
        <v>0</v>
      </c>
      <c r="O40" s="1">
        <f t="shared" si="5"/>
        <v>30.6</v>
      </c>
      <c r="P40" s="5">
        <f>14*O40-N40-F40</f>
        <v>292.40000000000003</v>
      </c>
      <c r="Q40" s="5">
        <f>AC40*AD40+AC40*AF40</f>
        <v>288</v>
      </c>
      <c r="R40" s="5"/>
      <c r="S40" s="1"/>
      <c r="T40" s="1">
        <f t="shared" si="6"/>
        <v>13.856209150326796</v>
      </c>
      <c r="U40" s="1">
        <f t="shared" si="7"/>
        <v>4.4444444444444446</v>
      </c>
      <c r="V40" s="1">
        <v>9.4</v>
      </c>
      <c r="W40" s="1">
        <v>21</v>
      </c>
      <c r="X40" s="1">
        <v>15</v>
      </c>
      <c r="Y40" s="1">
        <v>26.8</v>
      </c>
      <c r="Z40" s="1">
        <v>18.399999999999999</v>
      </c>
      <c r="AA40" s="1"/>
      <c r="AB40" s="1">
        <f t="shared" si="39"/>
        <v>219.3</v>
      </c>
      <c r="AC40" s="6">
        <v>8</v>
      </c>
      <c r="AD40" s="31">
        <f>MROUND(P40,AC40*AH40)/AC40-AF40</f>
        <v>36</v>
      </c>
      <c r="AE40" s="1">
        <f>AD40*AC40*G40</f>
        <v>216</v>
      </c>
      <c r="AF40" s="13"/>
      <c r="AG40" s="1">
        <f>AF40*AC40*G40</f>
        <v>0</v>
      </c>
      <c r="AH40" s="1">
        <f>VLOOKUP(A40,[1]Sheet!$A:$AG,32,0)</f>
        <v>12</v>
      </c>
      <c r="AI40" s="1">
        <f>VLOOKUP(A40,[1]Sheet!$A:$AG,33,0)</f>
        <v>84</v>
      </c>
      <c r="AJ40" s="1">
        <f>AF40/AI40</f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21" t="s">
        <v>81</v>
      </c>
      <c r="B41" s="21" t="s">
        <v>34</v>
      </c>
      <c r="C41" s="21"/>
      <c r="D41" s="21"/>
      <c r="E41" s="21"/>
      <c r="F41" s="21"/>
      <c r="G41" s="22">
        <v>0</v>
      </c>
      <c r="H41" s="21">
        <v>180</v>
      </c>
      <c r="I41" s="21" t="s">
        <v>37</v>
      </c>
      <c r="J41" s="21"/>
      <c r="K41" s="21">
        <f t="shared" si="38"/>
        <v>0</v>
      </c>
      <c r="L41" s="21"/>
      <c r="M41" s="21"/>
      <c r="N41" s="21"/>
      <c r="O41" s="21">
        <f t="shared" si="5"/>
        <v>0</v>
      </c>
      <c r="P41" s="23"/>
      <c r="Q41" s="23"/>
      <c r="R41" s="23"/>
      <c r="S41" s="21"/>
      <c r="T41" s="21" t="e">
        <f t="shared" si="6"/>
        <v>#DIV/0!</v>
      </c>
      <c r="U41" s="21" t="e">
        <f t="shared" si="7"/>
        <v>#DIV/0!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 t="s">
        <v>63</v>
      </c>
      <c r="AB41" s="21">
        <f t="shared" si="39"/>
        <v>0</v>
      </c>
      <c r="AC41" s="22">
        <v>0</v>
      </c>
      <c r="AD41" s="24"/>
      <c r="AE41" s="21"/>
      <c r="AF41" s="21"/>
      <c r="AG41" s="21"/>
      <c r="AH41" s="21">
        <f>VLOOKUP(A41,[1]Sheet!$A:$AG,32,0)</f>
        <v>12</v>
      </c>
      <c r="AI41" s="21">
        <f>VLOOKUP(A41,[1]Sheet!$A:$AG,33,0)</f>
        <v>84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21" t="s">
        <v>82</v>
      </c>
      <c r="B42" s="21" t="s">
        <v>34</v>
      </c>
      <c r="C42" s="21"/>
      <c r="D42" s="21"/>
      <c r="E42" s="21"/>
      <c r="F42" s="21"/>
      <c r="G42" s="22">
        <v>0</v>
      </c>
      <c r="H42" s="21">
        <v>180</v>
      </c>
      <c r="I42" s="21" t="s">
        <v>37</v>
      </c>
      <c r="J42" s="21"/>
      <c r="K42" s="21">
        <f t="shared" si="38"/>
        <v>0</v>
      </c>
      <c r="L42" s="21"/>
      <c r="M42" s="21"/>
      <c r="N42" s="21"/>
      <c r="O42" s="21">
        <f t="shared" si="5"/>
        <v>0</v>
      </c>
      <c r="P42" s="23"/>
      <c r="Q42" s="23"/>
      <c r="R42" s="23"/>
      <c r="S42" s="21"/>
      <c r="T42" s="21" t="e">
        <f t="shared" si="6"/>
        <v>#DIV/0!</v>
      </c>
      <c r="U42" s="21" t="e">
        <f t="shared" si="7"/>
        <v>#DIV/0!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 t="s">
        <v>63</v>
      </c>
      <c r="AB42" s="21">
        <f t="shared" si="39"/>
        <v>0</v>
      </c>
      <c r="AC42" s="22">
        <v>0</v>
      </c>
      <c r="AD42" s="24"/>
      <c r="AE42" s="21"/>
      <c r="AF42" s="21"/>
      <c r="AG42" s="21"/>
      <c r="AH42" s="21">
        <f>VLOOKUP(A42,[1]Sheet!$A:$AG,32,0)</f>
        <v>12</v>
      </c>
      <c r="AI42" s="21">
        <f>VLOOKUP(A42,[1]Sheet!$A:$AG,33,0)</f>
        <v>84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21" t="s">
        <v>83</v>
      </c>
      <c r="B43" s="21" t="s">
        <v>34</v>
      </c>
      <c r="C43" s="21"/>
      <c r="D43" s="21"/>
      <c r="E43" s="21"/>
      <c r="F43" s="21"/>
      <c r="G43" s="22">
        <v>0</v>
      </c>
      <c r="H43" s="21">
        <v>180</v>
      </c>
      <c r="I43" s="21" t="s">
        <v>37</v>
      </c>
      <c r="J43" s="21"/>
      <c r="K43" s="21">
        <f t="shared" si="38"/>
        <v>0</v>
      </c>
      <c r="L43" s="21"/>
      <c r="M43" s="21"/>
      <c r="N43" s="21"/>
      <c r="O43" s="21">
        <f t="shared" si="5"/>
        <v>0</v>
      </c>
      <c r="P43" s="23"/>
      <c r="Q43" s="23"/>
      <c r="R43" s="23"/>
      <c r="S43" s="21"/>
      <c r="T43" s="21" t="e">
        <f t="shared" si="6"/>
        <v>#DIV/0!</v>
      </c>
      <c r="U43" s="21" t="e">
        <f t="shared" si="7"/>
        <v>#DIV/0!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 t="s">
        <v>63</v>
      </c>
      <c r="AB43" s="21">
        <f t="shared" si="39"/>
        <v>0</v>
      </c>
      <c r="AC43" s="22">
        <v>0</v>
      </c>
      <c r="AD43" s="24"/>
      <c r="AE43" s="21"/>
      <c r="AF43" s="21"/>
      <c r="AG43" s="21"/>
      <c r="AH43" s="21">
        <f>VLOOKUP(A43,[1]Sheet!$A:$AG,32,0)</f>
        <v>12</v>
      </c>
      <c r="AI43" s="21">
        <f>VLOOKUP(A43,[1]Sheet!$A:$AG,33,0)</f>
        <v>84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84</v>
      </c>
      <c r="B44" s="1" t="s">
        <v>34</v>
      </c>
      <c r="C44" s="1">
        <v>195</v>
      </c>
      <c r="D44" s="1">
        <v>480</v>
      </c>
      <c r="E44" s="1">
        <v>351</v>
      </c>
      <c r="F44" s="1">
        <v>296</v>
      </c>
      <c r="G44" s="6">
        <v>0.9</v>
      </c>
      <c r="H44" s="1">
        <v>180</v>
      </c>
      <c r="I44" s="1" t="s">
        <v>37</v>
      </c>
      <c r="J44" s="1">
        <v>353</v>
      </c>
      <c r="K44" s="1">
        <f t="shared" si="38"/>
        <v>-2</v>
      </c>
      <c r="L44" s="1"/>
      <c r="M44" s="1"/>
      <c r="N44" s="1">
        <v>0</v>
      </c>
      <c r="O44" s="1">
        <f t="shared" si="5"/>
        <v>70.2</v>
      </c>
      <c r="P44" s="5">
        <f t="shared" ref="P44:P45" si="40">14*O44-N44-F44</f>
        <v>686.80000000000007</v>
      </c>
      <c r="Q44" s="5">
        <f t="shared" ref="Q44:Q45" si="41">AC44*AD44+AC44*AF44</f>
        <v>672</v>
      </c>
      <c r="R44" s="5"/>
      <c r="S44" s="1"/>
      <c r="T44" s="1">
        <f t="shared" si="6"/>
        <v>13.789173789173789</v>
      </c>
      <c r="U44" s="1">
        <f t="shared" si="7"/>
        <v>4.2165242165242161</v>
      </c>
      <c r="V44" s="1">
        <v>42</v>
      </c>
      <c r="W44" s="1">
        <v>48.8</v>
      </c>
      <c r="X44" s="1">
        <v>43.6</v>
      </c>
      <c r="Y44" s="1">
        <v>47.6</v>
      </c>
      <c r="Z44" s="1">
        <v>55.8</v>
      </c>
      <c r="AA44" s="1"/>
      <c r="AB44" s="1">
        <f t="shared" si="39"/>
        <v>618.12000000000012</v>
      </c>
      <c r="AC44" s="6">
        <v>8</v>
      </c>
      <c r="AD44" s="31">
        <f t="shared" ref="AD44:AD45" si="42">MROUND(P44,AC44*AH44)/AC44-AF44</f>
        <v>84</v>
      </c>
      <c r="AE44" s="1">
        <f t="shared" ref="AE44:AE45" si="43">AD44*AC44*G44</f>
        <v>604.80000000000007</v>
      </c>
      <c r="AF44" s="13"/>
      <c r="AG44" s="1">
        <f t="shared" ref="AG44:AG45" si="44">AF44*AC44*G44</f>
        <v>0</v>
      </c>
      <c r="AH44" s="1">
        <f>VLOOKUP(A44,[1]Sheet!$A:$AG,32,0)</f>
        <v>12</v>
      </c>
      <c r="AI44" s="1">
        <f>VLOOKUP(A44,[1]Sheet!$A:$AG,33,0)</f>
        <v>84</v>
      </c>
      <c r="AJ44" s="1">
        <f t="shared" ref="AJ44:AJ45" si="45">AF44/AI44</f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85</v>
      </c>
      <c r="B45" s="1" t="s">
        <v>34</v>
      </c>
      <c r="C45" s="1">
        <v>152</v>
      </c>
      <c r="D45" s="1">
        <v>288</v>
      </c>
      <c r="E45" s="1">
        <v>294</v>
      </c>
      <c r="F45" s="1">
        <v>69</v>
      </c>
      <c r="G45" s="6">
        <v>0.9</v>
      </c>
      <c r="H45" s="1">
        <v>180</v>
      </c>
      <c r="I45" s="1" t="s">
        <v>37</v>
      </c>
      <c r="J45" s="1">
        <v>294</v>
      </c>
      <c r="K45" s="1">
        <f t="shared" si="38"/>
        <v>0</v>
      </c>
      <c r="L45" s="1"/>
      <c r="M45" s="1"/>
      <c r="N45" s="1">
        <v>288</v>
      </c>
      <c r="O45" s="1">
        <f t="shared" si="5"/>
        <v>58.8</v>
      </c>
      <c r="P45" s="5">
        <f t="shared" si="40"/>
        <v>466.19999999999993</v>
      </c>
      <c r="Q45" s="5">
        <f t="shared" si="41"/>
        <v>480</v>
      </c>
      <c r="R45" s="5"/>
      <c r="S45" s="1"/>
      <c r="T45" s="1">
        <f t="shared" si="6"/>
        <v>14.23469387755102</v>
      </c>
      <c r="U45" s="1">
        <f t="shared" si="7"/>
        <v>6.0714285714285721</v>
      </c>
      <c r="V45" s="1">
        <v>47.6</v>
      </c>
      <c r="W45" s="1">
        <v>32.6</v>
      </c>
      <c r="X45" s="1">
        <v>34.4</v>
      </c>
      <c r="Y45" s="1">
        <v>37.6</v>
      </c>
      <c r="Z45" s="1">
        <v>30.6</v>
      </c>
      <c r="AA45" s="1" t="s">
        <v>75</v>
      </c>
      <c r="AB45" s="1">
        <f t="shared" si="39"/>
        <v>419.57999999999993</v>
      </c>
      <c r="AC45" s="6">
        <v>8</v>
      </c>
      <c r="AD45" s="31">
        <f t="shared" si="42"/>
        <v>60</v>
      </c>
      <c r="AE45" s="1">
        <f t="shared" si="43"/>
        <v>432</v>
      </c>
      <c r="AF45" s="13"/>
      <c r="AG45" s="1">
        <f t="shared" si="44"/>
        <v>0</v>
      </c>
      <c r="AH45" s="1">
        <f>VLOOKUP(A45,[1]Sheet!$A:$AG,32,0)</f>
        <v>12</v>
      </c>
      <c r="AI45" s="1">
        <f>VLOOKUP(A45,[1]Sheet!$A:$AG,33,0)</f>
        <v>84</v>
      </c>
      <c r="AJ45" s="1">
        <f t="shared" si="45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21" t="s">
        <v>86</v>
      </c>
      <c r="B46" s="21" t="s">
        <v>34</v>
      </c>
      <c r="C46" s="21"/>
      <c r="D46" s="21"/>
      <c r="E46" s="21"/>
      <c r="F46" s="21"/>
      <c r="G46" s="22">
        <v>0</v>
      </c>
      <c r="H46" s="21">
        <v>180</v>
      </c>
      <c r="I46" s="21" t="s">
        <v>37</v>
      </c>
      <c r="J46" s="21"/>
      <c r="K46" s="21">
        <f t="shared" si="38"/>
        <v>0</v>
      </c>
      <c r="L46" s="21"/>
      <c r="M46" s="21"/>
      <c r="N46" s="21"/>
      <c r="O46" s="21">
        <f t="shared" si="5"/>
        <v>0</v>
      </c>
      <c r="P46" s="23"/>
      <c r="Q46" s="23"/>
      <c r="R46" s="23"/>
      <c r="S46" s="21"/>
      <c r="T46" s="21" t="e">
        <f t="shared" si="6"/>
        <v>#DIV/0!</v>
      </c>
      <c r="U46" s="21" t="e">
        <f t="shared" si="7"/>
        <v>#DIV/0!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 t="s">
        <v>63</v>
      </c>
      <c r="AB46" s="21">
        <f t="shared" si="39"/>
        <v>0</v>
      </c>
      <c r="AC46" s="22">
        <v>0</v>
      </c>
      <c r="AD46" s="24"/>
      <c r="AE46" s="21"/>
      <c r="AF46" s="21"/>
      <c r="AG46" s="21"/>
      <c r="AH46" s="21">
        <f>VLOOKUP(A46,[1]Sheet!$A:$AG,32,0)</f>
        <v>12</v>
      </c>
      <c r="AI46" s="21">
        <f>VLOOKUP(A46,[1]Sheet!$A:$AG,33,0)</f>
        <v>84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87</v>
      </c>
      <c r="B47" s="1" t="s">
        <v>34</v>
      </c>
      <c r="C47" s="1">
        <v>354</v>
      </c>
      <c r="D47" s="1">
        <v>192</v>
      </c>
      <c r="E47" s="1">
        <v>440</v>
      </c>
      <c r="F47" s="1">
        <v>11</v>
      </c>
      <c r="G47" s="6">
        <v>0.9</v>
      </c>
      <c r="H47" s="1">
        <v>180</v>
      </c>
      <c r="I47" s="1" t="s">
        <v>37</v>
      </c>
      <c r="J47" s="1">
        <v>474</v>
      </c>
      <c r="K47" s="1">
        <f t="shared" si="38"/>
        <v>-34</v>
      </c>
      <c r="L47" s="1"/>
      <c r="M47" s="1"/>
      <c r="N47" s="1">
        <v>480</v>
      </c>
      <c r="O47" s="1">
        <f t="shared" si="5"/>
        <v>88</v>
      </c>
      <c r="P47" s="5">
        <f t="shared" ref="P47:P51" si="46">14*O47-N47-F47</f>
        <v>741</v>
      </c>
      <c r="Q47" s="5">
        <f t="shared" ref="Q47:Q51" si="47">AC47*AD47+AC47*AF47</f>
        <v>768</v>
      </c>
      <c r="R47" s="5"/>
      <c r="S47" s="1"/>
      <c r="T47" s="1">
        <f t="shared" si="6"/>
        <v>14.306818181818182</v>
      </c>
      <c r="U47" s="1">
        <f t="shared" si="7"/>
        <v>5.5795454545454541</v>
      </c>
      <c r="V47" s="1">
        <v>71.400000000000006</v>
      </c>
      <c r="W47" s="1">
        <v>51.2</v>
      </c>
      <c r="X47" s="1">
        <v>61.8</v>
      </c>
      <c r="Y47" s="1">
        <v>87</v>
      </c>
      <c r="Z47" s="1">
        <v>67</v>
      </c>
      <c r="AA47" s="1"/>
      <c r="AB47" s="1">
        <f t="shared" si="39"/>
        <v>666.9</v>
      </c>
      <c r="AC47" s="6">
        <v>8</v>
      </c>
      <c r="AD47" s="31">
        <f t="shared" ref="AD47:AD51" si="48">MROUND(P47,AC47*AH47)/AC47-AF47</f>
        <v>96</v>
      </c>
      <c r="AE47" s="1">
        <f t="shared" ref="AE47:AE51" si="49">AD47*AC47*G47</f>
        <v>691.2</v>
      </c>
      <c r="AF47" s="13"/>
      <c r="AG47" s="1">
        <f t="shared" ref="AG47:AG51" si="50">AF47*AC47*G47</f>
        <v>0</v>
      </c>
      <c r="AH47" s="1">
        <f>VLOOKUP(A47,[1]Sheet!$A:$AG,32,0)</f>
        <v>12</v>
      </c>
      <c r="AI47" s="1">
        <f>VLOOKUP(A47,[1]Sheet!$A:$AG,33,0)</f>
        <v>84</v>
      </c>
      <c r="AJ47" s="1">
        <f t="shared" ref="AJ47:AJ51" si="51">AF47/AI47</f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88</v>
      </c>
      <c r="B48" s="1" t="s">
        <v>34</v>
      </c>
      <c r="C48" s="1">
        <v>266</v>
      </c>
      <c r="D48" s="1">
        <v>16</v>
      </c>
      <c r="E48" s="1">
        <v>189</v>
      </c>
      <c r="F48" s="1">
        <v>85</v>
      </c>
      <c r="G48" s="6">
        <v>0.43</v>
      </c>
      <c r="H48" s="1">
        <v>180</v>
      </c>
      <c r="I48" s="1" t="s">
        <v>37</v>
      </c>
      <c r="J48" s="1">
        <v>187</v>
      </c>
      <c r="K48" s="1">
        <f t="shared" si="38"/>
        <v>2</v>
      </c>
      <c r="L48" s="1"/>
      <c r="M48" s="1"/>
      <c r="N48" s="1">
        <v>0</v>
      </c>
      <c r="O48" s="1">
        <f t="shared" si="5"/>
        <v>37.799999999999997</v>
      </c>
      <c r="P48" s="5">
        <f t="shared" si="46"/>
        <v>444.19999999999993</v>
      </c>
      <c r="Q48" s="5">
        <f t="shared" si="47"/>
        <v>384</v>
      </c>
      <c r="R48" s="5"/>
      <c r="S48" s="1"/>
      <c r="T48" s="1">
        <f t="shared" si="6"/>
        <v>12.407407407407408</v>
      </c>
      <c r="U48" s="1">
        <f t="shared" si="7"/>
        <v>2.2486772486772488</v>
      </c>
      <c r="V48" s="1">
        <v>15.2</v>
      </c>
      <c r="W48" s="1">
        <v>7.8</v>
      </c>
      <c r="X48" s="1">
        <v>16.8</v>
      </c>
      <c r="Y48" s="1">
        <v>20.2</v>
      </c>
      <c r="Z48" s="1">
        <v>34</v>
      </c>
      <c r="AA48" s="1"/>
      <c r="AB48" s="1">
        <f t="shared" si="39"/>
        <v>191.00599999999997</v>
      </c>
      <c r="AC48" s="6">
        <v>16</v>
      </c>
      <c r="AD48" s="31">
        <f t="shared" si="48"/>
        <v>24</v>
      </c>
      <c r="AE48" s="1">
        <f t="shared" si="49"/>
        <v>165.12</v>
      </c>
      <c r="AF48" s="13"/>
      <c r="AG48" s="1">
        <f t="shared" si="50"/>
        <v>0</v>
      </c>
      <c r="AH48" s="1">
        <f>VLOOKUP(A48,[1]Sheet!$A:$AG,32,0)</f>
        <v>12</v>
      </c>
      <c r="AI48" s="1">
        <f>VLOOKUP(A48,[1]Sheet!$A:$AG,33,0)</f>
        <v>84</v>
      </c>
      <c r="AJ48" s="1">
        <f t="shared" si="51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89</v>
      </c>
      <c r="B49" s="1" t="s">
        <v>36</v>
      </c>
      <c r="C49" s="1">
        <v>415</v>
      </c>
      <c r="D49" s="1">
        <v>960</v>
      </c>
      <c r="E49" s="1">
        <v>710</v>
      </c>
      <c r="F49" s="1">
        <v>590</v>
      </c>
      <c r="G49" s="6">
        <v>1</v>
      </c>
      <c r="H49" s="1">
        <v>180</v>
      </c>
      <c r="I49" s="1" t="s">
        <v>37</v>
      </c>
      <c r="J49" s="1">
        <v>715</v>
      </c>
      <c r="K49" s="1">
        <f t="shared" si="38"/>
        <v>-5</v>
      </c>
      <c r="L49" s="1"/>
      <c r="M49" s="1"/>
      <c r="N49" s="1">
        <v>300</v>
      </c>
      <c r="O49" s="1">
        <f t="shared" si="5"/>
        <v>142</v>
      </c>
      <c r="P49" s="5">
        <f t="shared" si="46"/>
        <v>1098</v>
      </c>
      <c r="Q49" s="5">
        <f t="shared" si="47"/>
        <v>1080</v>
      </c>
      <c r="R49" s="5"/>
      <c r="S49" s="1"/>
      <c r="T49" s="1">
        <f t="shared" si="6"/>
        <v>13.873239436619718</v>
      </c>
      <c r="U49" s="1">
        <f t="shared" si="7"/>
        <v>6.267605633802817</v>
      </c>
      <c r="V49" s="1">
        <v>125</v>
      </c>
      <c r="W49" s="1">
        <v>122</v>
      </c>
      <c r="X49" s="1">
        <v>120</v>
      </c>
      <c r="Y49" s="1">
        <v>139</v>
      </c>
      <c r="Z49" s="1">
        <v>126</v>
      </c>
      <c r="AA49" s="1"/>
      <c r="AB49" s="1">
        <f t="shared" si="39"/>
        <v>1098</v>
      </c>
      <c r="AC49" s="6">
        <v>5</v>
      </c>
      <c r="AD49" s="31">
        <f t="shared" si="48"/>
        <v>72</v>
      </c>
      <c r="AE49" s="1">
        <f t="shared" si="49"/>
        <v>360</v>
      </c>
      <c r="AF49" s="13">
        <v>144</v>
      </c>
      <c r="AG49" s="1">
        <f t="shared" si="50"/>
        <v>720</v>
      </c>
      <c r="AH49" s="1">
        <f>VLOOKUP(A49,[1]Sheet!$A:$AG,32,0)</f>
        <v>12</v>
      </c>
      <c r="AI49" s="1">
        <f>VLOOKUP(A49,[1]Sheet!$A:$AG,33,0)</f>
        <v>144</v>
      </c>
      <c r="AJ49" s="1">
        <f t="shared" si="51"/>
        <v>1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90</v>
      </c>
      <c r="B50" s="1" t="s">
        <v>34</v>
      </c>
      <c r="C50" s="1">
        <v>749</v>
      </c>
      <c r="D50" s="1">
        <v>1440</v>
      </c>
      <c r="E50" s="1">
        <v>985</v>
      </c>
      <c r="F50" s="1">
        <v>973</v>
      </c>
      <c r="G50" s="6">
        <v>0.9</v>
      </c>
      <c r="H50" s="1">
        <v>180</v>
      </c>
      <c r="I50" s="1" t="s">
        <v>37</v>
      </c>
      <c r="J50" s="1">
        <v>998</v>
      </c>
      <c r="K50" s="1">
        <f t="shared" si="38"/>
        <v>-13</v>
      </c>
      <c r="L50" s="1"/>
      <c r="M50" s="1"/>
      <c r="N50" s="1">
        <v>384</v>
      </c>
      <c r="O50" s="1">
        <f t="shared" si="5"/>
        <v>197</v>
      </c>
      <c r="P50" s="5">
        <f t="shared" si="46"/>
        <v>1401</v>
      </c>
      <c r="Q50" s="5">
        <f t="shared" si="47"/>
        <v>1440</v>
      </c>
      <c r="R50" s="5"/>
      <c r="S50" s="1"/>
      <c r="T50" s="1">
        <f t="shared" si="6"/>
        <v>14.197969543147208</v>
      </c>
      <c r="U50" s="1">
        <f t="shared" si="7"/>
        <v>6.8883248730964466</v>
      </c>
      <c r="V50" s="1">
        <v>181.2</v>
      </c>
      <c r="W50" s="1">
        <v>179.6</v>
      </c>
      <c r="X50" s="1">
        <v>180.6</v>
      </c>
      <c r="Y50" s="1">
        <v>166</v>
      </c>
      <c r="Z50" s="1">
        <v>213</v>
      </c>
      <c r="AA50" s="1"/>
      <c r="AB50" s="1">
        <f t="shared" si="39"/>
        <v>1260.9000000000001</v>
      </c>
      <c r="AC50" s="6">
        <v>8</v>
      </c>
      <c r="AD50" s="31">
        <f t="shared" si="48"/>
        <v>96</v>
      </c>
      <c r="AE50" s="1">
        <f t="shared" si="49"/>
        <v>691.2</v>
      </c>
      <c r="AF50" s="13">
        <v>84</v>
      </c>
      <c r="AG50" s="1">
        <f t="shared" si="50"/>
        <v>604.80000000000007</v>
      </c>
      <c r="AH50" s="1">
        <f>VLOOKUP(A50,[1]Sheet!$A:$AG,32,0)</f>
        <v>12</v>
      </c>
      <c r="AI50" s="1">
        <f>VLOOKUP(A50,[1]Sheet!$A:$AG,33,0)</f>
        <v>84</v>
      </c>
      <c r="AJ50" s="1">
        <f t="shared" si="51"/>
        <v>1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91</v>
      </c>
      <c r="B51" s="1" t="s">
        <v>34</v>
      </c>
      <c r="C51" s="1">
        <v>174</v>
      </c>
      <c r="D51" s="1">
        <v>192</v>
      </c>
      <c r="E51" s="1">
        <v>260</v>
      </c>
      <c r="F51" s="1">
        <v>58</v>
      </c>
      <c r="G51" s="6">
        <v>0.43</v>
      </c>
      <c r="H51" s="1">
        <v>180</v>
      </c>
      <c r="I51" s="1" t="s">
        <v>37</v>
      </c>
      <c r="J51" s="1">
        <v>265</v>
      </c>
      <c r="K51" s="1">
        <f t="shared" si="38"/>
        <v>-5</v>
      </c>
      <c r="L51" s="1"/>
      <c r="M51" s="1"/>
      <c r="N51" s="1">
        <v>192</v>
      </c>
      <c r="O51" s="1">
        <f t="shared" si="5"/>
        <v>52</v>
      </c>
      <c r="P51" s="5">
        <f t="shared" si="46"/>
        <v>478</v>
      </c>
      <c r="Q51" s="5">
        <f t="shared" si="47"/>
        <v>384</v>
      </c>
      <c r="R51" s="5"/>
      <c r="S51" s="1"/>
      <c r="T51" s="1">
        <f t="shared" si="6"/>
        <v>12.192307692307692</v>
      </c>
      <c r="U51" s="1">
        <f t="shared" si="7"/>
        <v>4.8076923076923075</v>
      </c>
      <c r="V51" s="1">
        <v>35</v>
      </c>
      <c r="W51" s="1">
        <v>23</v>
      </c>
      <c r="X51" s="1">
        <v>24.4</v>
      </c>
      <c r="Y51" s="1">
        <v>28.4</v>
      </c>
      <c r="Z51" s="1">
        <v>33.200000000000003</v>
      </c>
      <c r="AA51" s="1"/>
      <c r="AB51" s="1">
        <f t="shared" si="39"/>
        <v>205.54</v>
      </c>
      <c r="AC51" s="6">
        <v>16</v>
      </c>
      <c r="AD51" s="31">
        <f t="shared" si="48"/>
        <v>24</v>
      </c>
      <c r="AE51" s="1">
        <f t="shared" si="49"/>
        <v>165.12</v>
      </c>
      <c r="AF51" s="13"/>
      <c r="AG51" s="1">
        <f t="shared" si="50"/>
        <v>0</v>
      </c>
      <c r="AH51" s="1">
        <f>VLOOKUP(A51,[1]Sheet!$A:$AG,32,0)</f>
        <v>12</v>
      </c>
      <c r="AI51" s="1">
        <f>VLOOKUP(A51,[1]Sheet!$A:$AG,33,0)</f>
        <v>84</v>
      </c>
      <c r="AJ51" s="1">
        <f t="shared" si="51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5" t="s">
        <v>92</v>
      </c>
      <c r="B52" s="15" t="s">
        <v>34</v>
      </c>
      <c r="C52" s="15">
        <v>83</v>
      </c>
      <c r="D52" s="15">
        <v>120</v>
      </c>
      <c r="E52" s="15">
        <v>55</v>
      </c>
      <c r="F52" s="15">
        <v>125</v>
      </c>
      <c r="G52" s="16">
        <v>0</v>
      </c>
      <c r="H52" s="15">
        <v>180</v>
      </c>
      <c r="I52" s="15" t="s">
        <v>50</v>
      </c>
      <c r="J52" s="15">
        <v>55</v>
      </c>
      <c r="K52" s="15">
        <f t="shared" si="38"/>
        <v>0</v>
      </c>
      <c r="L52" s="15"/>
      <c r="M52" s="15"/>
      <c r="N52" s="15">
        <v>0</v>
      </c>
      <c r="O52" s="15">
        <f t="shared" si="5"/>
        <v>11</v>
      </c>
      <c r="P52" s="17"/>
      <c r="Q52" s="17"/>
      <c r="R52" s="17"/>
      <c r="S52" s="15"/>
      <c r="T52" s="15">
        <f t="shared" si="6"/>
        <v>11.363636363636363</v>
      </c>
      <c r="U52" s="15">
        <f t="shared" si="7"/>
        <v>11.363636363636363</v>
      </c>
      <c r="V52" s="15">
        <v>12.6</v>
      </c>
      <c r="W52" s="15">
        <v>11.8</v>
      </c>
      <c r="X52" s="15">
        <v>11.6</v>
      </c>
      <c r="Y52" s="15">
        <v>7.6</v>
      </c>
      <c r="Z52" s="15">
        <v>7.8</v>
      </c>
      <c r="AA52" s="15" t="s">
        <v>93</v>
      </c>
      <c r="AB52" s="15">
        <f t="shared" si="39"/>
        <v>0</v>
      </c>
      <c r="AC52" s="16">
        <v>10</v>
      </c>
      <c r="AD52" s="18"/>
      <c r="AE52" s="15"/>
      <c r="AF52" s="15"/>
      <c r="AG52" s="15"/>
      <c r="AH52" s="15"/>
      <c r="AI52" s="15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94</v>
      </c>
      <c r="B53" s="1" t="s">
        <v>34</v>
      </c>
      <c r="C53" s="1">
        <v>364</v>
      </c>
      <c r="D53" s="1">
        <v>360</v>
      </c>
      <c r="E53" s="1">
        <v>186</v>
      </c>
      <c r="F53" s="1">
        <v>507</v>
      </c>
      <c r="G53" s="6">
        <v>0.7</v>
      </c>
      <c r="H53" s="1">
        <v>180</v>
      </c>
      <c r="I53" s="1" t="s">
        <v>95</v>
      </c>
      <c r="J53" s="1">
        <v>186</v>
      </c>
      <c r="K53" s="1">
        <f t="shared" si="38"/>
        <v>0</v>
      </c>
      <c r="L53" s="1"/>
      <c r="M53" s="1"/>
      <c r="N53" s="1">
        <v>0</v>
      </c>
      <c r="O53" s="1">
        <f t="shared" si="5"/>
        <v>37.200000000000003</v>
      </c>
      <c r="P53" s="5">
        <f>16*O53-N53-F53</f>
        <v>88.200000000000045</v>
      </c>
      <c r="Q53" s="5">
        <f t="shared" ref="Q53:Q62" si="52">AC53*AD53+AC53*AF53</f>
        <v>120</v>
      </c>
      <c r="R53" s="5"/>
      <c r="S53" s="1"/>
      <c r="T53" s="1">
        <f t="shared" si="6"/>
        <v>16.854838709677416</v>
      </c>
      <c r="U53" s="1">
        <f t="shared" si="7"/>
        <v>13.629032258064514</v>
      </c>
      <c r="V53" s="1">
        <v>22.8</v>
      </c>
      <c r="W53" s="1">
        <v>45.4</v>
      </c>
      <c r="X53" s="1">
        <v>48.4</v>
      </c>
      <c r="Y53" s="1">
        <v>34.4</v>
      </c>
      <c r="Z53" s="1">
        <v>32</v>
      </c>
      <c r="AA53" s="1"/>
      <c r="AB53" s="1">
        <f t="shared" si="39"/>
        <v>61.74000000000003</v>
      </c>
      <c r="AC53" s="6">
        <v>10</v>
      </c>
      <c r="AD53" s="31">
        <f t="shared" ref="AD53:AD62" si="53">MROUND(P53,AC53*AH53)/AC53-AF53</f>
        <v>12</v>
      </c>
      <c r="AE53" s="1">
        <f t="shared" ref="AE53:AE62" si="54">AD53*AC53*G53</f>
        <v>84</v>
      </c>
      <c r="AF53" s="13"/>
      <c r="AG53" s="1">
        <f t="shared" ref="AG53:AG62" si="55">AF53*AC53*G53</f>
        <v>0</v>
      </c>
      <c r="AH53" s="1">
        <f>VLOOKUP(A53,[1]Sheet!$A:$AG,32,0)</f>
        <v>12</v>
      </c>
      <c r="AI53" s="1">
        <f>VLOOKUP(A53,[1]Sheet!$A:$AG,33,0)</f>
        <v>84</v>
      </c>
      <c r="AJ53" s="1">
        <f t="shared" ref="AJ53:AJ62" si="56">AF53/AI53</f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96</v>
      </c>
      <c r="B54" s="1" t="s">
        <v>34</v>
      </c>
      <c r="C54" s="1">
        <v>83</v>
      </c>
      <c r="D54" s="1">
        <v>72</v>
      </c>
      <c r="E54" s="1">
        <v>48</v>
      </c>
      <c r="F54" s="1">
        <v>73</v>
      </c>
      <c r="G54" s="6">
        <v>1</v>
      </c>
      <c r="H54" s="1">
        <v>180</v>
      </c>
      <c r="I54" s="1" t="s">
        <v>58</v>
      </c>
      <c r="J54" s="1">
        <v>47</v>
      </c>
      <c r="K54" s="1">
        <f t="shared" si="38"/>
        <v>1</v>
      </c>
      <c r="L54" s="1"/>
      <c r="M54" s="1"/>
      <c r="N54" s="1">
        <v>72</v>
      </c>
      <c r="O54" s="1">
        <f t="shared" si="5"/>
        <v>9.6</v>
      </c>
      <c r="P54" s="5"/>
      <c r="Q54" s="5">
        <f t="shared" si="52"/>
        <v>0</v>
      </c>
      <c r="R54" s="5"/>
      <c r="S54" s="1"/>
      <c r="T54" s="1">
        <f t="shared" si="6"/>
        <v>15.104166666666668</v>
      </c>
      <c r="U54" s="1">
        <f t="shared" si="7"/>
        <v>15.104166666666668</v>
      </c>
      <c r="V54" s="1">
        <v>10.4</v>
      </c>
      <c r="W54" s="1">
        <v>11</v>
      </c>
      <c r="X54" s="1">
        <v>13.2</v>
      </c>
      <c r="Y54" s="1">
        <v>7.8</v>
      </c>
      <c r="Z54" s="1">
        <v>14.4</v>
      </c>
      <c r="AA54" s="1"/>
      <c r="AB54" s="1">
        <f t="shared" si="39"/>
        <v>0</v>
      </c>
      <c r="AC54" s="6">
        <v>6</v>
      </c>
      <c r="AD54" s="31">
        <f t="shared" si="53"/>
        <v>0</v>
      </c>
      <c r="AE54" s="1">
        <f t="shared" si="54"/>
        <v>0</v>
      </c>
      <c r="AF54" s="13"/>
      <c r="AG54" s="1">
        <f t="shared" si="55"/>
        <v>0</v>
      </c>
      <c r="AH54" s="1">
        <f>VLOOKUP(A54,[1]Sheet!$A:$AG,32,0)</f>
        <v>12</v>
      </c>
      <c r="AI54" s="1">
        <f>VLOOKUP(A54,[1]Sheet!$A:$AG,33,0)</f>
        <v>84</v>
      </c>
      <c r="AJ54" s="1">
        <f t="shared" si="56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97</v>
      </c>
      <c r="B55" s="1" t="s">
        <v>34</v>
      </c>
      <c r="C55" s="1">
        <v>181</v>
      </c>
      <c r="D55" s="1"/>
      <c r="E55" s="1">
        <v>37</v>
      </c>
      <c r="F55" s="1">
        <v>114</v>
      </c>
      <c r="G55" s="6">
        <v>0.7</v>
      </c>
      <c r="H55" s="1">
        <v>180</v>
      </c>
      <c r="I55" s="1" t="s">
        <v>37</v>
      </c>
      <c r="J55" s="1">
        <v>37</v>
      </c>
      <c r="K55" s="1">
        <f t="shared" si="38"/>
        <v>0</v>
      </c>
      <c r="L55" s="1"/>
      <c r="M55" s="1"/>
      <c r="N55" s="1">
        <v>0</v>
      </c>
      <c r="O55" s="1">
        <f t="shared" si="5"/>
        <v>7.4</v>
      </c>
      <c r="P55" s="5"/>
      <c r="Q55" s="5">
        <f t="shared" si="52"/>
        <v>0</v>
      </c>
      <c r="R55" s="5"/>
      <c r="S55" s="1"/>
      <c r="T55" s="1">
        <f t="shared" si="6"/>
        <v>15.405405405405405</v>
      </c>
      <c r="U55" s="1">
        <f t="shared" si="7"/>
        <v>15.405405405405405</v>
      </c>
      <c r="V55" s="1">
        <v>9.8000000000000007</v>
      </c>
      <c r="W55" s="1">
        <v>11</v>
      </c>
      <c r="X55" s="1">
        <v>14.4</v>
      </c>
      <c r="Y55" s="1">
        <v>13.2</v>
      </c>
      <c r="Z55" s="1">
        <v>11.8</v>
      </c>
      <c r="AA55" s="1" t="s">
        <v>43</v>
      </c>
      <c r="AB55" s="1">
        <f t="shared" si="39"/>
        <v>0</v>
      </c>
      <c r="AC55" s="6">
        <v>8</v>
      </c>
      <c r="AD55" s="31">
        <f t="shared" si="53"/>
        <v>0</v>
      </c>
      <c r="AE55" s="1">
        <f t="shared" si="54"/>
        <v>0</v>
      </c>
      <c r="AF55" s="13"/>
      <c r="AG55" s="1">
        <f t="shared" si="55"/>
        <v>0</v>
      </c>
      <c r="AH55" s="1">
        <f>VLOOKUP(A55,[1]Sheet!$A:$AG,32,0)</f>
        <v>12</v>
      </c>
      <c r="AI55" s="1">
        <f>VLOOKUP(A55,[1]Sheet!$A:$AG,33,0)</f>
        <v>84</v>
      </c>
      <c r="AJ55" s="1">
        <f t="shared" si="56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98</v>
      </c>
      <c r="B56" s="1" t="s">
        <v>34</v>
      </c>
      <c r="C56" s="1">
        <v>84</v>
      </c>
      <c r="D56" s="1">
        <v>1</v>
      </c>
      <c r="E56" s="1">
        <v>15</v>
      </c>
      <c r="F56" s="1">
        <v>67</v>
      </c>
      <c r="G56" s="6">
        <v>0.7</v>
      </c>
      <c r="H56" s="1">
        <v>180</v>
      </c>
      <c r="I56" s="1" t="s">
        <v>37</v>
      </c>
      <c r="J56" s="1">
        <v>15</v>
      </c>
      <c r="K56" s="1">
        <f t="shared" si="38"/>
        <v>0</v>
      </c>
      <c r="L56" s="1"/>
      <c r="M56" s="1"/>
      <c r="N56" s="1">
        <v>0</v>
      </c>
      <c r="O56" s="1">
        <f t="shared" si="5"/>
        <v>3</v>
      </c>
      <c r="P56" s="5"/>
      <c r="Q56" s="5">
        <f t="shared" si="52"/>
        <v>0</v>
      </c>
      <c r="R56" s="5"/>
      <c r="S56" s="1"/>
      <c r="T56" s="1">
        <f t="shared" si="6"/>
        <v>22.333333333333332</v>
      </c>
      <c r="U56" s="1">
        <f t="shared" si="7"/>
        <v>22.333333333333332</v>
      </c>
      <c r="V56" s="1">
        <v>3</v>
      </c>
      <c r="W56" s="1">
        <v>5.6</v>
      </c>
      <c r="X56" s="1">
        <v>4</v>
      </c>
      <c r="Y56" s="1">
        <v>9</v>
      </c>
      <c r="Z56" s="1">
        <v>7.4</v>
      </c>
      <c r="AA56" s="19" t="s">
        <v>99</v>
      </c>
      <c r="AB56" s="1">
        <f t="shared" si="39"/>
        <v>0</v>
      </c>
      <c r="AC56" s="6">
        <v>8</v>
      </c>
      <c r="AD56" s="31">
        <f t="shared" si="53"/>
        <v>0</v>
      </c>
      <c r="AE56" s="1">
        <f t="shared" si="54"/>
        <v>0</v>
      </c>
      <c r="AF56" s="13"/>
      <c r="AG56" s="1">
        <f t="shared" si="55"/>
        <v>0</v>
      </c>
      <c r="AH56" s="1">
        <f>VLOOKUP(A56,[1]Sheet!$A:$AG,32,0)</f>
        <v>12</v>
      </c>
      <c r="AI56" s="1">
        <f>VLOOKUP(A56,[1]Sheet!$A:$AG,33,0)</f>
        <v>84</v>
      </c>
      <c r="AJ56" s="1">
        <f t="shared" si="56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100</v>
      </c>
      <c r="B57" s="1" t="s">
        <v>34</v>
      </c>
      <c r="C57" s="1">
        <v>111</v>
      </c>
      <c r="D57" s="1"/>
      <c r="E57" s="1">
        <v>17</v>
      </c>
      <c r="F57" s="1">
        <v>87</v>
      </c>
      <c r="G57" s="6">
        <v>0.7</v>
      </c>
      <c r="H57" s="1">
        <v>180</v>
      </c>
      <c r="I57" s="1" t="s">
        <v>37</v>
      </c>
      <c r="J57" s="1">
        <v>17</v>
      </c>
      <c r="K57" s="1">
        <f t="shared" si="38"/>
        <v>0</v>
      </c>
      <c r="L57" s="1"/>
      <c r="M57" s="1"/>
      <c r="N57" s="1">
        <v>0</v>
      </c>
      <c r="O57" s="1">
        <f t="shared" si="5"/>
        <v>3.4</v>
      </c>
      <c r="P57" s="5"/>
      <c r="Q57" s="5">
        <f t="shared" si="52"/>
        <v>0</v>
      </c>
      <c r="R57" s="5"/>
      <c r="S57" s="1"/>
      <c r="T57" s="1">
        <f t="shared" si="6"/>
        <v>25.588235294117649</v>
      </c>
      <c r="U57" s="1">
        <f t="shared" si="7"/>
        <v>25.588235294117649</v>
      </c>
      <c r="V57" s="1">
        <v>3.4</v>
      </c>
      <c r="W57" s="1">
        <v>7.6</v>
      </c>
      <c r="X57" s="1">
        <v>8.6</v>
      </c>
      <c r="Y57" s="1">
        <v>5.4</v>
      </c>
      <c r="Z57" s="1">
        <v>12</v>
      </c>
      <c r="AA57" s="19" t="s">
        <v>99</v>
      </c>
      <c r="AB57" s="1">
        <f t="shared" si="39"/>
        <v>0</v>
      </c>
      <c r="AC57" s="6">
        <v>8</v>
      </c>
      <c r="AD57" s="31">
        <f t="shared" si="53"/>
        <v>0</v>
      </c>
      <c r="AE57" s="1">
        <f t="shared" si="54"/>
        <v>0</v>
      </c>
      <c r="AF57" s="13"/>
      <c r="AG57" s="1">
        <f t="shared" si="55"/>
        <v>0</v>
      </c>
      <c r="AH57" s="1">
        <f>VLOOKUP(A57,[1]Sheet!$A:$AG,32,0)</f>
        <v>12</v>
      </c>
      <c r="AI57" s="1">
        <f>VLOOKUP(A57,[1]Sheet!$A:$AG,33,0)</f>
        <v>84</v>
      </c>
      <c r="AJ57" s="1">
        <f t="shared" si="56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101</v>
      </c>
      <c r="B58" s="1" t="s">
        <v>34</v>
      </c>
      <c r="C58" s="1">
        <v>295</v>
      </c>
      <c r="D58" s="1">
        <v>672</v>
      </c>
      <c r="E58" s="1">
        <v>480</v>
      </c>
      <c r="F58" s="1">
        <v>397</v>
      </c>
      <c r="G58" s="6">
        <v>0.7</v>
      </c>
      <c r="H58" s="1">
        <v>180</v>
      </c>
      <c r="I58" s="1" t="s">
        <v>37</v>
      </c>
      <c r="J58" s="1">
        <v>484</v>
      </c>
      <c r="K58" s="1">
        <f t="shared" si="38"/>
        <v>-4</v>
      </c>
      <c r="L58" s="1"/>
      <c r="M58" s="1"/>
      <c r="N58" s="1">
        <v>0</v>
      </c>
      <c r="O58" s="1">
        <f t="shared" si="5"/>
        <v>96</v>
      </c>
      <c r="P58" s="5">
        <f t="shared" ref="P58:P62" si="57">14*O58-N58-F58</f>
        <v>947</v>
      </c>
      <c r="Q58" s="5">
        <f t="shared" si="52"/>
        <v>960</v>
      </c>
      <c r="R58" s="5"/>
      <c r="S58" s="1"/>
      <c r="T58" s="1">
        <f t="shared" si="6"/>
        <v>14.135416666666666</v>
      </c>
      <c r="U58" s="1">
        <f t="shared" si="7"/>
        <v>4.135416666666667</v>
      </c>
      <c r="V58" s="1">
        <v>63.8</v>
      </c>
      <c r="W58" s="1">
        <v>72.8</v>
      </c>
      <c r="X58" s="1">
        <v>67.8</v>
      </c>
      <c r="Y58" s="1">
        <v>65.599999999999994</v>
      </c>
      <c r="Z58" s="1">
        <v>87</v>
      </c>
      <c r="AA58" s="1"/>
      <c r="AB58" s="1">
        <f t="shared" si="39"/>
        <v>662.9</v>
      </c>
      <c r="AC58" s="6">
        <v>8</v>
      </c>
      <c r="AD58" s="31">
        <f t="shared" si="53"/>
        <v>120</v>
      </c>
      <c r="AE58" s="1">
        <f t="shared" si="54"/>
        <v>672</v>
      </c>
      <c r="AF58" s="13"/>
      <c r="AG58" s="1">
        <f t="shared" si="55"/>
        <v>0</v>
      </c>
      <c r="AH58" s="1">
        <f>VLOOKUP(A58,[1]Sheet!$A:$AG,32,0)</f>
        <v>12</v>
      </c>
      <c r="AI58" s="1">
        <f>VLOOKUP(A58,[1]Sheet!$A:$AG,33,0)</f>
        <v>84</v>
      </c>
      <c r="AJ58" s="1">
        <f t="shared" si="56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102</v>
      </c>
      <c r="B59" s="1" t="s">
        <v>34</v>
      </c>
      <c r="C59" s="1">
        <v>129</v>
      </c>
      <c r="D59" s="1">
        <v>96</v>
      </c>
      <c r="E59" s="1">
        <v>99</v>
      </c>
      <c r="F59" s="1">
        <v>124</v>
      </c>
      <c r="G59" s="6">
        <v>0.9</v>
      </c>
      <c r="H59" s="1">
        <v>180</v>
      </c>
      <c r="I59" s="1" t="s">
        <v>37</v>
      </c>
      <c r="J59" s="1">
        <v>104</v>
      </c>
      <c r="K59" s="1">
        <f t="shared" si="38"/>
        <v>-5</v>
      </c>
      <c r="L59" s="1"/>
      <c r="M59" s="1"/>
      <c r="N59" s="1">
        <v>0</v>
      </c>
      <c r="O59" s="1">
        <f t="shared" si="5"/>
        <v>19.8</v>
      </c>
      <c r="P59" s="5">
        <f t="shared" si="57"/>
        <v>153.19999999999999</v>
      </c>
      <c r="Q59" s="5">
        <f t="shared" si="52"/>
        <v>192</v>
      </c>
      <c r="R59" s="5"/>
      <c r="S59" s="1"/>
      <c r="T59" s="1">
        <f t="shared" si="6"/>
        <v>15.959595959595958</v>
      </c>
      <c r="U59" s="1">
        <f t="shared" si="7"/>
        <v>6.2626262626262621</v>
      </c>
      <c r="V59" s="1">
        <v>3.6</v>
      </c>
      <c r="W59" s="1">
        <v>12.2</v>
      </c>
      <c r="X59" s="1">
        <v>6.8</v>
      </c>
      <c r="Y59" s="1">
        <v>13.6</v>
      </c>
      <c r="Z59" s="1">
        <v>12</v>
      </c>
      <c r="AA59" s="1"/>
      <c r="AB59" s="1">
        <f t="shared" si="39"/>
        <v>137.88</v>
      </c>
      <c r="AC59" s="6">
        <v>8</v>
      </c>
      <c r="AD59" s="31">
        <f t="shared" si="53"/>
        <v>24</v>
      </c>
      <c r="AE59" s="1">
        <f t="shared" si="54"/>
        <v>172.8</v>
      </c>
      <c r="AF59" s="13"/>
      <c r="AG59" s="1">
        <f t="shared" si="55"/>
        <v>0</v>
      </c>
      <c r="AH59" s="1">
        <f>VLOOKUP(A59,[1]Sheet!$A:$AG,32,0)</f>
        <v>12</v>
      </c>
      <c r="AI59" s="1">
        <f>VLOOKUP(A59,[1]Sheet!$A:$AG,33,0)</f>
        <v>84</v>
      </c>
      <c r="AJ59" s="1">
        <f t="shared" si="56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103</v>
      </c>
      <c r="B60" s="1" t="s">
        <v>34</v>
      </c>
      <c r="C60" s="1">
        <v>172</v>
      </c>
      <c r="D60" s="1">
        <v>2</v>
      </c>
      <c r="E60" s="1">
        <v>87</v>
      </c>
      <c r="F60" s="1">
        <v>81</v>
      </c>
      <c r="G60" s="6">
        <v>0.9</v>
      </c>
      <c r="H60" s="1">
        <v>180</v>
      </c>
      <c r="I60" s="1" t="s">
        <v>37</v>
      </c>
      <c r="J60" s="1">
        <v>91</v>
      </c>
      <c r="K60" s="1">
        <f t="shared" si="38"/>
        <v>-4</v>
      </c>
      <c r="L60" s="1"/>
      <c r="M60" s="1"/>
      <c r="N60" s="1">
        <v>0</v>
      </c>
      <c r="O60" s="1">
        <f t="shared" si="5"/>
        <v>17.399999999999999</v>
      </c>
      <c r="P60" s="5">
        <f t="shared" si="57"/>
        <v>162.59999999999997</v>
      </c>
      <c r="Q60" s="5">
        <f t="shared" si="52"/>
        <v>192</v>
      </c>
      <c r="R60" s="5"/>
      <c r="S60" s="1"/>
      <c r="T60" s="1">
        <f t="shared" si="6"/>
        <v>15.689655172413794</v>
      </c>
      <c r="U60" s="1">
        <f t="shared" si="7"/>
        <v>4.6551724137931041</v>
      </c>
      <c r="V60" s="1">
        <v>9.8000000000000007</v>
      </c>
      <c r="W60" s="1">
        <v>7.8</v>
      </c>
      <c r="X60" s="1">
        <v>7.6</v>
      </c>
      <c r="Y60" s="1">
        <v>18.399999999999999</v>
      </c>
      <c r="Z60" s="1">
        <v>14.2</v>
      </c>
      <c r="AA60" s="1"/>
      <c r="AB60" s="1">
        <f t="shared" si="39"/>
        <v>146.33999999999997</v>
      </c>
      <c r="AC60" s="6">
        <v>8</v>
      </c>
      <c r="AD60" s="31">
        <f t="shared" si="53"/>
        <v>24</v>
      </c>
      <c r="AE60" s="1">
        <f t="shared" si="54"/>
        <v>172.8</v>
      </c>
      <c r="AF60" s="13"/>
      <c r="AG60" s="1">
        <f t="shared" si="55"/>
        <v>0</v>
      </c>
      <c r="AH60" s="1">
        <f>VLOOKUP(A60,[1]Sheet!$A:$AG,32,0)</f>
        <v>12</v>
      </c>
      <c r="AI60" s="1">
        <f>VLOOKUP(A60,[1]Sheet!$A:$AG,33,0)</f>
        <v>84</v>
      </c>
      <c r="AJ60" s="1">
        <f t="shared" si="56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104</v>
      </c>
      <c r="B61" s="1" t="s">
        <v>36</v>
      </c>
      <c r="C61" s="1">
        <v>550</v>
      </c>
      <c r="D61" s="1">
        <v>1500</v>
      </c>
      <c r="E61" s="1">
        <v>860</v>
      </c>
      <c r="F61" s="1">
        <v>985</v>
      </c>
      <c r="G61" s="6">
        <v>1</v>
      </c>
      <c r="H61" s="1">
        <v>180</v>
      </c>
      <c r="I61" s="1" t="s">
        <v>37</v>
      </c>
      <c r="J61" s="1">
        <v>860</v>
      </c>
      <c r="K61" s="1">
        <f t="shared" si="38"/>
        <v>0</v>
      </c>
      <c r="L61" s="1"/>
      <c r="M61" s="1"/>
      <c r="N61" s="1">
        <v>300</v>
      </c>
      <c r="O61" s="1">
        <f t="shared" si="5"/>
        <v>172</v>
      </c>
      <c r="P61" s="5">
        <f t="shared" si="57"/>
        <v>1123</v>
      </c>
      <c r="Q61" s="5">
        <f t="shared" si="52"/>
        <v>1140</v>
      </c>
      <c r="R61" s="5"/>
      <c r="S61" s="1"/>
      <c r="T61" s="1">
        <f t="shared" si="6"/>
        <v>14.098837209302326</v>
      </c>
      <c r="U61" s="1">
        <f t="shared" si="7"/>
        <v>7.4709302325581399</v>
      </c>
      <c r="V61" s="1">
        <v>167</v>
      </c>
      <c r="W61" s="1">
        <v>166</v>
      </c>
      <c r="X61" s="1">
        <v>156</v>
      </c>
      <c r="Y61" s="1">
        <v>176</v>
      </c>
      <c r="Z61" s="1">
        <v>170</v>
      </c>
      <c r="AA61" s="1"/>
      <c r="AB61" s="1">
        <f t="shared" si="39"/>
        <v>1123</v>
      </c>
      <c r="AC61" s="6">
        <v>5</v>
      </c>
      <c r="AD61" s="31">
        <f t="shared" si="53"/>
        <v>84</v>
      </c>
      <c r="AE61" s="1">
        <f t="shared" si="54"/>
        <v>420</v>
      </c>
      <c r="AF61" s="13">
        <v>144</v>
      </c>
      <c r="AG61" s="1">
        <f t="shared" si="55"/>
        <v>720</v>
      </c>
      <c r="AH61" s="1">
        <f>VLOOKUP(A61,[1]Sheet!$A:$AG,32,0)</f>
        <v>12</v>
      </c>
      <c r="AI61" s="1">
        <f>VLOOKUP(A61,[1]Sheet!$A:$AG,33,0)</f>
        <v>144</v>
      </c>
      <c r="AJ61" s="1">
        <f t="shared" si="56"/>
        <v>1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105</v>
      </c>
      <c r="B62" s="1" t="s">
        <v>34</v>
      </c>
      <c r="C62" s="1">
        <v>162</v>
      </c>
      <c r="D62" s="1">
        <v>236</v>
      </c>
      <c r="E62" s="1">
        <v>207</v>
      </c>
      <c r="F62" s="1">
        <v>188</v>
      </c>
      <c r="G62" s="6">
        <v>1</v>
      </c>
      <c r="H62" s="1">
        <v>180</v>
      </c>
      <c r="I62" s="1" t="s">
        <v>37</v>
      </c>
      <c r="J62" s="1">
        <v>207</v>
      </c>
      <c r="K62" s="1">
        <f t="shared" si="38"/>
        <v>0</v>
      </c>
      <c r="L62" s="1"/>
      <c r="M62" s="1"/>
      <c r="N62" s="1">
        <v>0</v>
      </c>
      <c r="O62" s="1">
        <f t="shared" si="5"/>
        <v>41.4</v>
      </c>
      <c r="P62" s="5">
        <f t="shared" si="57"/>
        <v>391.6</v>
      </c>
      <c r="Q62" s="5">
        <f t="shared" si="52"/>
        <v>420</v>
      </c>
      <c r="R62" s="5"/>
      <c r="S62" s="1"/>
      <c r="T62" s="1">
        <f t="shared" si="6"/>
        <v>14.685990338164252</v>
      </c>
      <c r="U62" s="1">
        <f t="shared" si="7"/>
        <v>4.5410628019323669</v>
      </c>
      <c r="V62" s="1">
        <v>24.6</v>
      </c>
      <c r="W62" s="1">
        <v>27.4</v>
      </c>
      <c r="X62" s="1">
        <v>24.2</v>
      </c>
      <c r="Y62" s="1">
        <v>38.200000000000003</v>
      </c>
      <c r="Z62" s="1">
        <v>33.4</v>
      </c>
      <c r="AA62" s="1"/>
      <c r="AB62" s="1">
        <f t="shared" si="39"/>
        <v>391.6</v>
      </c>
      <c r="AC62" s="6">
        <v>5</v>
      </c>
      <c r="AD62" s="31">
        <f t="shared" si="53"/>
        <v>84</v>
      </c>
      <c r="AE62" s="1">
        <f t="shared" si="54"/>
        <v>420</v>
      </c>
      <c r="AF62" s="13"/>
      <c r="AG62" s="1">
        <f t="shared" si="55"/>
        <v>0</v>
      </c>
      <c r="AH62" s="1">
        <f>VLOOKUP(A62,[1]Sheet!$A:$AG,32,0)</f>
        <v>12</v>
      </c>
      <c r="AI62" s="1">
        <f>VLOOKUP(A62,[1]Sheet!$A:$AG,33,0)</f>
        <v>84</v>
      </c>
      <c r="AJ62" s="1">
        <f t="shared" si="56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5" t="s">
        <v>106</v>
      </c>
      <c r="B63" s="15" t="s">
        <v>34</v>
      </c>
      <c r="C63" s="15">
        <v>81</v>
      </c>
      <c r="D63" s="15"/>
      <c r="E63" s="15"/>
      <c r="F63" s="15"/>
      <c r="G63" s="16">
        <v>0</v>
      </c>
      <c r="H63" s="15" t="e">
        <v>#N/A</v>
      </c>
      <c r="I63" s="15" t="s">
        <v>50</v>
      </c>
      <c r="J63" s="15"/>
      <c r="K63" s="15">
        <f t="shared" si="38"/>
        <v>0</v>
      </c>
      <c r="L63" s="15"/>
      <c r="M63" s="15"/>
      <c r="N63" s="15"/>
      <c r="O63" s="15">
        <f t="shared" si="5"/>
        <v>0</v>
      </c>
      <c r="P63" s="17"/>
      <c r="Q63" s="17"/>
      <c r="R63" s="17"/>
      <c r="S63" s="15"/>
      <c r="T63" s="15" t="e">
        <f t="shared" si="6"/>
        <v>#DIV/0!</v>
      </c>
      <c r="U63" s="15" t="e">
        <f t="shared" si="7"/>
        <v>#DIV/0!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/>
      <c r="AB63" s="15">
        <f t="shared" si="39"/>
        <v>0</v>
      </c>
      <c r="AC63" s="16">
        <v>0</v>
      </c>
      <c r="AD63" s="18"/>
      <c r="AE63" s="15"/>
      <c r="AF63" s="15"/>
      <c r="AG63" s="15"/>
      <c r="AH63" s="15"/>
      <c r="AI63" s="15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21" t="s">
        <v>107</v>
      </c>
      <c r="B64" s="21" t="s">
        <v>34</v>
      </c>
      <c r="C64" s="21"/>
      <c r="D64" s="21"/>
      <c r="E64" s="21"/>
      <c r="F64" s="21"/>
      <c r="G64" s="22">
        <v>0</v>
      </c>
      <c r="H64" s="21">
        <v>180</v>
      </c>
      <c r="I64" s="21" t="s">
        <v>37</v>
      </c>
      <c r="J64" s="21"/>
      <c r="K64" s="21">
        <f t="shared" si="38"/>
        <v>0</v>
      </c>
      <c r="L64" s="21"/>
      <c r="M64" s="21"/>
      <c r="N64" s="21"/>
      <c r="O64" s="21">
        <f t="shared" si="5"/>
        <v>0</v>
      </c>
      <c r="P64" s="23"/>
      <c r="Q64" s="23"/>
      <c r="R64" s="23"/>
      <c r="S64" s="21"/>
      <c r="T64" s="21" t="e">
        <f t="shared" si="6"/>
        <v>#DIV/0!</v>
      </c>
      <c r="U64" s="21" t="e">
        <f t="shared" si="7"/>
        <v>#DIV/0!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 t="s">
        <v>63</v>
      </c>
      <c r="AB64" s="21">
        <f t="shared" si="39"/>
        <v>0</v>
      </c>
      <c r="AC64" s="22">
        <v>0</v>
      </c>
      <c r="AD64" s="24"/>
      <c r="AE64" s="21"/>
      <c r="AF64" s="21"/>
      <c r="AG64" s="21"/>
      <c r="AH64" s="21">
        <f>VLOOKUP(A64,[1]Sheet!$A:$AG,32,0)</f>
        <v>8</v>
      </c>
      <c r="AI64" s="21">
        <f>VLOOKUP(A64,[1]Sheet!$A:$AG,33,0)</f>
        <v>48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21" t="s">
        <v>108</v>
      </c>
      <c r="B65" s="21" t="s">
        <v>34</v>
      </c>
      <c r="C65" s="21"/>
      <c r="D65" s="21"/>
      <c r="E65" s="21"/>
      <c r="F65" s="21"/>
      <c r="G65" s="22">
        <v>0</v>
      </c>
      <c r="H65" s="21">
        <v>180</v>
      </c>
      <c r="I65" s="21" t="s">
        <v>37</v>
      </c>
      <c r="J65" s="21"/>
      <c r="K65" s="21">
        <f t="shared" si="38"/>
        <v>0</v>
      </c>
      <c r="L65" s="21"/>
      <c r="M65" s="21"/>
      <c r="N65" s="21"/>
      <c r="O65" s="21">
        <f t="shared" si="5"/>
        <v>0</v>
      </c>
      <c r="P65" s="23"/>
      <c r="Q65" s="23"/>
      <c r="R65" s="23"/>
      <c r="S65" s="21"/>
      <c r="T65" s="21" t="e">
        <f t="shared" si="6"/>
        <v>#DIV/0!</v>
      </c>
      <c r="U65" s="21" t="e">
        <f t="shared" si="7"/>
        <v>#DIV/0!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 t="s">
        <v>63</v>
      </c>
      <c r="AB65" s="21">
        <f t="shared" si="39"/>
        <v>0</v>
      </c>
      <c r="AC65" s="22">
        <v>0</v>
      </c>
      <c r="AD65" s="24"/>
      <c r="AE65" s="21"/>
      <c r="AF65" s="21"/>
      <c r="AG65" s="21"/>
      <c r="AH65" s="21">
        <f>VLOOKUP(A65,[1]Sheet!$A:$AG,32,0)</f>
        <v>6</v>
      </c>
      <c r="AI65" s="21">
        <f>VLOOKUP(A65,[1]Sheet!$A:$AG,33,0)</f>
        <v>72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21" t="s">
        <v>109</v>
      </c>
      <c r="B66" s="21" t="s">
        <v>34</v>
      </c>
      <c r="C66" s="21"/>
      <c r="D66" s="21"/>
      <c r="E66" s="21"/>
      <c r="F66" s="21"/>
      <c r="G66" s="22">
        <v>0</v>
      </c>
      <c r="H66" s="21">
        <v>180</v>
      </c>
      <c r="I66" s="21" t="s">
        <v>37</v>
      </c>
      <c r="J66" s="21"/>
      <c r="K66" s="21">
        <f t="shared" si="38"/>
        <v>0</v>
      </c>
      <c r="L66" s="21"/>
      <c r="M66" s="21"/>
      <c r="N66" s="21"/>
      <c r="O66" s="21">
        <f t="shared" si="5"/>
        <v>0</v>
      </c>
      <c r="P66" s="23"/>
      <c r="Q66" s="23"/>
      <c r="R66" s="23"/>
      <c r="S66" s="21"/>
      <c r="T66" s="21" t="e">
        <f t="shared" si="6"/>
        <v>#DIV/0!</v>
      </c>
      <c r="U66" s="21" t="e">
        <f t="shared" si="7"/>
        <v>#DIV/0!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 t="s">
        <v>63</v>
      </c>
      <c r="AB66" s="21">
        <f t="shared" si="39"/>
        <v>0</v>
      </c>
      <c r="AC66" s="22">
        <v>0</v>
      </c>
      <c r="AD66" s="24"/>
      <c r="AE66" s="21"/>
      <c r="AF66" s="21"/>
      <c r="AG66" s="21"/>
      <c r="AH66" s="21">
        <f>VLOOKUP(A66,[1]Sheet!$A:$AG,32,0)</f>
        <v>6</v>
      </c>
      <c r="AI66" s="21">
        <f>VLOOKUP(A66,[1]Sheet!$A:$AG,33,0)</f>
        <v>72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21" t="s">
        <v>110</v>
      </c>
      <c r="B67" s="21" t="s">
        <v>36</v>
      </c>
      <c r="C67" s="21"/>
      <c r="D67" s="21"/>
      <c r="E67" s="21"/>
      <c r="F67" s="21"/>
      <c r="G67" s="22">
        <v>0</v>
      </c>
      <c r="H67" s="21">
        <v>180</v>
      </c>
      <c r="I67" s="21" t="s">
        <v>37</v>
      </c>
      <c r="J67" s="21"/>
      <c r="K67" s="21">
        <f t="shared" si="38"/>
        <v>0</v>
      </c>
      <c r="L67" s="21"/>
      <c r="M67" s="21"/>
      <c r="N67" s="21"/>
      <c r="O67" s="21">
        <f t="shared" si="5"/>
        <v>0</v>
      </c>
      <c r="P67" s="23"/>
      <c r="Q67" s="23"/>
      <c r="R67" s="23"/>
      <c r="S67" s="21"/>
      <c r="T67" s="21" t="e">
        <f t="shared" si="6"/>
        <v>#DIV/0!</v>
      </c>
      <c r="U67" s="21" t="e">
        <f t="shared" si="7"/>
        <v>#DIV/0!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 t="s">
        <v>63</v>
      </c>
      <c r="AB67" s="21">
        <f t="shared" si="39"/>
        <v>0</v>
      </c>
      <c r="AC67" s="22">
        <v>0</v>
      </c>
      <c r="AD67" s="24"/>
      <c r="AE67" s="21"/>
      <c r="AF67" s="21"/>
      <c r="AG67" s="21"/>
      <c r="AH67" s="21">
        <f>VLOOKUP(A67,[1]Sheet!$A:$AG,32,0)</f>
        <v>14</v>
      </c>
      <c r="AI67" s="21">
        <f>VLOOKUP(A67,[1]Sheet!$A:$AG,33,0)</f>
        <v>126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4" t="s">
        <v>111</v>
      </c>
      <c r="B68" s="1" t="s">
        <v>34</v>
      </c>
      <c r="C68" s="1"/>
      <c r="D68" s="1"/>
      <c r="E68" s="1"/>
      <c r="F68" s="1"/>
      <c r="G68" s="6">
        <v>0.2</v>
      </c>
      <c r="H68" s="1">
        <v>180</v>
      </c>
      <c r="I68" s="1" t="s">
        <v>37</v>
      </c>
      <c r="J68" s="1"/>
      <c r="K68" s="1">
        <f t="shared" si="38"/>
        <v>0</v>
      </c>
      <c r="L68" s="1"/>
      <c r="M68" s="1"/>
      <c r="N68" s="1">
        <v>168</v>
      </c>
      <c r="O68" s="1">
        <f t="shared" si="5"/>
        <v>0</v>
      </c>
      <c r="P68" s="5"/>
      <c r="Q68" s="5">
        <f>AC68*AD68+AC68*AF68</f>
        <v>0</v>
      </c>
      <c r="R68" s="5"/>
      <c r="S68" s="1"/>
      <c r="T68" s="1" t="e">
        <f t="shared" si="6"/>
        <v>#DIV/0!</v>
      </c>
      <c r="U68" s="1" t="e">
        <f t="shared" si="7"/>
        <v>#DIV/0!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 t="s">
        <v>38</v>
      </c>
      <c r="AB68" s="1">
        <f t="shared" si="39"/>
        <v>0</v>
      </c>
      <c r="AC68" s="6">
        <v>12</v>
      </c>
      <c r="AD68" s="31">
        <f>MROUND(P68,AC68*AH68)/AC68-AF68</f>
        <v>0</v>
      </c>
      <c r="AE68" s="1">
        <f>AD68*AC68*G68</f>
        <v>0</v>
      </c>
      <c r="AF68" s="13"/>
      <c r="AG68" s="1">
        <f>AF68*AC68*G68</f>
        <v>0</v>
      </c>
      <c r="AH68" s="1">
        <f>VLOOKUP(A68,[1]Sheet!$A:$AG,32,0)</f>
        <v>14</v>
      </c>
      <c r="AI68" s="1">
        <f>VLOOKUP(A68,[1]Sheet!$A:$AG,33,0)</f>
        <v>70</v>
      </c>
      <c r="AJ68" s="1">
        <f>AF68/AI68</f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5" t="s">
        <v>112</v>
      </c>
      <c r="B69" s="15" t="s">
        <v>34</v>
      </c>
      <c r="C69" s="15">
        <v>43</v>
      </c>
      <c r="D69" s="15"/>
      <c r="E69" s="15"/>
      <c r="F69" s="15"/>
      <c r="G69" s="16">
        <v>0</v>
      </c>
      <c r="H69" s="15">
        <v>365</v>
      </c>
      <c r="I69" s="15" t="s">
        <v>50</v>
      </c>
      <c r="J69" s="15"/>
      <c r="K69" s="15">
        <f t="shared" si="38"/>
        <v>0</v>
      </c>
      <c r="L69" s="15"/>
      <c r="M69" s="15"/>
      <c r="N69" s="15"/>
      <c r="O69" s="15">
        <f t="shared" si="5"/>
        <v>0</v>
      </c>
      <c r="P69" s="17"/>
      <c r="Q69" s="17"/>
      <c r="R69" s="17"/>
      <c r="S69" s="15"/>
      <c r="T69" s="15" t="e">
        <f t="shared" si="6"/>
        <v>#DIV/0!</v>
      </c>
      <c r="U69" s="15" t="e">
        <f t="shared" si="7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/>
      <c r="AB69" s="15">
        <f t="shared" si="39"/>
        <v>0</v>
      </c>
      <c r="AC69" s="16">
        <v>0</v>
      </c>
      <c r="AD69" s="18"/>
      <c r="AE69" s="15"/>
      <c r="AF69" s="15"/>
      <c r="AG69" s="15"/>
      <c r="AH69" s="15"/>
      <c r="AI69" s="15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113</v>
      </c>
      <c r="B70" s="1" t="s">
        <v>34</v>
      </c>
      <c r="C70" s="1">
        <v>88</v>
      </c>
      <c r="D70" s="1">
        <v>1344</v>
      </c>
      <c r="E70" s="1">
        <v>573</v>
      </c>
      <c r="F70" s="1">
        <v>771</v>
      </c>
      <c r="G70" s="6">
        <v>0.25</v>
      </c>
      <c r="H70" s="1">
        <v>180</v>
      </c>
      <c r="I70" s="1" t="s">
        <v>37</v>
      </c>
      <c r="J70" s="1">
        <v>570</v>
      </c>
      <c r="K70" s="1">
        <f t="shared" ref="K70:K83" si="58">E70-J70</f>
        <v>3</v>
      </c>
      <c r="L70" s="1"/>
      <c r="M70" s="1"/>
      <c r="N70" s="1">
        <v>0</v>
      </c>
      <c r="O70" s="1">
        <f t="shared" si="5"/>
        <v>114.6</v>
      </c>
      <c r="P70" s="5">
        <f t="shared" ref="P70:P81" si="59">14*O70-N70-F70</f>
        <v>833.39999999999986</v>
      </c>
      <c r="Q70" s="5">
        <f t="shared" ref="Q70:Q73" si="60">AC70*AD70+AC70*AF70</f>
        <v>840</v>
      </c>
      <c r="R70" s="5"/>
      <c r="S70" s="1"/>
      <c r="T70" s="1">
        <f t="shared" si="6"/>
        <v>14.05759162303665</v>
      </c>
      <c r="U70" s="1">
        <f t="shared" si="7"/>
        <v>6.7277486910994764</v>
      </c>
      <c r="V70" s="1">
        <v>68.400000000000006</v>
      </c>
      <c r="W70" s="1">
        <v>98.8</v>
      </c>
      <c r="X70" s="1">
        <v>109</v>
      </c>
      <c r="Y70" s="1">
        <v>105</v>
      </c>
      <c r="Z70" s="1">
        <v>116.6</v>
      </c>
      <c r="AA70" s="1"/>
      <c r="AB70" s="1">
        <f t="shared" ref="AB70:AB85" si="61">P70*G70</f>
        <v>208.34999999999997</v>
      </c>
      <c r="AC70" s="6">
        <v>12</v>
      </c>
      <c r="AD70" s="31">
        <f t="shared" ref="AD70:AD73" si="62">MROUND(P70,AC70*AH70)/AC70-AF70</f>
        <v>70</v>
      </c>
      <c r="AE70" s="1">
        <f t="shared" ref="AE70:AE81" si="63">AD70*AC70*G70</f>
        <v>210</v>
      </c>
      <c r="AF70" s="13"/>
      <c r="AG70" s="1">
        <f t="shared" ref="AG70:AG73" si="64">AF70*AC70*G70</f>
        <v>0</v>
      </c>
      <c r="AH70" s="1">
        <f>VLOOKUP(A70,[1]Sheet!$A:$AG,32,0)</f>
        <v>14</v>
      </c>
      <c r="AI70" s="1">
        <f>VLOOKUP(A70,[1]Sheet!$A:$AG,33,0)</f>
        <v>70</v>
      </c>
      <c r="AJ70" s="1">
        <f t="shared" ref="AJ70:AJ73" si="65">AF70/AI70</f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114</v>
      </c>
      <c r="B71" s="1" t="s">
        <v>34</v>
      </c>
      <c r="C71" s="1">
        <v>513</v>
      </c>
      <c r="D71" s="1">
        <v>840</v>
      </c>
      <c r="E71" s="1">
        <v>360</v>
      </c>
      <c r="F71" s="1">
        <v>772</v>
      </c>
      <c r="G71" s="6">
        <v>0.3</v>
      </c>
      <c r="H71" s="1">
        <v>180</v>
      </c>
      <c r="I71" s="1" t="s">
        <v>37</v>
      </c>
      <c r="J71" s="1">
        <v>360</v>
      </c>
      <c r="K71" s="1">
        <f t="shared" si="58"/>
        <v>0</v>
      </c>
      <c r="L71" s="1"/>
      <c r="M71" s="1"/>
      <c r="N71" s="1">
        <v>336</v>
      </c>
      <c r="O71" s="1">
        <f t="shared" ref="O71:O83" si="66">E71/5</f>
        <v>72</v>
      </c>
      <c r="P71" s="5"/>
      <c r="Q71" s="5">
        <f t="shared" si="60"/>
        <v>0</v>
      </c>
      <c r="R71" s="5"/>
      <c r="S71" s="1"/>
      <c r="T71" s="1">
        <f t="shared" ref="T71:T83" si="67">(F71+N71+Q71)/O71</f>
        <v>15.388888888888889</v>
      </c>
      <c r="U71" s="1">
        <f t="shared" ref="U71:U83" si="68">(F71+N71)/O71</f>
        <v>15.388888888888889</v>
      </c>
      <c r="V71" s="1">
        <v>99.8</v>
      </c>
      <c r="W71" s="1">
        <v>98.2</v>
      </c>
      <c r="X71" s="1">
        <v>99</v>
      </c>
      <c r="Y71" s="1">
        <v>83</v>
      </c>
      <c r="Z71" s="1">
        <v>95.8</v>
      </c>
      <c r="AA71" s="1"/>
      <c r="AB71" s="1">
        <f t="shared" si="61"/>
        <v>0</v>
      </c>
      <c r="AC71" s="6">
        <v>12</v>
      </c>
      <c r="AD71" s="31">
        <f t="shared" si="62"/>
        <v>0</v>
      </c>
      <c r="AE71" s="1">
        <f t="shared" si="63"/>
        <v>0</v>
      </c>
      <c r="AF71" s="13"/>
      <c r="AG71" s="1">
        <f t="shared" si="64"/>
        <v>0</v>
      </c>
      <c r="AH71" s="1">
        <f>VLOOKUP(A71,[1]Sheet!$A:$AG,32,0)</f>
        <v>14</v>
      </c>
      <c r="AI71" s="1">
        <f>VLOOKUP(A71,[1]Sheet!$A:$AG,33,0)</f>
        <v>70</v>
      </c>
      <c r="AJ71" s="1">
        <f t="shared" si="65"/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115</v>
      </c>
      <c r="B72" s="1" t="s">
        <v>36</v>
      </c>
      <c r="C72" s="1">
        <v>194.4</v>
      </c>
      <c r="D72" s="1"/>
      <c r="E72" s="1">
        <v>75.599999999999994</v>
      </c>
      <c r="F72" s="1">
        <v>84.6</v>
      </c>
      <c r="G72" s="6">
        <v>1</v>
      </c>
      <c r="H72" s="1">
        <v>180</v>
      </c>
      <c r="I72" s="1" t="s">
        <v>95</v>
      </c>
      <c r="J72" s="1">
        <v>74.5</v>
      </c>
      <c r="K72" s="1">
        <f t="shared" si="58"/>
        <v>1.0999999999999943</v>
      </c>
      <c r="L72" s="1"/>
      <c r="M72" s="1"/>
      <c r="N72" s="1">
        <v>32.4</v>
      </c>
      <c r="O72" s="1">
        <f t="shared" si="66"/>
        <v>15.12</v>
      </c>
      <c r="P72" s="5">
        <f t="shared" si="59"/>
        <v>94.679999999999978</v>
      </c>
      <c r="Q72" s="5">
        <f t="shared" si="60"/>
        <v>97.199999999999989</v>
      </c>
      <c r="R72" s="5"/>
      <c r="S72" s="1"/>
      <c r="T72" s="1">
        <f t="shared" si="67"/>
        <v>14.166666666666666</v>
      </c>
      <c r="U72" s="1">
        <f t="shared" si="68"/>
        <v>7.7380952380952381</v>
      </c>
      <c r="V72" s="1">
        <v>13.32</v>
      </c>
      <c r="W72" s="1">
        <v>2.88</v>
      </c>
      <c r="X72" s="1">
        <v>23.04</v>
      </c>
      <c r="Y72" s="1">
        <v>18.72</v>
      </c>
      <c r="Z72" s="1">
        <v>23.4</v>
      </c>
      <c r="AA72" s="1"/>
      <c r="AB72" s="1">
        <f t="shared" si="61"/>
        <v>94.679999999999978</v>
      </c>
      <c r="AC72" s="6">
        <v>1.8</v>
      </c>
      <c r="AD72" s="31">
        <f t="shared" si="62"/>
        <v>53.999999999999993</v>
      </c>
      <c r="AE72" s="1">
        <f t="shared" si="63"/>
        <v>97.199999999999989</v>
      </c>
      <c r="AF72" s="13"/>
      <c r="AG72" s="1">
        <f t="shared" si="64"/>
        <v>0</v>
      </c>
      <c r="AH72" s="1">
        <f>VLOOKUP(A72,[1]Sheet!$A:$AG,32,0)</f>
        <v>18</v>
      </c>
      <c r="AI72" s="1">
        <f>VLOOKUP(A72,[1]Sheet!$A:$AG,33,0)</f>
        <v>234</v>
      </c>
      <c r="AJ72" s="1">
        <f t="shared" si="65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116</v>
      </c>
      <c r="B73" s="1" t="s">
        <v>34</v>
      </c>
      <c r="C73" s="1">
        <v>438</v>
      </c>
      <c r="D73" s="1">
        <v>1008</v>
      </c>
      <c r="E73" s="1">
        <v>392</v>
      </c>
      <c r="F73" s="1">
        <v>833</v>
      </c>
      <c r="G73" s="6">
        <v>0.3</v>
      </c>
      <c r="H73" s="1">
        <v>180</v>
      </c>
      <c r="I73" s="1" t="s">
        <v>37</v>
      </c>
      <c r="J73" s="1">
        <v>392</v>
      </c>
      <c r="K73" s="1">
        <f t="shared" si="58"/>
        <v>0</v>
      </c>
      <c r="L73" s="1"/>
      <c r="M73" s="1"/>
      <c r="N73" s="1">
        <v>168</v>
      </c>
      <c r="O73" s="1">
        <f t="shared" si="66"/>
        <v>78.400000000000006</v>
      </c>
      <c r="P73" s="5">
        <f t="shared" si="59"/>
        <v>96.600000000000136</v>
      </c>
      <c r="Q73" s="5">
        <f t="shared" si="60"/>
        <v>168</v>
      </c>
      <c r="R73" s="5"/>
      <c r="S73" s="1"/>
      <c r="T73" s="1">
        <f t="shared" si="67"/>
        <v>14.910714285714285</v>
      </c>
      <c r="U73" s="1">
        <f t="shared" si="68"/>
        <v>12.767857142857142</v>
      </c>
      <c r="V73" s="1">
        <v>97</v>
      </c>
      <c r="W73" s="1">
        <v>109.2</v>
      </c>
      <c r="X73" s="1">
        <v>93</v>
      </c>
      <c r="Y73" s="1">
        <v>94</v>
      </c>
      <c r="Z73" s="1">
        <v>99.6</v>
      </c>
      <c r="AA73" s="1" t="s">
        <v>43</v>
      </c>
      <c r="AB73" s="1">
        <f t="shared" si="61"/>
        <v>28.98000000000004</v>
      </c>
      <c r="AC73" s="6">
        <v>12</v>
      </c>
      <c r="AD73" s="31">
        <f t="shared" si="62"/>
        <v>14</v>
      </c>
      <c r="AE73" s="1">
        <f t="shared" si="63"/>
        <v>50.4</v>
      </c>
      <c r="AF73" s="13"/>
      <c r="AG73" s="1">
        <f t="shared" si="64"/>
        <v>0</v>
      </c>
      <c r="AH73" s="1">
        <f>VLOOKUP(A73,[1]Sheet!$A:$AG,32,0)</f>
        <v>14</v>
      </c>
      <c r="AI73" s="1">
        <f>VLOOKUP(A73,[1]Sheet!$A:$AG,33,0)</f>
        <v>70</v>
      </c>
      <c r="AJ73" s="1">
        <f t="shared" si="65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5" t="s">
        <v>117</v>
      </c>
      <c r="B74" s="15" t="s">
        <v>34</v>
      </c>
      <c r="C74" s="15">
        <v>146</v>
      </c>
      <c r="D74" s="15"/>
      <c r="E74" s="15">
        <v>44</v>
      </c>
      <c r="F74" s="15">
        <v>98</v>
      </c>
      <c r="G74" s="16">
        <v>0</v>
      </c>
      <c r="H74" s="15">
        <v>365</v>
      </c>
      <c r="I74" s="15" t="s">
        <v>50</v>
      </c>
      <c r="J74" s="15">
        <v>45</v>
      </c>
      <c r="K74" s="15">
        <f t="shared" si="58"/>
        <v>-1</v>
      </c>
      <c r="L74" s="15"/>
      <c r="M74" s="15"/>
      <c r="N74" s="15">
        <v>0</v>
      </c>
      <c r="O74" s="15">
        <f t="shared" si="66"/>
        <v>8.8000000000000007</v>
      </c>
      <c r="P74" s="17"/>
      <c r="Q74" s="17"/>
      <c r="R74" s="17"/>
      <c r="S74" s="15"/>
      <c r="T74" s="15">
        <f t="shared" si="67"/>
        <v>11.136363636363635</v>
      </c>
      <c r="U74" s="15">
        <f t="shared" si="68"/>
        <v>11.136363636363635</v>
      </c>
      <c r="V74" s="15">
        <v>2.8</v>
      </c>
      <c r="W74" s="15">
        <v>3.4</v>
      </c>
      <c r="X74" s="15">
        <v>10.199999999999999</v>
      </c>
      <c r="Y74" s="15">
        <v>3.6</v>
      </c>
      <c r="Z74" s="15">
        <v>10</v>
      </c>
      <c r="AA74" s="15" t="s">
        <v>93</v>
      </c>
      <c r="AB74" s="15">
        <f t="shared" si="61"/>
        <v>0</v>
      </c>
      <c r="AC74" s="16">
        <v>6</v>
      </c>
      <c r="AD74" s="18">
        <f t="shared" ref="AD70:AD81" si="69">MROUND(P74,AC74*AH74)/AC74</f>
        <v>0</v>
      </c>
      <c r="AE74" s="15">
        <f t="shared" si="63"/>
        <v>0</v>
      </c>
      <c r="AF74" s="15"/>
      <c r="AG74" s="15"/>
      <c r="AH74" s="15">
        <f>VLOOKUP(A74,[1]Sheet!$A:$AG,32,0)</f>
        <v>10</v>
      </c>
      <c r="AI74" s="15">
        <f>VLOOKUP(A74,[1]Sheet!$A:$AG,33,0)</f>
        <v>130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5" t="s">
        <v>118</v>
      </c>
      <c r="B75" s="15" t="s">
        <v>34</v>
      </c>
      <c r="C75" s="15">
        <v>14</v>
      </c>
      <c r="D75" s="15"/>
      <c r="E75" s="15">
        <v>5</v>
      </c>
      <c r="F75" s="15"/>
      <c r="G75" s="16">
        <v>0</v>
      </c>
      <c r="H75" s="15">
        <v>365</v>
      </c>
      <c r="I75" s="15" t="s">
        <v>50</v>
      </c>
      <c r="J75" s="15">
        <v>17</v>
      </c>
      <c r="K75" s="15">
        <f t="shared" si="58"/>
        <v>-12</v>
      </c>
      <c r="L75" s="15"/>
      <c r="M75" s="15"/>
      <c r="N75" s="15"/>
      <c r="O75" s="15">
        <f t="shared" si="66"/>
        <v>1</v>
      </c>
      <c r="P75" s="17"/>
      <c r="Q75" s="17"/>
      <c r="R75" s="17"/>
      <c r="S75" s="15"/>
      <c r="T75" s="15">
        <f t="shared" si="67"/>
        <v>0</v>
      </c>
      <c r="U75" s="15">
        <f t="shared" si="68"/>
        <v>0</v>
      </c>
      <c r="V75" s="15">
        <v>4</v>
      </c>
      <c r="W75" s="15">
        <v>4</v>
      </c>
      <c r="X75" s="15">
        <v>8.1999999999999993</v>
      </c>
      <c r="Y75" s="15">
        <v>7.2</v>
      </c>
      <c r="Z75" s="15">
        <v>13.6</v>
      </c>
      <c r="AA75" s="15" t="s">
        <v>93</v>
      </c>
      <c r="AB75" s="15">
        <f t="shared" si="61"/>
        <v>0</v>
      </c>
      <c r="AC75" s="16">
        <v>6</v>
      </c>
      <c r="AD75" s="18">
        <f t="shared" si="69"/>
        <v>0</v>
      </c>
      <c r="AE75" s="15">
        <f t="shared" si="63"/>
        <v>0</v>
      </c>
      <c r="AF75" s="15"/>
      <c r="AG75" s="15"/>
      <c r="AH75" s="15">
        <f>VLOOKUP(A75,[1]Sheet!$A:$AG,32,0)</f>
        <v>10</v>
      </c>
      <c r="AI75" s="15">
        <f>VLOOKUP(A75,[1]Sheet!$A:$AG,33,0)</f>
        <v>130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119</v>
      </c>
      <c r="B76" s="1" t="s">
        <v>34</v>
      </c>
      <c r="C76" s="1">
        <v>203</v>
      </c>
      <c r="D76" s="1"/>
      <c r="E76" s="1">
        <v>46</v>
      </c>
      <c r="F76" s="1">
        <v>149</v>
      </c>
      <c r="G76" s="6">
        <v>0.3</v>
      </c>
      <c r="H76" s="1">
        <v>180</v>
      </c>
      <c r="I76" s="1" t="s">
        <v>37</v>
      </c>
      <c r="J76" s="1">
        <v>46</v>
      </c>
      <c r="K76" s="1">
        <f t="shared" si="58"/>
        <v>0</v>
      </c>
      <c r="L76" s="1"/>
      <c r="M76" s="1"/>
      <c r="N76" s="1">
        <v>0</v>
      </c>
      <c r="O76" s="1">
        <f t="shared" si="66"/>
        <v>9.1999999999999993</v>
      </c>
      <c r="P76" s="5"/>
      <c r="Q76" s="5">
        <f t="shared" ref="Q76:Q81" si="70">AC76*AD76+AC76*AF76</f>
        <v>0</v>
      </c>
      <c r="R76" s="5"/>
      <c r="S76" s="1"/>
      <c r="T76" s="1">
        <f t="shared" si="67"/>
        <v>16.195652173913043</v>
      </c>
      <c r="U76" s="1">
        <f t="shared" si="68"/>
        <v>16.195652173913043</v>
      </c>
      <c r="V76" s="1">
        <v>8.8000000000000007</v>
      </c>
      <c r="W76" s="1">
        <v>12.6</v>
      </c>
      <c r="X76" s="1">
        <v>9.8000000000000007</v>
      </c>
      <c r="Y76" s="1">
        <v>13.6</v>
      </c>
      <c r="Z76" s="1">
        <v>22.6</v>
      </c>
      <c r="AA76" s="19" t="s">
        <v>41</v>
      </c>
      <c r="AB76" s="1">
        <f t="shared" si="61"/>
        <v>0</v>
      </c>
      <c r="AC76" s="6">
        <v>14</v>
      </c>
      <c r="AD76" s="31">
        <f t="shared" ref="AD76:AD81" si="71">MROUND(P76,AC76*AH76)/AC76-AF76</f>
        <v>0</v>
      </c>
      <c r="AE76" s="1">
        <f t="shared" si="63"/>
        <v>0</v>
      </c>
      <c r="AF76" s="13"/>
      <c r="AG76" s="1">
        <f t="shared" ref="AG76:AG81" si="72">AF76*AC76*G76</f>
        <v>0</v>
      </c>
      <c r="AH76" s="1">
        <f>VLOOKUP(A76,[1]Sheet!$A:$AG,32,0)</f>
        <v>14</v>
      </c>
      <c r="AI76" s="1">
        <f>VLOOKUP(A76,[1]Sheet!$A:$AG,33,0)</f>
        <v>70</v>
      </c>
      <c r="AJ76" s="1">
        <f t="shared" ref="AJ76:AJ81" si="73">AF76/AI76</f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120</v>
      </c>
      <c r="B77" s="1" t="s">
        <v>34</v>
      </c>
      <c r="C77" s="1">
        <v>19</v>
      </c>
      <c r="D77" s="1">
        <v>560</v>
      </c>
      <c r="E77" s="1">
        <v>122</v>
      </c>
      <c r="F77" s="1">
        <v>438</v>
      </c>
      <c r="G77" s="6">
        <v>0.48</v>
      </c>
      <c r="H77" s="1">
        <v>180</v>
      </c>
      <c r="I77" s="1" t="s">
        <v>37</v>
      </c>
      <c r="J77" s="1">
        <v>120</v>
      </c>
      <c r="K77" s="1">
        <f t="shared" si="58"/>
        <v>2</v>
      </c>
      <c r="L77" s="1"/>
      <c r="M77" s="1"/>
      <c r="N77" s="1">
        <v>0</v>
      </c>
      <c r="O77" s="1">
        <f t="shared" si="66"/>
        <v>24.4</v>
      </c>
      <c r="P77" s="5"/>
      <c r="Q77" s="5">
        <f t="shared" si="70"/>
        <v>0</v>
      </c>
      <c r="R77" s="5"/>
      <c r="S77" s="1"/>
      <c r="T77" s="1">
        <f t="shared" si="67"/>
        <v>17.95081967213115</v>
      </c>
      <c r="U77" s="1">
        <f t="shared" si="68"/>
        <v>17.95081967213115</v>
      </c>
      <c r="V77" s="1">
        <v>21</v>
      </c>
      <c r="W77" s="1">
        <v>38.6</v>
      </c>
      <c r="X77" s="1">
        <v>19.2</v>
      </c>
      <c r="Y77" s="1">
        <v>29.2</v>
      </c>
      <c r="Z77" s="1">
        <v>25.2</v>
      </c>
      <c r="AA77" s="1"/>
      <c r="AB77" s="1">
        <f t="shared" si="61"/>
        <v>0</v>
      </c>
      <c r="AC77" s="6">
        <v>8</v>
      </c>
      <c r="AD77" s="31">
        <f t="shared" si="71"/>
        <v>0</v>
      </c>
      <c r="AE77" s="1">
        <f t="shared" si="63"/>
        <v>0</v>
      </c>
      <c r="AF77" s="13"/>
      <c r="AG77" s="1">
        <f t="shared" si="72"/>
        <v>0</v>
      </c>
      <c r="AH77" s="1">
        <f>VLOOKUP(A77,[1]Sheet!$A:$AG,32,0)</f>
        <v>14</v>
      </c>
      <c r="AI77" s="1">
        <f>VLOOKUP(A77,[1]Sheet!$A:$AG,33,0)</f>
        <v>70</v>
      </c>
      <c r="AJ77" s="1">
        <f t="shared" si="73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121</v>
      </c>
      <c r="B78" s="1" t="s">
        <v>34</v>
      </c>
      <c r="C78" s="1">
        <v>922</v>
      </c>
      <c r="D78" s="1">
        <v>504</v>
      </c>
      <c r="E78" s="1">
        <v>671</v>
      </c>
      <c r="F78" s="1">
        <v>452</v>
      </c>
      <c r="G78" s="6">
        <v>0.25</v>
      </c>
      <c r="H78" s="1">
        <v>180</v>
      </c>
      <c r="I78" s="1" t="s">
        <v>37</v>
      </c>
      <c r="J78" s="1">
        <v>663</v>
      </c>
      <c r="K78" s="1">
        <f t="shared" si="58"/>
        <v>8</v>
      </c>
      <c r="L78" s="1"/>
      <c r="M78" s="1"/>
      <c r="N78" s="1">
        <v>336</v>
      </c>
      <c r="O78" s="1">
        <f t="shared" si="66"/>
        <v>134.19999999999999</v>
      </c>
      <c r="P78" s="5">
        <f t="shared" si="59"/>
        <v>1090.7999999999997</v>
      </c>
      <c r="Q78" s="5">
        <f t="shared" si="70"/>
        <v>1008</v>
      </c>
      <c r="R78" s="5"/>
      <c r="S78" s="1"/>
      <c r="T78" s="1">
        <f t="shared" si="67"/>
        <v>13.383010432190762</v>
      </c>
      <c r="U78" s="1">
        <f t="shared" si="68"/>
        <v>5.8718330849478395</v>
      </c>
      <c r="V78" s="1">
        <v>119.6</v>
      </c>
      <c r="W78" s="1">
        <v>115.4</v>
      </c>
      <c r="X78" s="1">
        <v>124.6</v>
      </c>
      <c r="Y78" s="1">
        <v>140.6</v>
      </c>
      <c r="Z78" s="1">
        <v>154.19999999999999</v>
      </c>
      <c r="AA78" s="1" t="s">
        <v>43</v>
      </c>
      <c r="AB78" s="1">
        <f t="shared" si="61"/>
        <v>272.69999999999993</v>
      </c>
      <c r="AC78" s="6">
        <v>12</v>
      </c>
      <c r="AD78" s="31">
        <f t="shared" si="71"/>
        <v>84</v>
      </c>
      <c r="AE78" s="1">
        <f t="shared" si="63"/>
        <v>252</v>
      </c>
      <c r="AF78" s="13"/>
      <c r="AG78" s="1">
        <f t="shared" si="72"/>
        <v>0</v>
      </c>
      <c r="AH78" s="1">
        <f>VLOOKUP(A78,[1]Sheet!$A:$AG,32,0)</f>
        <v>14</v>
      </c>
      <c r="AI78" s="1">
        <f>VLOOKUP(A78,[1]Sheet!$A:$AG,33,0)</f>
        <v>70</v>
      </c>
      <c r="AJ78" s="1">
        <f t="shared" si="73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122</v>
      </c>
      <c r="B79" s="1" t="s">
        <v>34</v>
      </c>
      <c r="C79" s="1">
        <v>702</v>
      </c>
      <c r="D79" s="1">
        <v>1177</v>
      </c>
      <c r="E79" s="1">
        <v>763</v>
      </c>
      <c r="F79" s="1">
        <v>902</v>
      </c>
      <c r="G79" s="6">
        <v>0.25</v>
      </c>
      <c r="H79" s="1">
        <v>180</v>
      </c>
      <c r="I79" s="1" t="s">
        <v>37</v>
      </c>
      <c r="J79" s="1">
        <v>758</v>
      </c>
      <c r="K79" s="1">
        <f t="shared" si="58"/>
        <v>5</v>
      </c>
      <c r="L79" s="1"/>
      <c r="M79" s="1"/>
      <c r="N79" s="1">
        <v>0</v>
      </c>
      <c r="O79" s="1">
        <f t="shared" si="66"/>
        <v>152.6</v>
      </c>
      <c r="P79" s="5">
        <f t="shared" si="59"/>
        <v>1234.4000000000001</v>
      </c>
      <c r="Q79" s="5">
        <f t="shared" si="70"/>
        <v>1176</v>
      </c>
      <c r="R79" s="5"/>
      <c r="S79" s="1"/>
      <c r="T79" s="1">
        <f t="shared" si="67"/>
        <v>13.617300131061599</v>
      </c>
      <c r="U79" s="1">
        <f t="shared" si="68"/>
        <v>5.9108781127129753</v>
      </c>
      <c r="V79" s="1">
        <v>119.8</v>
      </c>
      <c r="W79" s="1">
        <v>143.80000000000001</v>
      </c>
      <c r="X79" s="1">
        <v>103.2</v>
      </c>
      <c r="Y79" s="1">
        <v>101</v>
      </c>
      <c r="Z79" s="1">
        <v>130.6</v>
      </c>
      <c r="AA79" s="1"/>
      <c r="AB79" s="1">
        <f t="shared" si="61"/>
        <v>308.60000000000002</v>
      </c>
      <c r="AC79" s="6">
        <v>12</v>
      </c>
      <c r="AD79" s="31">
        <f t="shared" si="71"/>
        <v>98</v>
      </c>
      <c r="AE79" s="1">
        <f t="shared" si="63"/>
        <v>294</v>
      </c>
      <c r="AF79" s="13"/>
      <c r="AG79" s="1">
        <f t="shared" si="72"/>
        <v>0</v>
      </c>
      <c r="AH79" s="1">
        <f>VLOOKUP(A79,[1]Sheet!$A:$AG,32,0)</f>
        <v>14</v>
      </c>
      <c r="AI79" s="1">
        <f>VLOOKUP(A79,[1]Sheet!$A:$AG,33,0)</f>
        <v>70</v>
      </c>
      <c r="AJ79" s="1">
        <f t="shared" si="73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123</v>
      </c>
      <c r="B80" s="1" t="s">
        <v>36</v>
      </c>
      <c r="C80" s="1">
        <v>105.3</v>
      </c>
      <c r="D80" s="1">
        <v>37.799999999999997</v>
      </c>
      <c r="E80" s="1">
        <v>97.2</v>
      </c>
      <c r="F80" s="1">
        <v>10.8</v>
      </c>
      <c r="G80" s="6">
        <v>1</v>
      </c>
      <c r="H80" s="1">
        <v>180</v>
      </c>
      <c r="I80" s="1" t="s">
        <v>37</v>
      </c>
      <c r="J80" s="1">
        <v>118.6</v>
      </c>
      <c r="K80" s="1">
        <f t="shared" si="58"/>
        <v>-21.399999999999991</v>
      </c>
      <c r="L80" s="1"/>
      <c r="M80" s="1"/>
      <c r="N80" s="1">
        <v>189</v>
      </c>
      <c r="O80" s="1">
        <f t="shared" si="66"/>
        <v>19.440000000000001</v>
      </c>
      <c r="P80" s="5">
        <f t="shared" si="59"/>
        <v>72.360000000000028</v>
      </c>
      <c r="Q80" s="5">
        <f t="shared" si="70"/>
        <v>75.600000000000009</v>
      </c>
      <c r="R80" s="5"/>
      <c r="S80" s="1"/>
      <c r="T80" s="1">
        <f t="shared" si="67"/>
        <v>14.166666666666668</v>
      </c>
      <c r="U80" s="1">
        <f t="shared" si="68"/>
        <v>10.277777777777779</v>
      </c>
      <c r="V80" s="1">
        <v>23.76</v>
      </c>
      <c r="W80" s="1">
        <v>14.04</v>
      </c>
      <c r="X80" s="1">
        <v>23.76</v>
      </c>
      <c r="Y80" s="1">
        <v>8.1</v>
      </c>
      <c r="Z80" s="1">
        <v>15.66</v>
      </c>
      <c r="AA80" s="1"/>
      <c r="AB80" s="1">
        <f t="shared" si="61"/>
        <v>72.360000000000028</v>
      </c>
      <c r="AC80" s="6">
        <v>2.7</v>
      </c>
      <c r="AD80" s="31">
        <f t="shared" si="71"/>
        <v>28</v>
      </c>
      <c r="AE80" s="1">
        <f t="shared" si="63"/>
        <v>75.600000000000009</v>
      </c>
      <c r="AF80" s="13"/>
      <c r="AG80" s="1">
        <f t="shared" si="72"/>
        <v>0</v>
      </c>
      <c r="AH80" s="1">
        <f>VLOOKUP(A80,[1]Sheet!$A:$AG,32,0)</f>
        <v>14</v>
      </c>
      <c r="AI80" s="1">
        <f>VLOOKUP(A80,[1]Sheet!$A:$AG,33,0)</f>
        <v>126</v>
      </c>
      <c r="AJ80" s="1">
        <f t="shared" si="73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124</v>
      </c>
      <c r="B81" s="1" t="s">
        <v>36</v>
      </c>
      <c r="C81" s="1">
        <v>-115</v>
      </c>
      <c r="D81" s="1">
        <v>165</v>
      </c>
      <c r="E81" s="25">
        <f>55+E82</f>
        <v>515</v>
      </c>
      <c r="F81" s="25">
        <f>-10+F82</f>
        <v>770</v>
      </c>
      <c r="G81" s="6">
        <v>1</v>
      </c>
      <c r="H81" s="1">
        <v>180</v>
      </c>
      <c r="I81" s="1" t="s">
        <v>37</v>
      </c>
      <c r="J81" s="1">
        <v>55</v>
      </c>
      <c r="K81" s="1">
        <f t="shared" si="58"/>
        <v>460</v>
      </c>
      <c r="L81" s="1"/>
      <c r="M81" s="1"/>
      <c r="N81" s="1">
        <v>0</v>
      </c>
      <c r="O81" s="1">
        <f t="shared" si="66"/>
        <v>103</v>
      </c>
      <c r="P81" s="5">
        <f t="shared" si="59"/>
        <v>672</v>
      </c>
      <c r="Q81" s="5">
        <f t="shared" si="70"/>
        <v>660</v>
      </c>
      <c r="R81" s="5"/>
      <c r="S81" s="1"/>
      <c r="T81" s="1">
        <f t="shared" si="67"/>
        <v>13.883495145631068</v>
      </c>
      <c r="U81" s="1">
        <f t="shared" si="68"/>
        <v>7.4757281553398061</v>
      </c>
      <c r="V81" s="1">
        <v>85</v>
      </c>
      <c r="W81" s="1">
        <v>107</v>
      </c>
      <c r="X81" s="1">
        <v>88</v>
      </c>
      <c r="Y81" s="1">
        <v>79</v>
      </c>
      <c r="Z81" s="1">
        <v>128</v>
      </c>
      <c r="AA81" s="1" t="s">
        <v>72</v>
      </c>
      <c r="AB81" s="1">
        <f t="shared" si="61"/>
        <v>672</v>
      </c>
      <c r="AC81" s="6">
        <v>5</v>
      </c>
      <c r="AD81" s="31">
        <f t="shared" si="71"/>
        <v>48</v>
      </c>
      <c r="AE81" s="1">
        <f t="shared" si="63"/>
        <v>240</v>
      </c>
      <c r="AF81" s="13">
        <v>84</v>
      </c>
      <c r="AG81" s="1">
        <f t="shared" si="72"/>
        <v>420</v>
      </c>
      <c r="AH81" s="1">
        <f>VLOOKUP(A81,[1]Sheet!$A:$AG,32,0)</f>
        <v>12</v>
      </c>
      <c r="AI81" s="1">
        <f>VLOOKUP(A81,[1]Sheet!$A:$AG,33,0)</f>
        <v>84</v>
      </c>
      <c r="AJ81" s="1">
        <f t="shared" si="73"/>
        <v>1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5" t="s">
        <v>125</v>
      </c>
      <c r="B82" s="15" t="s">
        <v>36</v>
      </c>
      <c r="C82" s="15">
        <v>430</v>
      </c>
      <c r="D82" s="20">
        <v>1020</v>
      </c>
      <c r="E82" s="25">
        <v>460</v>
      </c>
      <c r="F82" s="25">
        <v>780</v>
      </c>
      <c r="G82" s="16">
        <v>0</v>
      </c>
      <c r="H82" s="15" t="e">
        <v>#N/A</v>
      </c>
      <c r="I82" s="15" t="s">
        <v>50</v>
      </c>
      <c r="J82" s="15">
        <v>464</v>
      </c>
      <c r="K82" s="15">
        <f t="shared" si="58"/>
        <v>-4</v>
      </c>
      <c r="L82" s="15"/>
      <c r="M82" s="15"/>
      <c r="N82" s="15"/>
      <c r="O82" s="15">
        <f t="shared" si="66"/>
        <v>92</v>
      </c>
      <c r="P82" s="17"/>
      <c r="Q82" s="17"/>
      <c r="R82" s="17"/>
      <c r="S82" s="15"/>
      <c r="T82" s="15">
        <f t="shared" si="67"/>
        <v>8.4782608695652169</v>
      </c>
      <c r="U82" s="15">
        <f t="shared" si="68"/>
        <v>8.4782608695652169</v>
      </c>
      <c r="V82" s="15">
        <v>71</v>
      </c>
      <c r="W82" s="15">
        <v>88</v>
      </c>
      <c r="X82" s="15">
        <v>76</v>
      </c>
      <c r="Y82" s="15">
        <v>61</v>
      </c>
      <c r="Z82" s="15">
        <v>42</v>
      </c>
      <c r="AA82" s="20" t="s">
        <v>70</v>
      </c>
      <c r="AB82" s="15">
        <f t="shared" si="61"/>
        <v>0</v>
      </c>
      <c r="AC82" s="16">
        <v>0</v>
      </c>
      <c r="AD82" s="18"/>
      <c r="AE82" s="15"/>
      <c r="AF82" s="15"/>
      <c r="AG82" s="15"/>
      <c r="AH82" s="15"/>
      <c r="AI82" s="15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126</v>
      </c>
      <c r="B83" s="1" t="s">
        <v>34</v>
      </c>
      <c r="C83" s="1">
        <v>505</v>
      </c>
      <c r="D83" s="1"/>
      <c r="E83" s="1">
        <v>453</v>
      </c>
      <c r="F83" s="1">
        <v>42</v>
      </c>
      <c r="G83" s="6">
        <v>0.14000000000000001</v>
      </c>
      <c r="H83" s="1">
        <v>180</v>
      </c>
      <c r="I83" s="1" t="s">
        <v>37</v>
      </c>
      <c r="J83" s="1">
        <v>551</v>
      </c>
      <c r="K83" s="1">
        <f t="shared" si="58"/>
        <v>-98</v>
      </c>
      <c r="L83" s="1"/>
      <c r="M83" s="1"/>
      <c r="N83" s="1">
        <v>0</v>
      </c>
      <c r="O83" s="1">
        <f t="shared" si="66"/>
        <v>90.6</v>
      </c>
      <c r="P83" s="5">
        <f>10*O83-N83-F83</f>
        <v>864</v>
      </c>
      <c r="Q83" s="5">
        <f>AC83*AD83+AC83*AF83</f>
        <v>792</v>
      </c>
      <c r="R83" s="5"/>
      <c r="S83" s="1"/>
      <c r="T83" s="1">
        <f t="shared" si="67"/>
        <v>9.2052980132450344</v>
      </c>
      <c r="U83" s="1">
        <f t="shared" si="68"/>
        <v>0.46357615894039739</v>
      </c>
      <c r="V83" s="1">
        <v>8.6</v>
      </c>
      <c r="W83" s="1">
        <v>15.2</v>
      </c>
      <c r="X83" s="1">
        <v>15.2</v>
      </c>
      <c r="Y83" s="1">
        <v>38</v>
      </c>
      <c r="Z83" s="1">
        <v>35.200000000000003</v>
      </c>
      <c r="AA83" s="1"/>
      <c r="AB83" s="1">
        <f t="shared" si="61"/>
        <v>120.96000000000001</v>
      </c>
      <c r="AC83" s="6">
        <v>22</v>
      </c>
      <c r="AD83" s="31">
        <f>MROUND(P83,AC83*AH83)/AC83-AF83</f>
        <v>36</v>
      </c>
      <c r="AE83" s="1">
        <f>AD83*AC83*G83</f>
        <v>110.88000000000001</v>
      </c>
      <c r="AF83" s="13"/>
      <c r="AG83" s="1">
        <f t="shared" ref="AG83:AG85" si="74">AF83*AC83*G83</f>
        <v>0</v>
      </c>
      <c r="AH83" s="1">
        <f>VLOOKUP(A83,[1]Sheet!$A:$AG,32,0)</f>
        <v>12</v>
      </c>
      <c r="AI83" s="1">
        <f>VLOOKUP(A83,[1]Sheet!$A:$AG,33,0)</f>
        <v>84</v>
      </c>
      <c r="AJ83" s="1">
        <f t="shared" ref="AJ83:AJ85" si="75">AF83/AI83</f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28" t="s">
        <v>135</v>
      </c>
      <c r="B84" s="28" t="s">
        <v>34</v>
      </c>
      <c r="C84" s="28"/>
      <c r="D84" s="28"/>
      <c r="E84" s="28"/>
      <c r="F84" s="28"/>
      <c r="G84" s="29">
        <v>0.2</v>
      </c>
      <c r="H84" s="28">
        <v>180</v>
      </c>
      <c r="I84" s="28" t="s">
        <v>37</v>
      </c>
      <c r="J84" s="28"/>
      <c r="K84" s="28"/>
      <c r="L84" s="28"/>
      <c r="M84" s="28"/>
      <c r="N84" s="28"/>
      <c r="O84" s="28">
        <f t="shared" ref="O84:O85" si="76">E84/5</f>
        <v>0</v>
      </c>
      <c r="P84" s="30">
        <f>12*14</f>
        <v>168</v>
      </c>
      <c r="Q84" s="30">
        <f t="shared" ref="Q84:Q85" si="77">AC84*AD84</f>
        <v>168</v>
      </c>
      <c r="R84" s="30"/>
      <c r="S84" s="28"/>
      <c r="T84" s="28" t="e">
        <f t="shared" ref="T84:T85" si="78">(F84+N84+Q84)/O84</f>
        <v>#DIV/0!</v>
      </c>
      <c r="U84" s="28" t="e">
        <f t="shared" ref="U84:U85" si="79">(F84+N84)/O84</f>
        <v>#DIV/0!</v>
      </c>
      <c r="V84" s="28">
        <v>0</v>
      </c>
      <c r="W84" s="28">
        <v>0</v>
      </c>
      <c r="X84" s="28">
        <v>0</v>
      </c>
      <c r="Y84" s="28">
        <v>0</v>
      </c>
      <c r="Z84" s="28">
        <v>0</v>
      </c>
      <c r="AA84" s="28" t="s">
        <v>38</v>
      </c>
      <c r="AB84" s="28">
        <f t="shared" si="61"/>
        <v>33.6</v>
      </c>
      <c r="AC84" s="29">
        <v>12</v>
      </c>
      <c r="AD84" s="34">
        <f t="shared" ref="AD84:AD85" si="80">MROUND(P84,AC84*AH84)/AC84</f>
        <v>14</v>
      </c>
      <c r="AE84" s="28">
        <f t="shared" ref="AE84:AE85" si="81">AD84*AC84*G84</f>
        <v>33.6</v>
      </c>
      <c r="AF84" s="36"/>
      <c r="AG84" s="1">
        <f t="shared" si="74"/>
        <v>0</v>
      </c>
      <c r="AH84" s="28">
        <v>14</v>
      </c>
      <c r="AI84" s="28">
        <v>70</v>
      </c>
      <c r="AJ84" s="1">
        <f t="shared" si="75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28" t="s">
        <v>136</v>
      </c>
      <c r="B85" s="28" t="s">
        <v>34</v>
      </c>
      <c r="C85" s="28"/>
      <c r="D85" s="28"/>
      <c r="E85" s="28"/>
      <c r="F85" s="28"/>
      <c r="G85" s="29">
        <v>0.2</v>
      </c>
      <c r="H85" s="28">
        <v>180</v>
      </c>
      <c r="I85" s="28" t="s">
        <v>37</v>
      </c>
      <c r="J85" s="28"/>
      <c r="K85" s="28"/>
      <c r="L85" s="28"/>
      <c r="M85" s="28"/>
      <c r="N85" s="28"/>
      <c r="O85" s="28">
        <f t="shared" si="76"/>
        <v>0</v>
      </c>
      <c r="P85" s="30">
        <f>12*14</f>
        <v>168</v>
      </c>
      <c r="Q85" s="30">
        <f t="shared" si="77"/>
        <v>168</v>
      </c>
      <c r="R85" s="30"/>
      <c r="S85" s="28"/>
      <c r="T85" s="28" t="e">
        <f t="shared" si="78"/>
        <v>#DIV/0!</v>
      </c>
      <c r="U85" s="28" t="e">
        <f t="shared" si="79"/>
        <v>#DIV/0!</v>
      </c>
      <c r="V85" s="28">
        <v>0</v>
      </c>
      <c r="W85" s="28">
        <v>0</v>
      </c>
      <c r="X85" s="28">
        <v>0</v>
      </c>
      <c r="Y85" s="28">
        <v>0</v>
      </c>
      <c r="Z85" s="28">
        <v>0</v>
      </c>
      <c r="AA85" s="28" t="s">
        <v>38</v>
      </c>
      <c r="AB85" s="28">
        <f t="shared" si="61"/>
        <v>33.6</v>
      </c>
      <c r="AC85" s="29">
        <v>12</v>
      </c>
      <c r="AD85" s="34">
        <f t="shared" si="80"/>
        <v>14</v>
      </c>
      <c r="AE85" s="28">
        <f t="shared" si="81"/>
        <v>33.6</v>
      </c>
      <c r="AF85" s="36"/>
      <c r="AG85" s="1">
        <f t="shared" si="74"/>
        <v>0</v>
      </c>
      <c r="AH85" s="28">
        <v>14</v>
      </c>
      <c r="AI85" s="28">
        <v>70</v>
      </c>
      <c r="AJ85" s="1">
        <f t="shared" si="75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31"/>
      <c r="AE86" s="1"/>
      <c r="AF86" s="13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31"/>
      <c r="AE87" s="1"/>
      <c r="AF87" s="13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31"/>
      <c r="AE88" s="1"/>
      <c r="AF88" s="13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31"/>
      <c r="AE89" s="1"/>
      <c r="AF89" s="13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31"/>
      <c r="AE90" s="1"/>
      <c r="AF90" s="13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31"/>
      <c r="AE91" s="1"/>
      <c r="AF91" s="13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31"/>
      <c r="AE92" s="1"/>
      <c r="AF92" s="13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31"/>
      <c r="AE93" s="1"/>
      <c r="AF93" s="13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31"/>
      <c r="AE94" s="1"/>
      <c r="AF94" s="13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31"/>
      <c r="AE95" s="1"/>
      <c r="AF95" s="13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31"/>
      <c r="AE96" s="1"/>
      <c r="AF96" s="13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31"/>
      <c r="AE97" s="1"/>
      <c r="AF97" s="13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31"/>
      <c r="AE98" s="1"/>
      <c r="AF98" s="13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31"/>
      <c r="AE99" s="1"/>
      <c r="AF99" s="13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31"/>
      <c r="AE100" s="1"/>
      <c r="AF100" s="13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31"/>
      <c r="AE101" s="1"/>
      <c r="AF101" s="13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31"/>
      <c r="AE102" s="1"/>
      <c r="AF102" s="13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31"/>
      <c r="AE103" s="1"/>
      <c r="AF103" s="13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31"/>
      <c r="AE104" s="1"/>
      <c r="AF104" s="13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31"/>
      <c r="AE105" s="1"/>
      <c r="AF105" s="13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31"/>
      <c r="AE106" s="1"/>
      <c r="AF106" s="13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31"/>
      <c r="AE107" s="1"/>
      <c r="AF107" s="13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31"/>
      <c r="AE108" s="1"/>
      <c r="AF108" s="13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31"/>
      <c r="AE109" s="1"/>
      <c r="AF109" s="13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31"/>
      <c r="AE110" s="1"/>
      <c r="AF110" s="13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31"/>
      <c r="AE111" s="1"/>
      <c r="AF111" s="13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31"/>
      <c r="AE112" s="1"/>
      <c r="AF112" s="13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31"/>
      <c r="AE113" s="1"/>
      <c r="AF113" s="13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31"/>
      <c r="AE114" s="1"/>
      <c r="AF114" s="13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31"/>
      <c r="AE115" s="1"/>
      <c r="AF115" s="13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31"/>
      <c r="AE116" s="1"/>
      <c r="AF116" s="13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31"/>
      <c r="AE117" s="1"/>
      <c r="AF117" s="13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31"/>
      <c r="AE118" s="1"/>
      <c r="AF118" s="13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31"/>
      <c r="AE119" s="1"/>
      <c r="AF119" s="13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31"/>
      <c r="AE120" s="1"/>
      <c r="AF120" s="13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31"/>
      <c r="AE121" s="1"/>
      <c r="AF121" s="13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31"/>
      <c r="AE122" s="1"/>
      <c r="AF122" s="13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31"/>
      <c r="AE123" s="1"/>
      <c r="AF123" s="13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31"/>
      <c r="AE124" s="1"/>
      <c r="AF124" s="13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31"/>
      <c r="AE125" s="1"/>
      <c r="AF125" s="13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31"/>
      <c r="AE126" s="1"/>
      <c r="AF126" s="13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31"/>
      <c r="AE127" s="1"/>
      <c r="AF127" s="13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31"/>
      <c r="AE128" s="1"/>
      <c r="AF128" s="13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31"/>
      <c r="AE129" s="1"/>
      <c r="AF129" s="13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31"/>
      <c r="AE130" s="1"/>
      <c r="AF130" s="13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31"/>
      <c r="AE131" s="1"/>
      <c r="AF131" s="13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31"/>
      <c r="AE132" s="1"/>
      <c r="AF132" s="13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31"/>
      <c r="AE133" s="1"/>
      <c r="AF133" s="13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31"/>
      <c r="AE134" s="1"/>
      <c r="AF134" s="13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31"/>
      <c r="AE135" s="1"/>
      <c r="AF135" s="13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31"/>
      <c r="AE136" s="1"/>
      <c r="AF136" s="13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31"/>
      <c r="AE137" s="1"/>
      <c r="AF137" s="13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31"/>
      <c r="AE138" s="1"/>
      <c r="AF138" s="13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31"/>
      <c r="AE139" s="1"/>
      <c r="AF139" s="13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31"/>
      <c r="AE140" s="1"/>
      <c r="AF140" s="13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31"/>
      <c r="AE141" s="1"/>
      <c r="AF141" s="13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31"/>
      <c r="AE142" s="1"/>
      <c r="AF142" s="13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31"/>
      <c r="AE143" s="1"/>
      <c r="AF143" s="13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31"/>
      <c r="AE144" s="1"/>
      <c r="AF144" s="13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31"/>
      <c r="AE145" s="1"/>
      <c r="AF145" s="13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31"/>
      <c r="AE146" s="1"/>
      <c r="AF146" s="13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31"/>
      <c r="AE147" s="1"/>
      <c r="AF147" s="13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31"/>
      <c r="AE148" s="1"/>
      <c r="AF148" s="13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31"/>
      <c r="AE149" s="1"/>
      <c r="AF149" s="13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31"/>
      <c r="AE150" s="1"/>
      <c r="AF150" s="13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31"/>
      <c r="AE151" s="1"/>
      <c r="AF151" s="13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31"/>
      <c r="AE152" s="1"/>
      <c r="AF152" s="13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31"/>
      <c r="AE153" s="1"/>
      <c r="AF153" s="13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31"/>
      <c r="AE154" s="1"/>
      <c r="AF154" s="13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31"/>
      <c r="AE155" s="1"/>
      <c r="AF155" s="13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31"/>
      <c r="AE156" s="1"/>
      <c r="AF156" s="13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31"/>
      <c r="AE157" s="1"/>
      <c r="AF157" s="13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31"/>
      <c r="AE158" s="1"/>
      <c r="AF158" s="13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31"/>
      <c r="AE159" s="1"/>
      <c r="AF159" s="13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31"/>
      <c r="AE160" s="1"/>
      <c r="AF160" s="13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31"/>
      <c r="AE161" s="1"/>
      <c r="AF161" s="13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31"/>
      <c r="AE162" s="1"/>
      <c r="AF162" s="13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31"/>
      <c r="AE163" s="1"/>
      <c r="AF163" s="13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31"/>
      <c r="AE164" s="1"/>
      <c r="AF164" s="13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31"/>
      <c r="AE165" s="1"/>
      <c r="AF165" s="13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31"/>
      <c r="AE166" s="1"/>
      <c r="AF166" s="13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31"/>
      <c r="AE167" s="1"/>
      <c r="AF167" s="13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31"/>
      <c r="AE168" s="1"/>
      <c r="AF168" s="13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31"/>
      <c r="AE169" s="1"/>
      <c r="AF169" s="13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31"/>
      <c r="AE170" s="1"/>
      <c r="AF170" s="13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31"/>
      <c r="AE171" s="1"/>
      <c r="AF171" s="13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31"/>
      <c r="AE172" s="1"/>
      <c r="AF172" s="13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31"/>
      <c r="AE173" s="1"/>
      <c r="AF173" s="13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31"/>
      <c r="AE174" s="1"/>
      <c r="AF174" s="13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31"/>
      <c r="AE175" s="1"/>
      <c r="AF175" s="13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31"/>
      <c r="AE176" s="1"/>
      <c r="AF176" s="13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31"/>
      <c r="AE177" s="1"/>
      <c r="AF177" s="13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31"/>
      <c r="AE178" s="1"/>
      <c r="AF178" s="13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31"/>
      <c r="AE179" s="1"/>
      <c r="AF179" s="13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31"/>
      <c r="AE180" s="1"/>
      <c r="AF180" s="13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31"/>
      <c r="AE181" s="1"/>
      <c r="AF181" s="13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31"/>
      <c r="AE182" s="1"/>
      <c r="AF182" s="13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31"/>
      <c r="AE183" s="1"/>
      <c r="AF183" s="13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31"/>
      <c r="AE184" s="1"/>
      <c r="AF184" s="13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31"/>
      <c r="AE185" s="1"/>
      <c r="AF185" s="13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31"/>
      <c r="AE186" s="1"/>
      <c r="AF186" s="13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31"/>
      <c r="AE187" s="1"/>
      <c r="AF187" s="13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31"/>
      <c r="AE188" s="1"/>
      <c r="AF188" s="13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31"/>
      <c r="AE189" s="1"/>
      <c r="AF189" s="13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31"/>
      <c r="AE190" s="1"/>
      <c r="AF190" s="13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31"/>
      <c r="AE191" s="1"/>
      <c r="AF191" s="13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31"/>
      <c r="AE192" s="1"/>
      <c r="AF192" s="13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31"/>
      <c r="AE193" s="1"/>
      <c r="AF193" s="13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31"/>
      <c r="AE194" s="1"/>
      <c r="AF194" s="13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31"/>
      <c r="AE195" s="1"/>
      <c r="AF195" s="13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31"/>
      <c r="AE196" s="1"/>
      <c r="AF196" s="13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31"/>
      <c r="AE197" s="1"/>
      <c r="AF197" s="13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31"/>
      <c r="AE198" s="1"/>
      <c r="AF198" s="13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31"/>
      <c r="AE199" s="1"/>
      <c r="AF199" s="13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31"/>
      <c r="AE200" s="1"/>
      <c r="AF200" s="13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31"/>
      <c r="AE201" s="1"/>
      <c r="AF201" s="13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31"/>
      <c r="AE202" s="1"/>
      <c r="AF202" s="13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31"/>
      <c r="AE203" s="1"/>
      <c r="AF203" s="13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31"/>
      <c r="AE204" s="1"/>
      <c r="AF204" s="13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31"/>
      <c r="AE205" s="1"/>
      <c r="AF205" s="13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31"/>
      <c r="AE206" s="1"/>
      <c r="AF206" s="13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31"/>
      <c r="AE207" s="1"/>
      <c r="AF207" s="13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31"/>
      <c r="AE208" s="1"/>
      <c r="AF208" s="13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31"/>
      <c r="AE209" s="1"/>
      <c r="AF209" s="13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31"/>
      <c r="AE210" s="1"/>
      <c r="AF210" s="13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31"/>
      <c r="AE211" s="1"/>
      <c r="AF211" s="13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31"/>
      <c r="AE212" s="1"/>
      <c r="AF212" s="13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31"/>
      <c r="AE213" s="1"/>
      <c r="AF213" s="13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31"/>
      <c r="AE214" s="1"/>
      <c r="AF214" s="13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31"/>
      <c r="AE215" s="1"/>
      <c r="AF215" s="13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31"/>
      <c r="AE216" s="1"/>
      <c r="AF216" s="13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31"/>
      <c r="AE217" s="1"/>
      <c r="AF217" s="13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31"/>
      <c r="AE218" s="1"/>
      <c r="AF218" s="13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31"/>
      <c r="AE219" s="1"/>
      <c r="AF219" s="13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31"/>
      <c r="AE220" s="1"/>
      <c r="AF220" s="13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31"/>
      <c r="AE221" s="1"/>
      <c r="AF221" s="13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31"/>
      <c r="AE222" s="1"/>
      <c r="AF222" s="13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31"/>
      <c r="AE223" s="1"/>
      <c r="AF223" s="13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31"/>
      <c r="AE224" s="1"/>
      <c r="AF224" s="13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31"/>
      <c r="AE225" s="1"/>
      <c r="AF225" s="13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31"/>
      <c r="AE226" s="1"/>
      <c r="AF226" s="13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31"/>
      <c r="AE227" s="1"/>
      <c r="AF227" s="13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31"/>
      <c r="AE228" s="1"/>
      <c r="AF228" s="13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31"/>
      <c r="AE229" s="1"/>
      <c r="AF229" s="13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31"/>
      <c r="AE230" s="1"/>
      <c r="AF230" s="13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31"/>
      <c r="AE231" s="1"/>
      <c r="AF231" s="13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31"/>
      <c r="AE232" s="1"/>
      <c r="AF232" s="13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31"/>
      <c r="AE233" s="1"/>
      <c r="AF233" s="13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31"/>
      <c r="AE234" s="1"/>
      <c r="AF234" s="13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31"/>
      <c r="AE235" s="1"/>
      <c r="AF235" s="13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31"/>
      <c r="AE236" s="1"/>
      <c r="AF236" s="13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31"/>
      <c r="AE237" s="1"/>
      <c r="AF237" s="13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31"/>
      <c r="AE238" s="1"/>
      <c r="AF238" s="13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31"/>
      <c r="AE239" s="1"/>
      <c r="AF239" s="13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31"/>
      <c r="AE240" s="1"/>
      <c r="AF240" s="13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31"/>
      <c r="AE241" s="1"/>
      <c r="AF241" s="13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31"/>
      <c r="AE242" s="1"/>
      <c r="AF242" s="13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31"/>
      <c r="AE243" s="1"/>
      <c r="AF243" s="13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31"/>
      <c r="AE244" s="1"/>
      <c r="AF244" s="13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31"/>
      <c r="AE245" s="1"/>
      <c r="AF245" s="13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31"/>
      <c r="AE246" s="1"/>
      <c r="AF246" s="13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31"/>
      <c r="AE247" s="1"/>
      <c r="AF247" s="13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31"/>
      <c r="AE248" s="1"/>
      <c r="AF248" s="13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31"/>
      <c r="AE249" s="1"/>
      <c r="AF249" s="13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31"/>
      <c r="AE250" s="1"/>
      <c r="AF250" s="13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31"/>
      <c r="AE251" s="1"/>
      <c r="AF251" s="13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31"/>
      <c r="AE252" s="1"/>
      <c r="AF252" s="13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31"/>
      <c r="AE253" s="1"/>
      <c r="AF253" s="13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31"/>
      <c r="AE254" s="1"/>
      <c r="AF254" s="13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31"/>
      <c r="AE255" s="1"/>
      <c r="AF255" s="13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31"/>
      <c r="AE256" s="1"/>
      <c r="AF256" s="13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31"/>
      <c r="AE257" s="1"/>
      <c r="AF257" s="13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31"/>
      <c r="AE258" s="1"/>
      <c r="AF258" s="13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31"/>
      <c r="AE259" s="1"/>
      <c r="AF259" s="13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31"/>
      <c r="AE260" s="1"/>
      <c r="AF260" s="13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31"/>
      <c r="AE261" s="1"/>
      <c r="AF261" s="13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31"/>
      <c r="AE262" s="1"/>
      <c r="AF262" s="13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31"/>
      <c r="AE263" s="1"/>
      <c r="AF263" s="13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31"/>
      <c r="AE264" s="1"/>
      <c r="AF264" s="13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31"/>
      <c r="AE265" s="1"/>
      <c r="AF265" s="13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31"/>
      <c r="AE266" s="1"/>
      <c r="AF266" s="13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31"/>
      <c r="AE267" s="1"/>
      <c r="AF267" s="13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31"/>
      <c r="AE268" s="1"/>
      <c r="AF268" s="13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31"/>
      <c r="AE269" s="1"/>
      <c r="AF269" s="13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31"/>
      <c r="AE270" s="1"/>
      <c r="AF270" s="13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31"/>
      <c r="AE271" s="1"/>
      <c r="AF271" s="13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31"/>
      <c r="AE272" s="1"/>
      <c r="AF272" s="13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31"/>
      <c r="AE273" s="1"/>
      <c r="AF273" s="13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31"/>
      <c r="AE274" s="1"/>
      <c r="AF274" s="13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31"/>
      <c r="AE275" s="1"/>
      <c r="AF275" s="13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31"/>
      <c r="AE276" s="1"/>
      <c r="AF276" s="13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31"/>
      <c r="AE277" s="1"/>
      <c r="AF277" s="13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31"/>
      <c r="AE278" s="1"/>
      <c r="AF278" s="13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31"/>
      <c r="AE279" s="1"/>
      <c r="AF279" s="13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31"/>
      <c r="AE280" s="1"/>
      <c r="AF280" s="13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31"/>
      <c r="AE281" s="1"/>
      <c r="AF281" s="13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31"/>
      <c r="AE282" s="1"/>
      <c r="AF282" s="13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31"/>
      <c r="AE283" s="1"/>
      <c r="AF283" s="13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31"/>
      <c r="AE284" s="1"/>
      <c r="AF284" s="13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31"/>
      <c r="AE285" s="1"/>
      <c r="AF285" s="13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31"/>
      <c r="AE286" s="1"/>
      <c r="AF286" s="13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31"/>
      <c r="AE287" s="1"/>
      <c r="AF287" s="13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31"/>
      <c r="AE288" s="1"/>
      <c r="AF288" s="13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31"/>
      <c r="AE289" s="1"/>
      <c r="AF289" s="13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31"/>
      <c r="AE290" s="1"/>
      <c r="AF290" s="13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31"/>
      <c r="AE291" s="1"/>
      <c r="AF291" s="13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31"/>
      <c r="AE292" s="1"/>
      <c r="AF292" s="13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31"/>
      <c r="AE293" s="1"/>
      <c r="AF293" s="13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31"/>
      <c r="AE294" s="1"/>
      <c r="AF294" s="13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31"/>
      <c r="AE295" s="1"/>
      <c r="AF295" s="13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31"/>
      <c r="AE296" s="1"/>
      <c r="AF296" s="13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31"/>
      <c r="AE297" s="1"/>
      <c r="AF297" s="13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31"/>
      <c r="AE298" s="1"/>
      <c r="AF298" s="13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31"/>
      <c r="AE299" s="1"/>
      <c r="AF299" s="13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31"/>
      <c r="AE300" s="1"/>
      <c r="AF300" s="13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31"/>
      <c r="AE301" s="1"/>
      <c r="AF301" s="13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31"/>
      <c r="AE302" s="1"/>
      <c r="AF302" s="13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31"/>
      <c r="AE303" s="1"/>
      <c r="AF303" s="13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31"/>
      <c r="AE304" s="1"/>
      <c r="AF304" s="13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31"/>
      <c r="AE305" s="1"/>
      <c r="AF305" s="13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31"/>
      <c r="AE306" s="1"/>
      <c r="AF306" s="13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31"/>
      <c r="AE307" s="1"/>
      <c r="AF307" s="13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31"/>
      <c r="AE308" s="1"/>
      <c r="AF308" s="13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31"/>
      <c r="AE309" s="1"/>
      <c r="AF309" s="13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31"/>
      <c r="AE310" s="1"/>
      <c r="AF310" s="13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31"/>
      <c r="AE311" s="1"/>
      <c r="AF311" s="13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31"/>
      <c r="AE312" s="1"/>
      <c r="AF312" s="13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31"/>
      <c r="AE313" s="1"/>
      <c r="AF313" s="13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31"/>
      <c r="AE314" s="1"/>
      <c r="AF314" s="13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31"/>
      <c r="AE315" s="1"/>
      <c r="AF315" s="13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31"/>
      <c r="AE316" s="1"/>
      <c r="AF316" s="13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31"/>
      <c r="AE317" s="1"/>
      <c r="AF317" s="13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31"/>
      <c r="AE318" s="1"/>
      <c r="AF318" s="13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31"/>
      <c r="AE319" s="1"/>
      <c r="AF319" s="13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31"/>
      <c r="AE320" s="1"/>
      <c r="AF320" s="13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31"/>
      <c r="AE321" s="1"/>
      <c r="AF321" s="13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31"/>
      <c r="AE322" s="1"/>
      <c r="AF322" s="13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31"/>
      <c r="AE323" s="1"/>
      <c r="AF323" s="13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31"/>
      <c r="AE324" s="1"/>
      <c r="AF324" s="13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31"/>
      <c r="AE325" s="1"/>
      <c r="AF325" s="13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31"/>
      <c r="AE326" s="1"/>
      <c r="AF326" s="13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31"/>
      <c r="AE327" s="1"/>
      <c r="AF327" s="13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31"/>
      <c r="AE328" s="1"/>
      <c r="AF328" s="13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31"/>
      <c r="AE329" s="1"/>
      <c r="AF329" s="13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31"/>
      <c r="AE330" s="1"/>
      <c r="AF330" s="13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31"/>
      <c r="AE331" s="1"/>
      <c r="AF331" s="13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31"/>
      <c r="AE332" s="1"/>
      <c r="AF332" s="13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31"/>
      <c r="AE333" s="1"/>
      <c r="AF333" s="13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31"/>
      <c r="AE334" s="1"/>
      <c r="AF334" s="13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31"/>
      <c r="AE335" s="1"/>
      <c r="AF335" s="13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31"/>
      <c r="AE336" s="1"/>
      <c r="AF336" s="13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31"/>
      <c r="AE337" s="1"/>
      <c r="AF337" s="13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31"/>
      <c r="AE338" s="1"/>
      <c r="AF338" s="13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31"/>
      <c r="AE339" s="1"/>
      <c r="AF339" s="13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31"/>
      <c r="AE340" s="1"/>
      <c r="AF340" s="13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31"/>
      <c r="AE341" s="1"/>
      <c r="AF341" s="13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31"/>
      <c r="AE342" s="1"/>
      <c r="AF342" s="13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31"/>
      <c r="AE343" s="1"/>
      <c r="AF343" s="13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31"/>
      <c r="AE344" s="1"/>
      <c r="AF344" s="13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31"/>
      <c r="AE345" s="1"/>
      <c r="AF345" s="13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31"/>
      <c r="AE346" s="1"/>
      <c r="AF346" s="13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31"/>
      <c r="AE347" s="1"/>
      <c r="AF347" s="13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31"/>
      <c r="AE348" s="1"/>
      <c r="AF348" s="13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31"/>
      <c r="AE349" s="1"/>
      <c r="AF349" s="13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31"/>
      <c r="AE350" s="1"/>
      <c r="AF350" s="13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31"/>
      <c r="AE351" s="1"/>
      <c r="AF351" s="13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31"/>
      <c r="AE352" s="1"/>
      <c r="AF352" s="13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31"/>
      <c r="AE353" s="1"/>
      <c r="AF353" s="13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31"/>
      <c r="AE354" s="1"/>
      <c r="AF354" s="13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31"/>
      <c r="AE355" s="1"/>
      <c r="AF355" s="13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31"/>
      <c r="AE356" s="1"/>
      <c r="AF356" s="13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31"/>
      <c r="AE357" s="1"/>
      <c r="AF357" s="13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31"/>
      <c r="AE358" s="1"/>
      <c r="AF358" s="13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31"/>
      <c r="AE359" s="1"/>
      <c r="AF359" s="13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31"/>
      <c r="AE360" s="1"/>
      <c r="AF360" s="13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31"/>
      <c r="AE361" s="1"/>
      <c r="AF361" s="13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31"/>
      <c r="AE362" s="1"/>
      <c r="AF362" s="13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31"/>
      <c r="AE363" s="1"/>
      <c r="AF363" s="13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31"/>
      <c r="AE364" s="1"/>
      <c r="AF364" s="13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31"/>
      <c r="AE365" s="1"/>
      <c r="AF365" s="13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31"/>
      <c r="AE366" s="1"/>
      <c r="AF366" s="13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31"/>
      <c r="AE367" s="1"/>
      <c r="AF367" s="13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31"/>
      <c r="AE368" s="1"/>
      <c r="AF368" s="13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31"/>
      <c r="AE369" s="1"/>
      <c r="AF369" s="13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31"/>
      <c r="AE370" s="1"/>
      <c r="AF370" s="13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31"/>
      <c r="AE371" s="1"/>
      <c r="AF371" s="13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31"/>
      <c r="AE372" s="1"/>
      <c r="AF372" s="13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31"/>
      <c r="AE373" s="1"/>
      <c r="AF373" s="13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31"/>
      <c r="AE374" s="1"/>
      <c r="AF374" s="13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31"/>
      <c r="AE375" s="1"/>
      <c r="AF375" s="13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31"/>
      <c r="AE376" s="1"/>
      <c r="AF376" s="13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31"/>
      <c r="AE377" s="1"/>
      <c r="AF377" s="13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31"/>
      <c r="AE378" s="1"/>
      <c r="AF378" s="13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31"/>
      <c r="AE379" s="1"/>
      <c r="AF379" s="13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31"/>
      <c r="AE380" s="1"/>
      <c r="AF380" s="13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31"/>
      <c r="AE381" s="1"/>
      <c r="AF381" s="13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31"/>
      <c r="AE382" s="1"/>
      <c r="AF382" s="13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31"/>
      <c r="AE383" s="1"/>
      <c r="AF383" s="13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31"/>
      <c r="AE384" s="1"/>
      <c r="AF384" s="13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31"/>
      <c r="AE385" s="1"/>
      <c r="AF385" s="13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31"/>
      <c r="AE386" s="1"/>
      <c r="AF386" s="13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31"/>
      <c r="AE387" s="1"/>
      <c r="AF387" s="13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31"/>
      <c r="AE388" s="1"/>
      <c r="AF388" s="13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31"/>
      <c r="AE389" s="1"/>
      <c r="AF389" s="13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31"/>
      <c r="AE390" s="1"/>
      <c r="AF390" s="13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31"/>
      <c r="AE391" s="1"/>
      <c r="AF391" s="13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31"/>
      <c r="AE392" s="1"/>
      <c r="AF392" s="13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31"/>
      <c r="AE393" s="1"/>
      <c r="AF393" s="13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31"/>
      <c r="AE394" s="1"/>
      <c r="AF394" s="13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31"/>
      <c r="AE395" s="1"/>
      <c r="AF395" s="13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31"/>
      <c r="AE396" s="1"/>
      <c r="AF396" s="13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31"/>
      <c r="AE397" s="1"/>
      <c r="AF397" s="13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31"/>
      <c r="AE398" s="1"/>
      <c r="AF398" s="13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31"/>
      <c r="AE399" s="1"/>
      <c r="AF399" s="13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31"/>
      <c r="AE400" s="1"/>
      <c r="AF400" s="13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31"/>
      <c r="AE401" s="1"/>
      <c r="AF401" s="13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31"/>
      <c r="AE402" s="1"/>
      <c r="AF402" s="13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31"/>
      <c r="AE403" s="1"/>
      <c r="AF403" s="13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31"/>
      <c r="AE404" s="1"/>
      <c r="AF404" s="13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31"/>
      <c r="AE405" s="1"/>
      <c r="AF405" s="13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31"/>
      <c r="AE406" s="1"/>
      <c r="AF406" s="13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31"/>
      <c r="AE407" s="1"/>
      <c r="AF407" s="13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31"/>
      <c r="AE408" s="1"/>
      <c r="AF408" s="13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31"/>
      <c r="AE409" s="1"/>
      <c r="AF409" s="13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31"/>
      <c r="AE410" s="1"/>
      <c r="AF410" s="13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31"/>
      <c r="AE411" s="1"/>
      <c r="AF411" s="13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31"/>
      <c r="AE412" s="1"/>
      <c r="AF412" s="13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31"/>
      <c r="AE413" s="1"/>
      <c r="AF413" s="13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31"/>
      <c r="AE414" s="1"/>
      <c r="AF414" s="13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31"/>
      <c r="AE415" s="1"/>
      <c r="AF415" s="13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31"/>
      <c r="AE416" s="1"/>
      <c r="AF416" s="13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31"/>
      <c r="AE417" s="1"/>
      <c r="AF417" s="13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31"/>
      <c r="AE418" s="1"/>
      <c r="AF418" s="13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31"/>
      <c r="AE419" s="1"/>
      <c r="AF419" s="13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31"/>
      <c r="AE420" s="1"/>
      <c r="AF420" s="13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31"/>
      <c r="AE421" s="1"/>
      <c r="AF421" s="13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31"/>
      <c r="AE422" s="1"/>
      <c r="AF422" s="13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31"/>
      <c r="AE423" s="1"/>
      <c r="AF423" s="13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31"/>
      <c r="AE424" s="1"/>
      <c r="AF424" s="13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31"/>
      <c r="AE425" s="1"/>
      <c r="AF425" s="13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31"/>
      <c r="AE426" s="1"/>
      <c r="AF426" s="13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31"/>
      <c r="AE427" s="1"/>
      <c r="AF427" s="13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31"/>
      <c r="AE428" s="1"/>
      <c r="AF428" s="13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31"/>
      <c r="AE429" s="1"/>
      <c r="AF429" s="13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31"/>
      <c r="AE430" s="1"/>
      <c r="AF430" s="13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31"/>
      <c r="AE431" s="1"/>
      <c r="AF431" s="13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31"/>
      <c r="AE432" s="1"/>
      <c r="AF432" s="13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31"/>
      <c r="AE433" s="1"/>
      <c r="AF433" s="13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31"/>
      <c r="AE434" s="1"/>
      <c r="AF434" s="13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31"/>
      <c r="AE435" s="1"/>
      <c r="AF435" s="13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31"/>
      <c r="AE436" s="1"/>
      <c r="AF436" s="13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31"/>
      <c r="AE437" s="1"/>
      <c r="AF437" s="13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31"/>
      <c r="AE438" s="1"/>
      <c r="AF438" s="13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31"/>
      <c r="AE439" s="1"/>
      <c r="AF439" s="13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31"/>
      <c r="AE440" s="1"/>
      <c r="AF440" s="13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31"/>
      <c r="AE441" s="1"/>
      <c r="AF441" s="13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31"/>
      <c r="AE442" s="1"/>
      <c r="AF442" s="13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31"/>
      <c r="AE443" s="1"/>
      <c r="AF443" s="13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31"/>
      <c r="AE444" s="1"/>
      <c r="AF444" s="13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31"/>
      <c r="AE445" s="1"/>
      <c r="AF445" s="13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31"/>
      <c r="AE446" s="1"/>
      <c r="AF446" s="13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31"/>
      <c r="AE447" s="1"/>
      <c r="AF447" s="13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31"/>
      <c r="AE448" s="1"/>
      <c r="AF448" s="13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31"/>
      <c r="AE449" s="1"/>
      <c r="AF449" s="13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31"/>
      <c r="AE450" s="1"/>
      <c r="AF450" s="13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31"/>
      <c r="AE451" s="1"/>
      <c r="AF451" s="13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31"/>
      <c r="AE452" s="1"/>
      <c r="AF452" s="13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31"/>
      <c r="AE453" s="1"/>
      <c r="AF453" s="13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31"/>
      <c r="AE454" s="1"/>
      <c r="AF454" s="13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31"/>
      <c r="AE455" s="1"/>
      <c r="AF455" s="13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31"/>
      <c r="AE456" s="1"/>
      <c r="AF456" s="13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31"/>
      <c r="AE457" s="1"/>
      <c r="AF457" s="13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31"/>
      <c r="AE458" s="1"/>
      <c r="AF458" s="13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31"/>
      <c r="AE459" s="1"/>
      <c r="AF459" s="13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31"/>
      <c r="AE460" s="1"/>
      <c r="AF460" s="13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31"/>
      <c r="AE461" s="1"/>
      <c r="AF461" s="13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31"/>
      <c r="AE462" s="1"/>
      <c r="AF462" s="13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31"/>
      <c r="AE463" s="1"/>
      <c r="AF463" s="13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31"/>
      <c r="AE464" s="1"/>
      <c r="AF464" s="13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31"/>
      <c r="AE465" s="1"/>
      <c r="AF465" s="13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31"/>
      <c r="AE466" s="1"/>
      <c r="AF466" s="13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31"/>
      <c r="AE467" s="1"/>
      <c r="AF467" s="13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31"/>
      <c r="AE468" s="1"/>
      <c r="AF468" s="13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31"/>
      <c r="AE469" s="1"/>
      <c r="AF469" s="13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31"/>
      <c r="AE470" s="1"/>
      <c r="AF470" s="13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31"/>
      <c r="AE471" s="1"/>
      <c r="AF471" s="13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31"/>
      <c r="AE472" s="1"/>
      <c r="AF472" s="13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31"/>
      <c r="AE473" s="1"/>
      <c r="AF473" s="13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31"/>
      <c r="AE474" s="1"/>
      <c r="AF474" s="13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31"/>
      <c r="AE475" s="1"/>
      <c r="AF475" s="13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31"/>
      <c r="AE476" s="1"/>
      <c r="AF476" s="13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31"/>
      <c r="AE477" s="1"/>
      <c r="AF477" s="13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31"/>
      <c r="AE478" s="1"/>
      <c r="AF478" s="13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31"/>
      <c r="AE479" s="1"/>
      <c r="AF479" s="13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31"/>
      <c r="AE480" s="1"/>
      <c r="AF480" s="13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31"/>
      <c r="AE481" s="1"/>
      <c r="AF481" s="13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31"/>
      <c r="AE482" s="1"/>
      <c r="AF482" s="13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31"/>
      <c r="AE483" s="1"/>
      <c r="AF483" s="13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31"/>
      <c r="AE484" s="1"/>
      <c r="AF484" s="13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31"/>
      <c r="AE485" s="1"/>
      <c r="AF485" s="13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31"/>
      <c r="AE486" s="1"/>
      <c r="AF486" s="13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31"/>
      <c r="AE487" s="1"/>
      <c r="AF487" s="13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31"/>
      <c r="AE488" s="1"/>
      <c r="AF488" s="13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31"/>
      <c r="AE489" s="1"/>
      <c r="AF489" s="13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31"/>
      <c r="AE490" s="1"/>
      <c r="AF490" s="13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31"/>
      <c r="AE491" s="1"/>
      <c r="AF491" s="13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31"/>
      <c r="AE492" s="1"/>
      <c r="AF492" s="13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31"/>
      <c r="AE493" s="1"/>
      <c r="AF493" s="13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31"/>
      <c r="AE494" s="1"/>
      <c r="AF494" s="13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31"/>
      <c r="AE495" s="1"/>
      <c r="AF495" s="13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31"/>
      <c r="AE496" s="1"/>
      <c r="AF496" s="13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31"/>
      <c r="AE497" s="1"/>
      <c r="AF497" s="13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31"/>
      <c r="AE498" s="1"/>
      <c r="AF498" s="13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31"/>
      <c r="AE499" s="1"/>
      <c r="AF499" s="13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31"/>
      <c r="AE500" s="1"/>
      <c r="AF500" s="13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I85" xr:uid="{082957AF-20A9-48CC-804B-5F5C657050E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2024-11-14T09:23:59Z</dcterms:created>
  <dcterms:modified xsi:type="dcterms:W3CDTF">2024-11-15T08:31:30Z</dcterms:modified>
</cp:coreProperties>
</file>