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2DC22768-15CE-48C2-826E-54A3E087C8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5" i="1" l="1"/>
  <c r="AE85" i="1" s="1"/>
  <c r="AB85" i="1"/>
  <c r="U85" i="1"/>
  <c r="AD84" i="1"/>
  <c r="AE84" i="1" s="1"/>
  <c r="AB84" i="1"/>
  <c r="U84" i="1"/>
  <c r="P85" i="1"/>
  <c r="Q84" i="1"/>
  <c r="T84" i="1" s="1"/>
  <c r="P84" i="1"/>
  <c r="Q85" i="1" l="1"/>
  <c r="T85" i="1" s="1"/>
  <c r="F81" i="1" l="1"/>
  <c r="E81" i="1"/>
  <c r="F27" i="1"/>
  <c r="E27" i="1"/>
  <c r="AG83" i="1"/>
  <c r="AF83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1" i="1"/>
  <c r="AF51" i="1"/>
  <c r="AG50" i="1"/>
  <c r="AF50" i="1"/>
  <c r="AG47" i="1"/>
  <c r="AF47" i="1"/>
  <c r="AG46" i="1"/>
  <c r="AF46" i="1"/>
  <c r="AG45" i="1"/>
  <c r="AF45" i="1"/>
  <c r="AG44" i="1"/>
  <c r="AF44" i="1"/>
  <c r="AG42" i="1"/>
  <c r="AF42" i="1"/>
  <c r="AG40" i="1"/>
  <c r="AF40" i="1"/>
  <c r="AG39" i="1"/>
  <c r="AF39" i="1"/>
  <c r="AG38" i="1"/>
  <c r="AF38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 l="1"/>
  <c r="AB26" i="1"/>
  <c r="AB31" i="1"/>
  <c r="AB33" i="1"/>
  <c r="AB35" i="1"/>
  <c r="AB36" i="1"/>
  <c r="AB37" i="1"/>
  <c r="AB38" i="1"/>
  <c r="AB39" i="1"/>
  <c r="AB41" i="1"/>
  <c r="AB43" i="1"/>
  <c r="AB44" i="1"/>
  <c r="AB48" i="1"/>
  <c r="AB49" i="1"/>
  <c r="AB52" i="1"/>
  <c r="AB53" i="1"/>
  <c r="AB54" i="1"/>
  <c r="AB63" i="1"/>
  <c r="AB64" i="1"/>
  <c r="AB65" i="1"/>
  <c r="AB66" i="1"/>
  <c r="AB67" i="1"/>
  <c r="AB74" i="1"/>
  <c r="AB75" i="1"/>
  <c r="AB76" i="1"/>
  <c r="AB77" i="1"/>
  <c r="AB82" i="1"/>
  <c r="L7" i="1" l="1"/>
  <c r="O7" i="1" s="1"/>
  <c r="L8" i="1"/>
  <c r="O8" i="1" s="1"/>
  <c r="L9" i="1"/>
  <c r="O9" i="1" s="1"/>
  <c r="L10" i="1"/>
  <c r="O10" i="1" s="1"/>
  <c r="L11" i="1"/>
  <c r="O11" i="1" s="1"/>
  <c r="P11" i="1" s="1"/>
  <c r="L12" i="1"/>
  <c r="O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P21" i="1" s="1"/>
  <c r="L22" i="1"/>
  <c r="O22" i="1" s="1"/>
  <c r="L23" i="1"/>
  <c r="O23" i="1" s="1"/>
  <c r="L24" i="1"/>
  <c r="O24" i="1" s="1"/>
  <c r="P24" i="1" s="1"/>
  <c r="L25" i="1"/>
  <c r="O25" i="1" s="1"/>
  <c r="P25" i="1" s="1"/>
  <c r="L26" i="1"/>
  <c r="O26" i="1" s="1"/>
  <c r="L27" i="1"/>
  <c r="O27" i="1" s="1"/>
  <c r="P27" i="1" s="1"/>
  <c r="L28" i="1"/>
  <c r="O28" i="1" s="1"/>
  <c r="L29" i="1"/>
  <c r="O29" i="1" s="1"/>
  <c r="P29" i="1" s="1"/>
  <c r="L30" i="1"/>
  <c r="O30" i="1" s="1"/>
  <c r="P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P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P46" i="1" s="1"/>
  <c r="L47" i="1"/>
  <c r="O47" i="1" s="1"/>
  <c r="P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L53" i="1"/>
  <c r="O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L61" i="1"/>
  <c r="O61" i="1" s="1"/>
  <c r="P61" i="1" s="1"/>
  <c r="L62" i="1"/>
  <c r="O62" i="1" s="1"/>
  <c r="P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P68" i="1" s="1"/>
  <c r="L69" i="1"/>
  <c r="O69" i="1" s="1"/>
  <c r="L70" i="1"/>
  <c r="O70" i="1" s="1"/>
  <c r="P70" i="1" s="1"/>
  <c r="L71" i="1"/>
  <c r="O71" i="1" s="1"/>
  <c r="P71" i="1" s="1"/>
  <c r="L72" i="1"/>
  <c r="O72" i="1" s="1"/>
  <c r="P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P81" i="1" s="1"/>
  <c r="L82" i="1"/>
  <c r="O82" i="1" s="1"/>
  <c r="L83" i="1"/>
  <c r="O83" i="1" s="1"/>
  <c r="L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J5" i="1"/>
  <c r="F5" i="1"/>
  <c r="E5" i="1"/>
  <c r="AD83" i="1" l="1"/>
  <c r="AB83" i="1"/>
  <c r="AD81" i="1"/>
  <c r="AB81" i="1"/>
  <c r="AD79" i="1"/>
  <c r="AB79" i="1"/>
  <c r="AD73" i="1"/>
  <c r="AB73" i="1"/>
  <c r="AD71" i="1"/>
  <c r="AB71" i="1"/>
  <c r="AD69" i="1"/>
  <c r="AB69" i="1"/>
  <c r="AD61" i="1"/>
  <c r="AB61" i="1"/>
  <c r="AD59" i="1"/>
  <c r="AB59" i="1"/>
  <c r="AD57" i="1"/>
  <c r="AB57" i="1"/>
  <c r="AD55" i="1"/>
  <c r="AB55" i="1"/>
  <c r="AD51" i="1"/>
  <c r="AB51" i="1"/>
  <c r="AD47" i="1"/>
  <c r="AB47" i="1"/>
  <c r="AD45" i="1"/>
  <c r="AB45" i="1"/>
  <c r="AD29" i="1"/>
  <c r="AB29" i="1"/>
  <c r="AD27" i="1"/>
  <c r="AB27" i="1"/>
  <c r="AD25" i="1"/>
  <c r="AB25" i="1"/>
  <c r="AD23" i="1"/>
  <c r="AB23" i="1"/>
  <c r="AD21" i="1"/>
  <c r="AB21" i="1"/>
  <c r="AD19" i="1"/>
  <c r="AB19" i="1"/>
  <c r="AD17" i="1"/>
  <c r="AB17" i="1"/>
  <c r="AD15" i="1"/>
  <c r="AB15" i="1"/>
  <c r="AD13" i="1"/>
  <c r="AB13" i="1"/>
  <c r="AD11" i="1"/>
  <c r="AB11" i="1"/>
  <c r="AD9" i="1"/>
  <c r="AB9" i="1"/>
  <c r="AD7" i="1"/>
  <c r="AB7" i="1"/>
  <c r="AB80" i="1"/>
  <c r="AD80" i="1"/>
  <c r="AD78" i="1"/>
  <c r="AB78" i="1"/>
  <c r="AB72" i="1"/>
  <c r="AD72" i="1"/>
  <c r="AD70" i="1"/>
  <c r="AB70" i="1"/>
  <c r="AB68" i="1"/>
  <c r="AD68" i="1"/>
  <c r="AD62" i="1"/>
  <c r="AB62" i="1"/>
  <c r="AD60" i="1"/>
  <c r="AB60" i="1"/>
  <c r="AD58" i="1"/>
  <c r="AB58" i="1"/>
  <c r="AD56" i="1"/>
  <c r="AB56" i="1"/>
  <c r="AD50" i="1"/>
  <c r="AB50" i="1"/>
  <c r="AB46" i="1"/>
  <c r="AD46" i="1"/>
  <c r="AD42" i="1"/>
  <c r="AB42" i="1"/>
  <c r="AD40" i="1"/>
  <c r="AB40" i="1"/>
  <c r="AB34" i="1"/>
  <c r="AD34" i="1"/>
  <c r="AD32" i="1"/>
  <c r="AB32" i="1"/>
  <c r="AD30" i="1"/>
  <c r="AB30" i="1"/>
  <c r="AB28" i="1"/>
  <c r="AD28" i="1"/>
  <c r="AD24" i="1"/>
  <c r="AB24" i="1"/>
  <c r="AD22" i="1"/>
  <c r="AB22" i="1"/>
  <c r="AD20" i="1"/>
  <c r="AB20" i="1"/>
  <c r="AD18" i="1"/>
  <c r="AB18" i="1"/>
  <c r="AD16" i="1"/>
  <c r="AB16" i="1"/>
  <c r="AD12" i="1"/>
  <c r="AB12" i="1"/>
  <c r="AB10" i="1"/>
  <c r="AD10" i="1"/>
  <c r="AD8" i="1"/>
  <c r="AB8" i="1"/>
  <c r="U83" i="1"/>
  <c r="U81" i="1"/>
  <c r="U79" i="1"/>
  <c r="T77" i="1"/>
  <c r="U77" i="1"/>
  <c r="T75" i="1"/>
  <c r="U75" i="1"/>
  <c r="U73" i="1"/>
  <c r="U71" i="1"/>
  <c r="U69" i="1"/>
  <c r="T67" i="1"/>
  <c r="U67" i="1"/>
  <c r="T65" i="1"/>
  <c r="U65" i="1"/>
  <c r="T63" i="1"/>
  <c r="U63" i="1"/>
  <c r="U61" i="1"/>
  <c r="U59" i="1"/>
  <c r="U57" i="1"/>
  <c r="U55" i="1"/>
  <c r="T53" i="1"/>
  <c r="U53" i="1"/>
  <c r="U51" i="1"/>
  <c r="T49" i="1"/>
  <c r="U49" i="1"/>
  <c r="U47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82" i="1"/>
  <c r="U82" i="1"/>
  <c r="U80" i="1"/>
  <c r="U78" i="1"/>
  <c r="T76" i="1"/>
  <c r="U76" i="1"/>
  <c r="T74" i="1"/>
  <c r="U74" i="1"/>
  <c r="U72" i="1"/>
  <c r="U70" i="1"/>
  <c r="U68" i="1"/>
  <c r="T66" i="1"/>
  <c r="U66" i="1"/>
  <c r="T64" i="1"/>
  <c r="U64" i="1"/>
  <c r="U62" i="1"/>
  <c r="U60" i="1"/>
  <c r="U58" i="1"/>
  <c r="U56" i="1"/>
  <c r="T54" i="1"/>
  <c r="U54" i="1"/>
  <c r="T52" i="1"/>
  <c r="U52" i="1"/>
  <c r="U50" i="1"/>
  <c r="T48" i="1"/>
  <c r="U48" i="1"/>
  <c r="U46" i="1"/>
  <c r="T44" i="1"/>
  <c r="U44" i="1"/>
  <c r="U42" i="1"/>
  <c r="U40" i="1"/>
  <c r="T38" i="1"/>
  <c r="U38" i="1"/>
  <c r="T36" i="1"/>
  <c r="U36" i="1"/>
  <c r="U34" i="1"/>
  <c r="U32" i="1"/>
  <c r="U30" i="1"/>
  <c r="U28" i="1"/>
  <c r="T26" i="1"/>
  <c r="U26" i="1"/>
  <c r="U24" i="1"/>
  <c r="U22" i="1"/>
  <c r="U20" i="1"/>
  <c r="U18" i="1"/>
  <c r="U16" i="1"/>
  <c r="T14" i="1"/>
  <c r="U14" i="1"/>
  <c r="U12" i="1"/>
  <c r="U10" i="1"/>
  <c r="U8" i="1"/>
  <c r="K5" i="1"/>
  <c r="L5" i="1"/>
  <c r="O6" i="1"/>
  <c r="AD6" i="1" l="1"/>
  <c r="AB6" i="1"/>
  <c r="AB5" i="1" s="1"/>
  <c r="P5" i="1"/>
  <c r="AE8" i="1"/>
  <c r="Q8" i="1"/>
  <c r="T8" i="1" s="1"/>
  <c r="AE12" i="1"/>
  <c r="Q12" i="1"/>
  <c r="T12" i="1" s="1"/>
  <c r="AE16" i="1"/>
  <c r="Q16" i="1"/>
  <c r="T16" i="1" s="1"/>
  <c r="AE18" i="1"/>
  <c r="Q18" i="1"/>
  <c r="T18" i="1" s="1"/>
  <c r="AE20" i="1"/>
  <c r="Q20" i="1"/>
  <c r="T20" i="1" s="1"/>
  <c r="AE22" i="1"/>
  <c r="Q22" i="1"/>
  <c r="T22" i="1" s="1"/>
  <c r="AE24" i="1"/>
  <c r="Q24" i="1"/>
  <c r="T24" i="1" s="1"/>
  <c r="AE30" i="1"/>
  <c r="Q30" i="1"/>
  <c r="T30" i="1" s="1"/>
  <c r="AE32" i="1"/>
  <c r="Q32" i="1"/>
  <c r="T32" i="1" s="1"/>
  <c r="AE40" i="1"/>
  <c r="Q40" i="1"/>
  <c r="T40" i="1" s="1"/>
  <c r="AE42" i="1"/>
  <c r="Q42" i="1"/>
  <c r="T42" i="1" s="1"/>
  <c r="AE50" i="1"/>
  <c r="Q50" i="1"/>
  <c r="T50" i="1" s="1"/>
  <c r="AE56" i="1"/>
  <c r="Q56" i="1"/>
  <c r="T56" i="1" s="1"/>
  <c r="AE58" i="1"/>
  <c r="Q58" i="1"/>
  <c r="T58" i="1" s="1"/>
  <c r="AE60" i="1"/>
  <c r="Q60" i="1"/>
  <c r="T60" i="1" s="1"/>
  <c r="AE62" i="1"/>
  <c r="Q62" i="1"/>
  <c r="T62" i="1" s="1"/>
  <c r="AE70" i="1"/>
  <c r="Q70" i="1"/>
  <c r="T70" i="1" s="1"/>
  <c r="AE78" i="1"/>
  <c r="Q78" i="1"/>
  <c r="T78" i="1" s="1"/>
  <c r="AE7" i="1"/>
  <c r="Q7" i="1"/>
  <c r="T7" i="1" s="1"/>
  <c r="AE9" i="1"/>
  <c r="Q9" i="1"/>
  <c r="T9" i="1" s="1"/>
  <c r="AE11" i="1"/>
  <c r="Q11" i="1"/>
  <c r="T11" i="1" s="1"/>
  <c r="AE13" i="1"/>
  <c r="Q13" i="1"/>
  <c r="T13" i="1" s="1"/>
  <c r="AE15" i="1"/>
  <c r="Q15" i="1"/>
  <c r="T15" i="1" s="1"/>
  <c r="AE17" i="1"/>
  <c r="Q17" i="1"/>
  <c r="T17" i="1" s="1"/>
  <c r="AE19" i="1"/>
  <c r="Q19" i="1"/>
  <c r="T19" i="1" s="1"/>
  <c r="AE21" i="1"/>
  <c r="Q21" i="1"/>
  <c r="T21" i="1" s="1"/>
  <c r="AE23" i="1"/>
  <c r="Q23" i="1"/>
  <c r="T23" i="1" s="1"/>
  <c r="AE25" i="1"/>
  <c r="Q25" i="1"/>
  <c r="T25" i="1" s="1"/>
  <c r="AE27" i="1"/>
  <c r="Q27" i="1"/>
  <c r="T27" i="1" s="1"/>
  <c r="AE29" i="1"/>
  <c r="Q29" i="1"/>
  <c r="T29" i="1" s="1"/>
  <c r="AE45" i="1"/>
  <c r="Q45" i="1"/>
  <c r="T45" i="1" s="1"/>
  <c r="AE47" i="1"/>
  <c r="Q47" i="1"/>
  <c r="T47" i="1" s="1"/>
  <c r="AE51" i="1"/>
  <c r="Q51" i="1"/>
  <c r="T51" i="1" s="1"/>
  <c r="AE55" i="1"/>
  <c r="Q55" i="1"/>
  <c r="T55" i="1" s="1"/>
  <c r="AE57" i="1"/>
  <c r="Q57" i="1"/>
  <c r="T57" i="1" s="1"/>
  <c r="AE59" i="1"/>
  <c r="Q59" i="1"/>
  <c r="T59" i="1" s="1"/>
  <c r="AE61" i="1"/>
  <c r="Q61" i="1"/>
  <c r="T61" i="1" s="1"/>
  <c r="AE69" i="1"/>
  <c r="Q69" i="1"/>
  <c r="T69" i="1" s="1"/>
  <c r="AE71" i="1"/>
  <c r="Q71" i="1"/>
  <c r="T71" i="1" s="1"/>
  <c r="AE73" i="1"/>
  <c r="Q73" i="1"/>
  <c r="T73" i="1" s="1"/>
  <c r="AE79" i="1"/>
  <c r="Q79" i="1"/>
  <c r="T79" i="1" s="1"/>
  <c r="AE81" i="1"/>
  <c r="Q81" i="1"/>
  <c r="T81" i="1" s="1"/>
  <c r="AE83" i="1"/>
  <c r="Q83" i="1"/>
  <c r="T83" i="1" s="1"/>
  <c r="AE10" i="1"/>
  <c r="Q10" i="1"/>
  <c r="T10" i="1" s="1"/>
  <c r="AE28" i="1"/>
  <c r="Q28" i="1"/>
  <c r="T28" i="1" s="1"/>
  <c r="AE34" i="1"/>
  <c r="Q34" i="1"/>
  <c r="T34" i="1" s="1"/>
  <c r="AE46" i="1"/>
  <c r="Q46" i="1"/>
  <c r="T46" i="1" s="1"/>
  <c r="AE68" i="1"/>
  <c r="Q68" i="1"/>
  <c r="T68" i="1" s="1"/>
  <c r="AE72" i="1"/>
  <c r="Q72" i="1"/>
  <c r="T72" i="1" s="1"/>
  <c r="AE80" i="1"/>
  <c r="Q80" i="1"/>
  <c r="T80" i="1" s="1"/>
  <c r="O5" i="1"/>
  <c r="U6" i="1"/>
  <c r="AE6" i="1" l="1"/>
  <c r="AE5" i="1" s="1"/>
  <c r="Q6" i="1"/>
  <c r="AD5" i="1"/>
  <c r="Q5" i="1" l="1"/>
  <c r="T6" i="1"/>
</calcChain>
</file>

<file path=xl/sharedStrings.xml><?xml version="1.0" encoding="utf-8"?>
<sst xmlns="http://schemas.openxmlformats.org/spreadsheetml/2006/main" count="341" uniqueCount="145">
  <si>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</si>
  <si>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</si>
  <si>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</si>
  <si>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</si>
  <si>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</si>
  <si>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</si>
  <si>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</si>
  <si>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</si>
  <si>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</si>
  <si>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</si>
  <si>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</si>
  <si>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</si>
  <si>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</si>
  <si>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</si>
  <si>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</si>
  <si>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</si>
  <si>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</si>
  <si>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</si>
  <si>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</si>
  <si>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</si>
  <si>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</si>
  <si>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</si>
  <si>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</si>
  <si>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</si>
  <si>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</si>
  <si>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</si>
  <si>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11,11,(1)</t>
  </si>
  <si>
    <t>14,11,</t>
  </si>
  <si>
    <t>07,11,</t>
  </si>
  <si>
    <t>31,10,</t>
  </si>
  <si>
    <t>24,10,</t>
  </si>
  <si>
    <t>17,10,</t>
  </si>
  <si>
    <t>10,10,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</si>
  <si>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</si>
  <si>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</si>
  <si>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</si>
  <si>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</si>
  <si>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</si>
  <si>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</si>
  <si>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</si>
  <si>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</si>
  <si>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</si>
  <si>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</si>
  <si>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</si>
  <si>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</si>
  <si>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</si>
  <si>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продажи!!!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</si>
  <si>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</si>
  <si>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</si>
  <si>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</si>
  <si>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</si>
  <si>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</si>
  <si>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</si>
  <si>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</si>
  <si>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</si>
  <si>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</si>
  <si>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</si>
  <si>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</si>
  <si>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</si>
  <si>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</si>
  <si>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</si>
  <si>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</si>
  <si>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</si>
  <si>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</si>
  <si>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</si>
  <si>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</si>
  <si>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</si>
  <si>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</si>
  <si>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</si>
  <si>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</si>
  <si>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</si>
  <si>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</si>
  <si>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</si>
  <si>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</si>
  <si>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</si>
  <si>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</si>
  <si>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</si>
  <si>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</si>
  <si>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</si>
  <si>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</si>
  <si>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</si>
  <si>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</si>
  <si>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</si>
  <si>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</si>
  <si>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</si>
  <si>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</si>
  <si>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</si>
  <si>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</si>
  <si>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</si>
  <si>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</si>
  <si>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</si>
  <si>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</si>
  <si>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</si>
  <si>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</si>
  <si>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</si>
  <si>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</si>
  <si>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необходимо увеличить продажи / 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</si>
  <si>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</si>
  <si>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</si>
  <si>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</si>
  <si>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</si>
  <si>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</si>
  <si>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</si>
  <si>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</si>
  <si>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</si>
  <si>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</si>
  <si>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</si>
  <si>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</si>
  <si>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</si>
  <si>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</si>
  <si>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 / нужно продавать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</si>
  <si>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</si>
  <si>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</si>
  <si>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«ЖАР-ладушки с мясом» Фикс.вес 0,2 ТМ «Стародворье»</t>
  </si>
  <si>
    <t>новинка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</si>
  <si>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</si>
  <si>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</si>
  <si>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</si>
  <si>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</si>
  <si>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</si>
  <si>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</si>
  <si>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</si>
  <si>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</si>
  <si>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</si>
  <si>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</si>
  <si>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</si>
  <si>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</si>
  <si>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</si>
  <si>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</si>
  <si>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</si>
  <si>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</si>
  <si>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</si>
  <si>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</si>
  <si>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</si>
  <si>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</si>
  <si>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вывод</t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</si>
  <si>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</si>
  <si>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</si>
  <si>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t>нет потребности / нужно продавать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</si>
  <si>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</si>
  <si>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СТОП / матрица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</si>
  <si>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Акция на октябрь для сети "Обжора". Предварительный заказ сети на данную позицию составляет 1 600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</si>
  <si>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Акция на октябрь для сети "Обжора". Предварительный заказ сети на данную позицию составляет 2 800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</si>
  <si>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Акция октябрь сеть "Галактика"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</si>
  <si>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Галактика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</si>
</sst>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2" fillId="5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7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7" borderId="1" xfId="1" applyNumberFormat="1" applyFont="1" applyFill="1"/>
    <xf numFmtId="164" fontId="8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7,11,24%20&#1076;&#1085;&#1088;&#1089;&#1095;%20&#1087;&#1086;&#1082;%20&#1079;&#1087;&#1092;%20&#1086;&#1090;%20&#1047;&#1072;&#1076;&#1091;&#1084;&#1099;%20(&#1089;&#1086;&#1075;&#1083;&#1072;&#1089;&#1086;&#1074;&#1072;&#1083;%20&#1053;&#1077;&#1074;&#1086;&#1088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  <cell r="AH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заказ кор.</v>
          </cell>
          <cell r="AH3" t="str">
            <v>ВЕС</v>
          </cell>
          <cell r="AI3" t="str">
            <v>ряд</v>
          </cell>
          <cell r="AJ3" t="str">
            <v>паллет</v>
          </cell>
        </row>
        <row r="4">
          <cell r="N4" t="str">
            <v>нет</v>
          </cell>
          <cell r="O4" t="str">
            <v>07,11,</v>
          </cell>
          <cell r="W4" t="str">
            <v>31,10,</v>
          </cell>
          <cell r="X4" t="str">
            <v>24,10,</v>
          </cell>
          <cell r="Y4" t="str">
            <v>17,10,</v>
          </cell>
          <cell r="Z4" t="str">
            <v>10,10,</v>
          </cell>
          <cell r="AA4" t="str">
            <v>03,10,</v>
          </cell>
          <cell r="AE4" t="str">
            <v>11,11,(1)</v>
          </cell>
          <cell r="AG4" t="str">
            <v>11,11,(2)</v>
          </cell>
        </row>
        <row r="5">
          <cell r="E5">
            <v>12789.220000000001</v>
          </cell>
          <cell r="F5">
            <v>36654.28</v>
          </cell>
          <cell r="J5">
            <v>12646.41</v>
          </cell>
          <cell r="K5">
            <v>142.81000000000003</v>
          </cell>
          <cell r="L5">
            <v>0</v>
          </cell>
          <cell r="M5">
            <v>0</v>
          </cell>
          <cell r="N5">
            <v>0</v>
          </cell>
          <cell r="O5">
            <v>2557.844000000001</v>
          </cell>
          <cell r="P5">
            <v>9668.7960000000021</v>
          </cell>
          <cell r="Q5">
            <v>9614.5960000000014</v>
          </cell>
          <cell r="R5">
            <v>10042.4</v>
          </cell>
          <cell r="S5">
            <v>2500</v>
          </cell>
          <cell r="W5">
            <v>1988.9999999999998</v>
          </cell>
          <cell r="X5">
            <v>2100.6800000000003</v>
          </cell>
          <cell r="Y5">
            <v>2015.7799999999993</v>
          </cell>
          <cell r="Z5">
            <v>2658.02</v>
          </cell>
          <cell r="AA5">
            <v>1773.8599999999997</v>
          </cell>
          <cell r="AC5">
            <v>3280.9280000000003</v>
          </cell>
          <cell r="AE5">
            <v>720</v>
          </cell>
          <cell r="AF5">
            <v>2605.3200000000002</v>
          </cell>
          <cell r="AG5">
            <v>280</v>
          </cell>
          <cell r="AH5">
            <v>840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270</v>
          </cell>
          <cell r="E6">
            <v>40</v>
          </cell>
          <cell r="F6">
            <v>230</v>
          </cell>
          <cell r="G6">
            <v>1</v>
          </cell>
          <cell r="H6">
            <v>90</v>
          </cell>
          <cell r="I6" t="str">
            <v>матрица</v>
          </cell>
          <cell r="J6">
            <v>40</v>
          </cell>
          <cell r="K6">
            <v>0</v>
          </cell>
          <cell r="O6">
            <v>8</v>
          </cell>
          <cell r="R6">
            <v>0</v>
          </cell>
          <cell r="U6">
            <v>28.75</v>
          </cell>
          <cell r="V6">
            <v>28.75</v>
          </cell>
          <cell r="W6">
            <v>0</v>
          </cell>
          <cell r="X6">
            <v>6</v>
          </cell>
          <cell r="Y6">
            <v>0</v>
          </cell>
          <cell r="Z6">
            <v>0</v>
          </cell>
          <cell r="AA6">
            <v>0</v>
          </cell>
          <cell r="AB6" t="str">
            <v>необходимо увеличить продажи / новинка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I6">
            <v>12</v>
          </cell>
          <cell r="AJ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780</v>
          </cell>
          <cell r="E7">
            <v>146</v>
          </cell>
          <cell r="F7">
            <v>586</v>
          </cell>
          <cell r="G7">
            <v>0.3</v>
          </cell>
          <cell r="H7">
            <v>180</v>
          </cell>
          <cell r="I7" t="str">
            <v>матрица</v>
          </cell>
          <cell r="J7">
            <v>146</v>
          </cell>
          <cell r="K7">
            <v>0</v>
          </cell>
          <cell r="O7">
            <v>29.2</v>
          </cell>
          <cell r="R7">
            <v>0</v>
          </cell>
          <cell r="U7">
            <v>20.068493150684933</v>
          </cell>
          <cell r="V7">
            <v>20.068493150684933</v>
          </cell>
          <cell r="W7">
            <v>29.4</v>
          </cell>
          <cell r="X7">
            <v>31.6</v>
          </cell>
          <cell r="Y7">
            <v>28.4</v>
          </cell>
          <cell r="Z7">
            <v>37</v>
          </cell>
          <cell r="AA7">
            <v>25.4</v>
          </cell>
          <cell r="AB7" t="str">
            <v>C 14.10.2024 скю введено в сеть "Обжора"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I7">
            <v>14</v>
          </cell>
          <cell r="AJ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928</v>
          </cell>
          <cell r="E8">
            <v>233</v>
          </cell>
          <cell r="F8">
            <v>664</v>
          </cell>
          <cell r="G8">
            <v>0.3</v>
          </cell>
          <cell r="H8">
            <v>180</v>
          </cell>
          <cell r="I8" t="str">
            <v>матрица</v>
          </cell>
          <cell r="J8">
            <v>233</v>
          </cell>
          <cell r="K8">
            <v>0</v>
          </cell>
          <cell r="O8">
            <v>46.6</v>
          </cell>
          <cell r="R8">
            <v>0</v>
          </cell>
          <cell r="U8">
            <v>14.24892703862661</v>
          </cell>
          <cell r="V8">
            <v>14.24892703862661</v>
          </cell>
          <cell r="W8">
            <v>50.6</v>
          </cell>
          <cell r="X8">
            <v>39.4</v>
          </cell>
          <cell r="Y8">
            <v>29.6</v>
          </cell>
          <cell r="Z8">
            <v>44.6</v>
          </cell>
          <cell r="AA8">
            <v>18.600000000000001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I8">
            <v>14</v>
          </cell>
          <cell r="AJ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1874</v>
          </cell>
          <cell r="E9">
            <v>464</v>
          </cell>
          <cell r="F9">
            <v>1383</v>
          </cell>
          <cell r="G9">
            <v>0.3</v>
          </cell>
          <cell r="H9">
            <v>180</v>
          </cell>
          <cell r="I9" t="str">
            <v>матрица</v>
          </cell>
          <cell r="J9">
            <v>453</v>
          </cell>
          <cell r="K9">
            <v>11</v>
          </cell>
          <cell r="O9">
            <v>92.8</v>
          </cell>
          <cell r="R9">
            <v>0</v>
          </cell>
          <cell r="U9">
            <v>14.903017241379311</v>
          </cell>
          <cell r="V9">
            <v>14.903017241379311</v>
          </cell>
          <cell r="W9">
            <v>79.400000000000006</v>
          </cell>
          <cell r="X9">
            <v>77</v>
          </cell>
          <cell r="Y9">
            <v>62.8</v>
          </cell>
          <cell r="Z9">
            <v>68.400000000000006</v>
          </cell>
          <cell r="AA9">
            <v>44</v>
          </cell>
          <cell r="AB9" t="str">
            <v>Акция октябрь сеть "Галактика"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I9">
            <v>14</v>
          </cell>
          <cell r="AJ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427</v>
          </cell>
          <cell r="D10">
            <v>336</v>
          </cell>
          <cell r="E10">
            <v>283</v>
          </cell>
          <cell r="F10">
            <v>460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283</v>
          </cell>
          <cell r="K10">
            <v>0</v>
          </cell>
          <cell r="O10">
            <v>56.6</v>
          </cell>
          <cell r="P10">
            <v>332.4</v>
          </cell>
          <cell r="Q10">
            <v>275.80000000000007</v>
          </cell>
          <cell r="R10">
            <v>336</v>
          </cell>
          <cell r="U10">
            <v>14.063604240282686</v>
          </cell>
          <cell r="V10">
            <v>8.1272084805653702</v>
          </cell>
          <cell r="W10">
            <v>47</v>
          </cell>
          <cell r="X10">
            <v>43.4</v>
          </cell>
          <cell r="Y10">
            <v>27</v>
          </cell>
          <cell r="Z10">
            <v>47.4</v>
          </cell>
          <cell r="AA10">
            <v>26.2</v>
          </cell>
          <cell r="AB10" t="str">
            <v>Галактика</v>
          </cell>
          <cell r="AC10">
            <v>82.740000000000023</v>
          </cell>
          <cell r="AD10">
            <v>12</v>
          </cell>
          <cell r="AE10">
            <v>28</v>
          </cell>
          <cell r="AF10">
            <v>100.8</v>
          </cell>
          <cell r="AI10">
            <v>14</v>
          </cell>
          <cell r="AJ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1099</v>
          </cell>
          <cell r="D11">
            <v>672</v>
          </cell>
          <cell r="E11">
            <v>545</v>
          </cell>
          <cell r="F11">
            <v>1154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548</v>
          </cell>
          <cell r="K11">
            <v>-3</v>
          </cell>
          <cell r="O11">
            <v>109</v>
          </cell>
          <cell r="P11">
            <v>372</v>
          </cell>
          <cell r="Q11">
            <v>263</v>
          </cell>
          <cell r="R11">
            <v>336</v>
          </cell>
          <cell r="U11">
            <v>13.669724770642201</v>
          </cell>
          <cell r="V11">
            <v>10.587155963302752</v>
          </cell>
          <cell r="W11">
            <v>103.2</v>
          </cell>
          <cell r="X11">
            <v>85.4</v>
          </cell>
          <cell r="Y11">
            <v>79.599999999999994</v>
          </cell>
          <cell r="Z11">
            <v>68.599999999999994</v>
          </cell>
          <cell r="AA11">
            <v>62</v>
          </cell>
          <cell r="AB11" t="str">
            <v>Акция октябрь сеть "Галактика"</v>
          </cell>
          <cell r="AC11">
            <v>78.899999999999991</v>
          </cell>
          <cell r="AD11">
            <v>12</v>
          </cell>
          <cell r="AE11">
            <v>28</v>
          </cell>
          <cell r="AF11">
            <v>100.8</v>
          </cell>
          <cell r="AI11">
            <v>14</v>
          </cell>
          <cell r="AJ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709</v>
          </cell>
          <cell r="E12">
            <v>52</v>
          </cell>
          <cell r="F12">
            <v>637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52</v>
          </cell>
          <cell r="K12">
            <v>0</v>
          </cell>
          <cell r="O12">
            <v>10.4</v>
          </cell>
          <cell r="R12">
            <v>0</v>
          </cell>
          <cell r="U12">
            <v>61.25</v>
          </cell>
          <cell r="V12">
            <v>61.25</v>
          </cell>
          <cell r="W12">
            <v>15.4</v>
          </cell>
          <cell r="X12">
            <v>10.8</v>
          </cell>
          <cell r="Y12">
            <v>28.2</v>
          </cell>
          <cell r="Z12">
            <v>8.1999999999999993</v>
          </cell>
          <cell r="AA12">
            <v>5.8</v>
          </cell>
          <cell r="AB12" t="str">
            <v>необходимо увеличить продажи!!!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I12">
            <v>14</v>
          </cell>
          <cell r="AJ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706</v>
          </cell>
          <cell r="E13">
            <v>238</v>
          </cell>
          <cell r="F13">
            <v>458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244</v>
          </cell>
          <cell r="K13">
            <v>-6</v>
          </cell>
          <cell r="O13">
            <v>47.6</v>
          </cell>
          <cell r="P13">
            <v>208.39999999999998</v>
          </cell>
          <cell r="Q13">
            <v>208.39999999999998</v>
          </cell>
          <cell r="R13">
            <v>140</v>
          </cell>
          <cell r="U13">
            <v>12.563025210084033</v>
          </cell>
          <cell r="V13">
            <v>9.6218487394957979</v>
          </cell>
          <cell r="W13">
            <v>33.6</v>
          </cell>
          <cell r="X13">
            <v>41.6</v>
          </cell>
          <cell r="Y13">
            <v>23.8</v>
          </cell>
          <cell r="Z13">
            <v>26.2</v>
          </cell>
          <cell r="AA13">
            <v>21.6</v>
          </cell>
          <cell r="AB13" t="str">
            <v>C 14.10.2024 скю введено в сеть "Обжора"</v>
          </cell>
          <cell r="AC13">
            <v>75.023999999999987</v>
          </cell>
          <cell r="AD13">
            <v>10</v>
          </cell>
          <cell r="AE13">
            <v>14</v>
          </cell>
          <cell r="AF13">
            <v>50.4</v>
          </cell>
          <cell r="AI13">
            <v>14</v>
          </cell>
          <cell r="AJ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44.4</v>
          </cell>
          <cell r="D14">
            <v>7.4</v>
          </cell>
          <cell r="E14">
            <v>11.1</v>
          </cell>
          <cell r="F14">
            <v>40.700000000000003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11.1</v>
          </cell>
          <cell r="K14">
            <v>0</v>
          </cell>
          <cell r="O14">
            <v>2.2199999999999998</v>
          </cell>
          <cell r="U14">
            <v>18.333333333333336</v>
          </cell>
          <cell r="V14">
            <v>18.333333333333336</v>
          </cell>
          <cell r="W14">
            <v>1.48</v>
          </cell>
          <cell r="X14">
            <v>4.4400000000000004</v>
          </cell>
          <cell r="Y14">
            <v>2.68</v>
          </cell>
          <cell r="Z14">
            <v>2.96</v>
          </cell>
          <cell r="AA14">
            <v>0</v>
          </cell>
          <cell r="AB14" t="str">
            <v>вывод / нужно продавать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3559</v>
          </cell>
          <cell r="E15">
            <v>296</v>
          </cell>
          <cell r="F15">
            <v>3215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308</v>
          </cell>
          <cell r="K15">
            <v>-12</v>
          </cell>
          <cell r="O15">
            <v>59.2</v>
          </cell>
          <cell r="R15">
            <v>0</v>
          </cell>
          <cell r="U15">
            <v>54.307432432432428</v>
          </cell>
          <cell r="V15">
            <v>54.307432432432428</v>
          </cell>
          <cell r="W15">
            <v>59</v>
          </cell>
          <cell r="X15">
            <v>57</v>
          </cell>
          <cell r="Y15">
            <v>84.4</v>
          </cell>
          <cell r="Z15">
            <v>292.60000000000002</v>
          </cell>
          <cell r="AA15">
            <v>73</v>
          </cell>
          <cell r="AB15" t="str">
            <v>необходимо увеличить продажи / Акция на октябрь для сети "Обжора". Предварительный заказ сети на данную позицию составляет 1 600 шт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I15">
            <v>14</v>
          </cell>
          <cell r="AJ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1064</v>
          </cell>
          <cell r="E16">
            <v>1015</v>
          </cell>
          <cell r="F16">
            <v>7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1020</v>
          </cell>
          <cell r="K16">
            <v>-5</v>
          </cell>
          <cell r="O16">
            <v>203</v>
          </cell>
          <cell r="P16">
            <v>1820</v>
          </cell>
          <cell r="Q16">
            <v>2500</v>
          </cell>
          <cell r="R16">
            <v>2520</v>
          </cell>
          <cell r="S16">
            <v>2500</v>
          </cell>
          <cell r="T16" t="str">
            <v>Акционная газета в сети "Обжора" на ноябрь 2024.</v>
          </cell>
          <cell r="U16">
            <v>12.448275862068966</v>
          </cell>
          <cell r="V16">
            <v>3.4482758620689655E-2</v>
          </cell>
          <cell r="W16">
            <v>41.4</v>
          </cell>
          <cell r="X16">
            <v>56.6</v>
          </cell>
          <cell r="Y16">
            <v>44.6</v>
          </cell>
          <cell r="Z16">
            <v>70.8</v>
          </cell>
          <cell r="AA16">
            <v>60</v>
          </cell>
          <cell r="AC16">
            <v>625</v>
          </cell>
          <cell r="AD16">
            <v>12</v>
          </cell>
          <cell r="AE16">
            <v>70</v>
          </cell>
          <cell r="AF16">
            <v>210</v>
          </cell>
          <cell r="AG16">
            <v>140</v>
          </cell>
          <cell r="AH16">
            <v>420</v>
          </cell>
          <cell r="AI16">
            <v>14</v>
          </cell>
          <cell r="AJ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27</v>
          </cell>
          <cell r="D17">
            <v>42</v>
          </cell>
          <cell r="E17">
            <v>15</v>
          </cell>
          <cell r="F17">
            <v>51</v>
          </cell>
          <cell r="G17">
            <v>1</v>
          </cell>
          <cell r="H17">
            <v>180</v>
          </cell>
          <cell r="I17" t="str">
            <v>матрица</v>
          </cell>
          <cell r="J17">
            <v>15</v>
          </cell>
          <cell r="K17">
            <v>0</v>
          </cell>
          <cell r="O17">
            <v>3</v>
          </cell>
          <cell r="R17">
            <v>0</v>
          </cell>
          <cell r="U17">
            <v>17</v>
          </cell>
          <cell r="V17">
            <v>17</v>
          </cell>
          <cell r="W17">
            <v>2.4</v>
          </cell>
          <cell r="X17">
            <v>0.6</v>
          </cell>
          <cell r="Y17">
            <v>0</v>
          </cell>
          <cell r="Z17">
            <v>0</v>
          </cell>
          <cell r="AA17">
            <v>0</v>
          </cell>
          <cell r="AB17" t="str">
            <v>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I17">
            <v>14</v>
          </cell>
          <cell r="AJ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427.7</v>
          </cell>
          <cell r="E18">
            <v>55.5</v>
          </cell>
          <cell r="F18">
            <v>368.5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53.6</v>
          </cell>
          <cell r="K18">
            <v>1.8999999999999986</v>
          </cell>
          <cell r="O18">
            <v>11.1</v>
          </cell>
          <cell r="R18">
            <v>0</v>
          </cell>
          <cell r="U18">
            <v>33.198198198198199</v>
          </cell>
          <cell r="V18">
            <v>33.198198198198199</v>
          </cell>
          <cell r="W18">
            <v>16.739999999999998</v>
          </cell>
          <cell r="X18">
            <v>26.12</v>
          </cell>
          <cell r="Y18">
            <v>17.38</v>
          </cell>
          <cell r="Z18">
            <v>21.46</v>
          </cell>
          <cell r="AA18">
            <v>20.7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  <cell r="AI18">
            <v>14</v>
          </cell>
          <cell r="AJ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198</v>
          </cell>
          <cell r="D19">
            <v>66</v>
          </cell>
          <cell r="E19">
            <v>30.2</v>
          </cell>
          <cell r="F19">
            <v>233.8</v>
          </cell>
          <cell r="G19">
            <v>1</v>
          </cell>
          <cell r="H19">
            <v>180</v>
          </cell>
          <cell r="I19" t="str">
            <v>матрица</v>
          </cell>
          <cell r="J19">
            <v>30.5</v>
          </cell>
          <cell r="K19">
            <v>-0.30000000000000071</v>
          </cell>
          <cell r="O19">
            <v>6.04</v>
          </cell>
          <cell r="R19">
            <v>0</v>
          </cell>
          <cell r="U19">
            <v>38.70860927152318</v>
          </cell>
          <cell r="V19">
            <v>38.70860927152318</v>
          </cell>
          <cell r="W19">
            <v>13.2</v>
          </cell>
          <cell r="X19">
            <v>8.8000000000000007</v>
          </cell>
          <cell r="Y19">
            <v>5.68</v>
          </cell>
          <cell r="Z19">
            <v>9.9</v>
          </cell>
          <cell r="AA19">
            <v>9.34</v>
          </cell>
          <cell r="AB19" t="str">
            <v>необходимо увеличить продажи</v>
          </cell>
          <cell r="AC19">
            <v>0</v>
          </cell>
          <cell r="AD19">
            <v>5.5</v>
          </cell>
          <cell r="AE19">
            <v>0</v>
          </cell>
          <cell r="AF19">
            <v>0</v>
          </cell>
          <cell r="AI19">
            <v>12</v>
          </cell>
          <cell r="AJ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102</v>
          </cell>
          <cell r="D20">
            <v>210.7</v>
          </cell>
          <cell r="E20">
            <v>87.7</v>
          </cell>
          <cell r="F20">
            <v>222</v>
          </cell>
          <cell r="G20">
            <v>1</v>
          </cell>
          <cell r="H20">
            <v>180</v>
          </cell>
          <cell r="I20" t="str">
            <v>матрица</v>
          </cell>
          <cell r="J20">
            <v>82.4</v>
          </cell>
          <cell r="K20">
            <v>5.2999999999999972</v>
          </cell>
          <cell r="O20">
            <v>17.54</v>
          </cell>
          <cell r="P20">
            <v>23.560000000000002</v>
          </cell>
          <cell r="Q20">
            <v>23.560000000000002</v>
          </cell>
          <cell r="R20">
            <v>42</v>
          </cell>
          <cell r="U20">
            <v>15.051311288483467</v>
          </cell>
          <cell r="V20">
            <v>12.65678449258837</v>
          </cell>
          <cell r="W20">
            <v>17.399999999999999</v>
          </cell>
          <cell r="X20">
            <v>14.4</v>
          </cell>
          <cell r="Y20">
            <v>16.2</v>
          </cell>
          <cell r="Z20">
            <v>7.8</v>
          </cell>
          <cell r="AA20">
            <v>17.399999999999999</v>
          </cell>
          <cell r="AC20">
            <v>23.560000000000002</v>
          </cell>
          <cell r="AD20">
            <v>3</v>
          </cell>
          <cell r="AE20">
            <v>14</v>
          </cell>
          <cell r="AF20">
            <v>42</v>
          </cell>
          <cell r="AI20">
            <v>14</v>
          </cell>
          <cell r="AJ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1124</v>
          </cell>
          <cell r="E21">
            <v>234</v>
          </cell>
          <cell r="F21">
            <v>849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235</v>
          </cell>
          <cell r="K21">
            <v>-1</v>
          </cell>
          <cell r="O21">
            <v>46.8</v>
          </cell>
          <cell r="R21">
            <v>0</v>
          </cell>
          <cell r="U21">
            <v>18.141025641025642</v>
          </cell>
          <cell r="V21">
            <v>18.141025641025642</v>
          </cell>
          <cell r="W21">
            <v>47.8</v>
          </cell>
          <cell r="X21">
            <v>47.6</v>
          </cell>
          <cell r="Y21">
            <v>52.8</v>
          </cell>
          <cell r="Z21">
            <v>43.6</v>
          </cell>
          <cell r="AA21">
            <v>37.200000000000003</v>
          </cell>
          <cell r="AC21">
            <v>0</v>
          </cell>
          <cell r="AD21">
            <v>6</v>
          </cell>
          <cell r="AE21">
            <v>0</v>
          </cell>
          <cell r="AF21">
            <v>0</v>
          </cell>
          <cell r="AI21">
            <v>14</v>
          </cell>
          <cell r="AJ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308</v>
          </cell>
          <cell r="D22">
            <v>588</v>
          </cell>
          <cell r="E22">
            <v>247</v>
          </cell>
          <cell r="F22">
            <v>629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247</v>
          </cell>
          <cell r="K22">
            <v>0</v>
          </cell>
          <cell r="O22">
            <v>49.4</v>
          </cell>
          <cell r="P22">
            <v>62.600000000000023</v>
          </cell>
          <cell r="Q22">
            <v>62.600000000000023</v>
          </cell>
          <cell r="R22">
            <v>84</v>
          </cell>
          <cell r="U22">
            <v>14.433198380566802</v>
          </cell>
          <cell r="V22">
            <v>12.732793522267206</v>
          </cell>
          <cell r="W22">
            <v>51.2</v>
          </cell>
          <cell r="X22">
            <v>30.8</v>
          </cell>
          <cell r="Y22">
            <v>34.4</v>
          </cell>
          <cell r="Z22">
            <v>25.8</v>
          </cell>
          <cell r="AA22">
            <v>21.6</v>
          </cell>
          <cell r="AB22" t="str">
            <v>Акция октябрь сеть "Галактика"</v>
          </cell>
          <cell r="AC22">
            <v>15.650000000000006</v>
          </cell>
          <cell r="AD22">
            <v>6</v>
          </cell>
          <cell r="AE22">
            <v>14</v>
          </cell>
          <cell r="AF22">
            <v>21</v>
          </cell>
          <cell r="AI22">
            <v>14</v>
          </cell>
          <cell r="AJ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803</v>
          </cell>
          <cell r="E23">
            <v>113</v>
          </cell>
          <cell r="F23">
            <v>670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-1</v>
          </cell>
          <cell r="O23">
            <v>22.6</v>
          </cell>
          <cell r="R23">
            <v>0</v>
          </cell>
          <cell r="U23">
            <v>29.646017699115042</v>
          </cell>
          <cell r="V23">
            <v>29.646017699115042</v>
          </cell>
          <cell r="W23">
            <v>26.2</v>
          </cell>
          <cell r="X23">
            <v>18.2</v>
          </cell>
          <cell r="Y23">
            <v>21.6</v>
          </cell>
          <cell r="Z23">
            <v>18.600000000000001</v>
          </cell>
          <cell r="AA23">
            <v>14.2</v>
          </cell>
          <cell r="AB23" t="str">
            <v>необходимо увеличить продажи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I23">
            <v>14</v>
          </cell>
          <cell r="AJ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954</v>
          </cell>
          <cell r="E24">
            <v>264.22000000000003</v>
          </cell>
          <cell r="F24">
            <v>671.78</v>
          </cell>
          <cell r="G24">
            <v>1</v>
          </cell>
          <cell r="H24">
            <v>180</v>
          </cell>
          <cell r="I24" t="str">
            <v>матрица</v>
          </cell>
          <cell r="J24">
            <v>261</v>
          </cell>
          <cell r="K24">
            <v>3.2200000000000273</v>
          </cell>
          <cell r="O24">
            <v>52.844000000000008</v>
          </cell>
          <cell r="P24">
            <v>68.036000000000172</v>
          </cell>
          <cell r="Q24">
            <v>68.036000000000172</v>
          </cell>
          <cell r="R24">
            <v>72</v>
          </cell>
          <cell r="U24">
            <v>14.075013246536974</v>
          </cell>
          <cell r="V24">
            <v>12.712512300355762</v>
          </cell>
          <cell r="W24">
            <v>42</v>
          </cell>
          <cell r="X24">
            <v>58.8</v>
          </cell>
          <cell r="Y24">
            <v>42</v>
          </cell>
          <cell r="Z24">
            <v>52.8</v>
          </cell>
          <cell r="AA24">
            <v>30</v>
          </cell>
          <cell r="AC24">
            <v>68.036000000000172</v>
          </cell>
          <cell r="AD24">
            <v>6</v>
          </cell>
          <cell r="AE24">
            <v>12</v>
          </cell>
          <cell r="AF24">
            <v>72</v>
          </cell>
          <cell r="AI24">
            <v>12</v>
          </cell>
          <cell r="AJ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1527</v>
          </cell>
          <cell r="E25">
            <v>421</v>
          </cell>
          <cell r="F25">
            <v>1080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433</v>
          </cell>
          <cell r="K25">
            <v>-12</v>
          </cell>
          <cell r="O25">
            <v>84.2</v>
          </cell>
          <cell r="P25">
            <v>98.799999999999955</v>
          </cell>
          <cell r="Q25">
            <v>98.799999999999955</v>
          </cell>
          <cell r="R25">
            <v>168</v>
          </cell>
          <cell r="U25">
            <v>14.821852731591449</v>
          </cell>
          <cell r="V25">
            <v>12.826603325415677</v>
          </cell>
          <cell r="W25">
            <v>91.8</v>
          </cell>
          <cell r="X25">
            <v>112.8</v>
          </cell>
          <cell r="Y25">
            <v>70.8</v>
          </cell>
          <cell r="Z25">
            <v>77.400000000000006</v>
          </cell>
          <cell r="AA25">
            <v>85.8</v>
          </cell>
          <cell r="AB25" t="str">
            <v>Акция октябрь сеть "Галактика"</v>
          </cell>
          <cell r="AC25">
            <v>24.699999999999989</v>
          </cell>
          <cell r="AD25">
            <v>12</v>
          </cell>
          <cell r="AE25">
            <v>14</v>
          </cell>
          <cell r="AF25">
            <v>42</v>
          </cell>
          <cell r="AI25">
            <v>14</v>
          </cell>
          <cell r="AJ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794</v>
          </cell>
          <cell r="E26">
            <v>304</v>
          </cell>
          <cell r="F26">
            <v>426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304</v>
          </cell>
          <cell r="K26">
            <v>0</v>
          </cell>
          <cell r="O26">
            <v>60.8</v>
          </cell>
          <cell r="U26">
            <v>7.0065789473684212</v>
          </cell>
          <cell r="V26">
            <v>7.0065789473684212</v>
          </cell>
          <cell r="W26">
            <v>52.2</v>
          </cell>
          <cell r="X26">
            <v>50.6</v>
          </cell>
          <cell r="Y26">
            <v>72.2</v>
          </cell>
          <cell r="Z26">
            <v>78.2</v>
          </cell>
          <cell r="AA26">
            <v>61.4</v>
          </cell>
          <cell r="AB26" t="str">
            <v>дубль / неправильно поставлен приход</v>
          </cell>
          <cell r="AC26">
            <v>0</v>
          </cell>
          <cell r="AD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891</v>
          </cell>
          <cell r="E27">
            <v>637</v>
          </cell>
          <cell r="F27">
            <v>975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333</v>
          </cell>
          <cell r="K27">
            <v>304</v>
          </cell>
          <cell r="O27">
            <v>127.4</v>
          </cell>
          <cell r="P27">
            <v>808.60000000000014</v>
          </cell>
          <cell r="Q27">
            <v>681.2</v>
          </cell>
          <cell r="R27">
            <v>672</v>
          </cell>
          <cell r="U27">
            <v>12.92778649921507</v>
          </cell>
          <cell r="V27">
            <v>7.6530612244897958</v>
          </cell>
          <cell r="W27">
            <v>79.599999999999994</v>
          </cell>
          <cell r="X27">
            <v>107.8</v>
          </cell>
          <cell r="Y27">
            <v>125.6</v>
          </cell>
          <cell r="Z27">
            <v>135.4</v>
          </cell>
          <cell r="AA27">
            <v>103</v>
          </cell>
          <cell r="AB27" t="str">
            <v>есть дубль / Акция на октябрь для сети "Обжора". Предварительный заказ сети на данную позицию составляет 1 300 шт</v>
          </cell>
          <cell r="AC27">
            <v>170.3</v>
          </cell>
          <cell r="AD27">
            <v>12</v>
          </cell>
          <cell r="AE27">
            <v>56</v>
          </cell>
          <cell r="AF27">
            <v>168</v>
          </cell>
          <cell r="AI27">
            <v>14</v>
          </cell>
          <cell r="AJ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1344</v>
          </cell>
          <cell r="E28">
            <v>271</v>
          </cell>
          <cell r="F28">
            <v>1071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269</v>
          </cell>
          <cell r="K28">
            <v>2</v>
          </cell>
          <cell r="O28">
            <v>54.2</v>
          </cell>
          <cell r="R28">
            <v>0</v>
          </cell>
          <cell r="U28">
            <v>19.760147601476014</v>
          </cell>
          <cell r="V28">
            <v>19.760147601476014</v>
          </cell>
          <cell r="W28">
            <v>44.6</v>
          </cell>
          <cell r="X28">
            <v>95.6</v>
          </cell>
          <cell r="Y28">
            <v>37.4</v>
          </cell>
          <cell r="Z28">
            <v>58.8</v>
          </cell>
          <cell r="AA28">
            <v>32.799999999999997</v>
          </cell>
          <cell r="AB28" t="str">
            <v>Акция октябрь сеть "Галактика"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I28">
            <v>14</v>
          </cell>
          <cell r="AJ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157</v>
          </cell>
          <cell r="D29">
            <v>252</v>
          </cell>
          <cell r="E29">
            <v>87</v>
          </cell>
          <cell r="F29">
            <v>316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87</v>
          </cell>
          <cell r="K29">
            <v>0</v>
          </cell>
          <cell r="O29">
            <v>17.399999999999999</v>
          </cell>
          <cell r="R29">
            <v>0</v>
          </cell>
          <cell r="U29">
            <v>18.160919540229887</v>
          </cell>
          <cell r="V29">
            <v>18.160919540229887</v>
          </cell>
          <cell r="W29">
            <v>21.8</v>
          </cell>
          <cell r="X29">
            <v>19.2</v>
          </cell>
          <cell r="Y29">
            <v>16.600000000000001</v>
          </cell>
          <cell r="Z29">
            <v>15.6</v>
          </cell>
          <cell r="AA29">
            <v>12.2</v>
          </cell>
          <cell r="AB29" t="str">
            <v>Галактика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  <cell r="AI29">
            <v>14</v>
          </cell>
          <cell r="AJ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673</v>
          </cell>
          <cell r="E30">
            <v>168</v>
          </cell>
          <cell r="F30">
            <v>499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169</v>
          </cell>
          <cell r="K30">
            <v>-1</v>
          </cell>
          <cell r="O30">
            <v>33.6</v>
          </cell>
          <cell r="R30">
            <v>0</v>
          </cell>
          <cell r="U30">
            <v>14.851190476190476</v>
          </cell>
          <cell r="V30">
            <v>14.851190476190476</v>
          </cell>
          <cell r="W30">
            <v>17.8</v>
          </cell>
          <cell r="X30">
            <v>22.8</v>
          </cell>
          <cell r="Y30">
            <v>24.8</v>
          </cell>
          <cell r="Z30">
            <v>13.8</v>
          </cell>
          <cell r="AA30">
            <v>23.8</v>
          </cell>
          <cell r="AB30" t="str">
            <v>Галактика</v>
          </cell>
          <cell r="AC30">
            <v>0</v>
          </cell>
          <cell r="AD30">
            <v>12</v>
          </cell>
          <cell r="AE30">
            <v>0</v>
          </cell>
          <cell r="AF30">
            <v>0</v>
          </cell>
          <cell r="AI30">
            <v>14</v>
          </cell>
          <cell r="AJ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C31">
            <v>0</v>
          </cell>
          <cell r="AD31">
            <v>0</v>
          </cell>
          <cell r="AI31">
            <v>12</v>
          </cell>
          <cell r="AJ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4142</v>
          </cell>
          <cell r="E32">
            <v>125</v>
          </cell>
          <cell r="F32">
            <v>4004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124</v>
          </cell>
          <cell r="K32">
            <v>1</v>
          </cell>
          <cell r="O32">
            <v>25</v>
          </cell>
          <cell r="R32">
            <v>0</v>
          </cell>
          <cell r="U32">
            <v>160.16</v>
          </cell>
          <cell r="V32">
            <v>160.16</v>
          </cell>
          <cell r="W32">
            <v>26.4</v>
          </cell>
          <cell r="X32">
            <v>25.2</v>
          </cell>
          <cell r="Y32">
            <v>46.4</v>
          </cell>
          <cell r="Z32">
            <v>336.2</v>
          </cell>
          <cell r="AA32">
            <v>0</v>
          </cell>
          <cell r="AB32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I32">
            <v>12</v>
          </cell>
          <cell r="AJ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96</v>
          </cell>
          <cell r="D33">
            <v>7</v>
          </cell>
          <cell r="E33">
            <v>55</v>
          </cell>
          <cell r="F33">
            <v>48</v>
          </cell>
          <cell r="G33">
            <v>0</v>
          </cell>
          <cell r="H33">
            <v>180</v>
          </cell>
          <cell r="I33" t="str">
            <v>матрица</v>
          </cell>
          <cell r="J33">
            <v>59</v>
          </cell>
          <cell r="K33">
            <v>-4</v>
          </cell>
          <cell r="O33">
            <v>11</v>
          </cell>
          <cell r="U33">
            <v>4.3636363636363633</v>
          </cell>
          <cell r="V33">
            <v>4.3636363636363633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I33">
            <v>12</v>
          </cell>
          <cell r="AJ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456</v>
          </cell>
          <cell r="D34">
            <v>96</v>
          </cell>
          <cell r="E34">
            <v>202</v>
          </cell>
          <cell r="F34">
            <v>333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202</v>
          </cell>
          <cell r="K34">
            <v>0</v>
          </cell>
          <cell r="O34">
            <v>40.4</v>
          </cell>
          <cell r="P34">
            <v>232.60000000000002</v>
          </cell>
          <cell r="Q34">
            <v>232.60000000000002</v>
          </cell>
          <cell r="R34">
            <v>192</v>
          </cell>
          <cell r="U34">
            <v>12.995049504950495</v>
          </cell>
          <cell r="V34">
            <v>8.2425742574257423</v>
          </cell>
          <cell r="W34">
            <v>33.6</v>
          </cell>
          <cell r="X34">
            <v>28.8</v>
          </cell>
          <cell r="Y34">
            <v>27.6</v>
          </cell>
          <cell r="Z34">
            <v>43.4</v>
          </cell>
          <cell r="AA34">
            <v>40.6</v>
          </cell>
          <cell r="AC34">
            <v>174.45000000000002</v>
          </cell>
          <cell r="AD34">
            <v>8</v>
          </cell>
          <cell r="AE34">
            <v>24</v>
          </cell>
          <cell r="AF34">
            <v>144</v>
          </cell>
          <cell r="AI34">
            <v>12</v>
          </cell>
          <cell r="AJ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I35">
            <v>12</v>
          </cell>
          <cell r="AJ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96</v>
          </cell>
          <cell r="E36">
            <v>33</v>
          </cell>
          <cell r="F36">
            <v>63</v>
          </cell>
          <cell r="G36">
            <v>0</v>
          </cell>
          <cell r="H36">
            <v>180</v>
          </cell>
          <cell r="I36" t="str">
            <v>матрица</v>
          </cell>
          <cell r="J36">
            <v>33</v>
          </cell>
          <cell r="K36">
            <v>0</v>
          </cell>
          <cell r="O36">
            <v>6.6</v>
          </cell>
          <cell r="U36">
            <v>9.5454545454545467</v>
          </cell>
          <cell r="V36">
            <v>9.5454545454545467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I36">
            <v>12</v>
          </cell>
          <cell r="AJ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I37">
            <v>12</v>
          </cell>
          <cell r="AJ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176</v>
          </cell>
          <cell r="D38">
            <v>384</v>
          </cell>
          <cell r="E38">
            <v>127</v>
          </cell>
          <cell r="F38">
            <v>431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0</v>
          </cell>
          <cell r="O38">
            <v>25.4</v>
          </cell>
          <cell r="R38">
            <v>0</v>
          </cell>
          <cell r="U38">
            <v>16.968503937007874</v>
          </cell>
          <cell r="V38">
            <v>16.968503937007874</v>
          </cell>
          <cell r="W38">
            <v>32.799999999999997</v>
          </cell>
          <cell r="X38">
            <v>23</v>
          </cell>
          <cell r="Y38">
            <v>24.2</v>
          </cell>
          <cell r="Z38">
            <v>23</v>
          </cell>
          <cell r="AA38">
            <v>18.399999999999999</v>
          </cell>
          <cell r="AB38" t="str">
            <v>Галактика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I38">
            <v>12</v>
          </cell>
          <cell r="AJ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D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9</v>
          </cell>
          <cell r="K39">
            <v>-9</v>
          </cell>
          <cell r="O39">
            <v>0</v>
          </cell>
          <cell r="U39" t="e">
            <v>#DIV/0!</v>
          </cell>
          <cell r="V39" t="e">
            <v>#DIV/0!</v>
          </cell>
          <cell r="W39">
            <v>0.8</v>
          </cell>
          <cell r="X39">
            <v>0</v>
          </cell>
          <cell r="Y39">
            <v>0.8</v>
          </cell>
          <cell r="Z39">
            <v>0.8</v>
          </cell>
          <cell r="AA39">
            <v>0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366</v>
          </cell>
          <cell r="E40">
            <v>98</v>
          </cell>
          <cell r="F40">
            <v>264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98</v>
          </cell>
          <cell r="K40">
            <v>0</v>
          </cell>
          <cell r="O40">
            <v>19.600000000000001</v>
          </cell>
          <cell r="P40">
            <v>49.600000000000023</v>
          </cell>
          <cell r="Q40">
            <v>49.600000000000023</v>
          </cell>
          <cell r="R40">
            <v>96</v>
          </cell>
          <cell r="U40">
            <v>18.367346938775508</v>
          </cell>
          <cell r="V40">
            <v>13.469387755102041</v>
          </cell>
          <cell r="W40">
            <v>21.2</v>
          </cell>
          <cell r="X40">
            <v>14.6</v>
          </cell>
          <cell r="Y40">
            <v>19</v>
          </cell>
          <cell r="Z40">
            <v>23.8</v>
          </cell>
          <cell r="AA40">
            <v>15</v>
          </cell>
          <cell r="AC40">
            <v>44.640000000000022</v>
          </cell>
          <cell r="AD40">
            <v>8</v>
          </cell>
          <cell r="AE40">
            <v>12</v>
          </cell>
          <cell r="AF40">
            <v>86.4</v>
          </cell>
          <cell r="AI40">
            <v>12</v>
          </cell>
          <cell r="AJ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I41">
            <v>12</v>
          </cell>
          <cell r="AJ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1526</v>
          </cell>
          <cell r="E42">
            <v>167</v>
          </cell>
          <cell r="F42">
            <v>1355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167</v>
          </cell>
          <cell r="K42">
            <v>0</v>
          </cell>
          <cell r="O42">
            <v>33.4</v>
          </cell>
          <cell r="R42">
            <v>0</v>
          </cell>
          <cell r="U42">
            <v>40.568862275449106</v>
          </cell>
          <cell r="V42">
            <v>40.568862275449106</v>
          </cell>
          <cell r="W42">
            <v>26.6</v>
          </cell>
          <cell r="X42">
            <v>24.6</v>
          </cell>
          <cell r="Y42">
            <v>33.200000000000003</v>
          </cell>
          <cell r="Z42">
            <v>33</v>
          </cell>
          <cell r="AA42">
            <v>23.8</v>
          </cell>
          <cell r="AB42" t="str">
            <v>необходимо увеличить продажи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I42">
            <v>12</v>
          </cell>
          <cell r="AJ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698</v>
          </cell>
          <cell r="D43">
            <v>192</v>
          </cell>
          <cell r="E43">
            <v>297</v>
          </cell>
          <cell r="F43">
            <v>527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297</v>
          </cell>
          <cell r="K43">
            <v>0</v>
          </cell>
          <cell r="O43">
            <v>59.4</v>
          </cell>
          <cell r="P43">
            <v>304.60000000000002</v>
          </cell>
          <cell r="Q43">
            <v>304.60000000000002</v>
          </cell>
          <cell r="R43">
            <v>384</v>
          </cell>
          <cell r="U43">
            <v>15.336700336700337</v>
          </cell>
          <cell r="V43">
            <v>8.872053872053872</v>
          </cell>
          <cell r="W43">
            <v>42.6</v>
          </cell>
          <cell r="X43">
            <v>52.6</v>
          </cell>
          <cell r="Y43">
            <v>52.8</v>
          </cell>
          <cell r="Z43">
            <v>44.6</v>
          </cell>
          <cell r="AA43">
            <v>41.6</v>
          </cell>
          <cell r="AC43">
            <v>130.97800000000001</v>
          </cell>
          <cell r="AD43">
            <v>16</v>
          </cell>
          <cell r="AE43">
            <v>24</v>
          </cell>
          <cell r="AF43">
            <v>165.12</v>
          </cell>
          <cell r="AI43">
            <v>12</v>
          </cell>
          <cell r="AJ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980</v>
          </cell>
          <cell r="D44">
            <v>180</v>
          </cell>
          <cell r="E44">
            <v>275</v>
          </cell>
          <cell r="F44">
            <v>830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275</v>
          </cell>
          <cell r="K44">
            <v>0</v>
          </cell>
          <cell r="O44">
            <v>55</v>
          </cell>
          <cell r="R44">
            <v>0</v>
          </cell>
          <cell r="U44">
            <v>15.090909090909092</v>
          </cell>
          <cell r="V44">
            <v>15.090909090909092</v>
          </cell>
          <cell r="W44">
            <v>65</v>
          </cell>
          <cell r="X44">
            <v>54.54</v>
          </cell>
          <cell r="Y44">
            <v>53</v>
          </cell>
          <cell r="Z44">
            <v>66</v>
          </cell>
          <cell r="AA44">
            <v>52.82</v>
          </cell>
          <cell r="AC44">
            <v>0</v>
          </cell>
          <cell r="AD44">
            <v>5</v>
          </cell>
          <cell r="AE44">
            <v>0</v>
          </cell>
          <cell r="AF44">
            <v>0</v>
          </cell>
          <cell r="AI44">
            <v>12</v>
          </cell>
          <cell r="AJ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1818</v>
          </cell>
          <cell r="E45">
            <v>266</v>
          </cell>
          <cell r="F45">
            <v>1520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276</v>
          </cell>
          <cell r="K45">
            <v>-10</v>
          </cell>
          <cell r="O45">
            <v>53.2</v>
          </cell>
          <cell r="R45">
            <v>0</v>
          </cell>
          <cell r="U45">
            <v>28.571428571428569</v>
          </cell>
          <cell r="V45">
            <v>28.571428571428569</v>
          </cell>
          <cell r="W45">
            <v>71.2</v>
          </cell>
          <cell r="X45">
            <v>59.4</v>
          </cell>
          <cell r="Y45">
            <v>67</v>
          </cell>
          <cell r="Z45">
            <v>67.2</v>
          </cell>
          <cell r="AA45">
            <v>52.4</v>
          </cell>
          <cell r="AB45" t="str">
            <v>необходимо увеличить продажи</v>
          </cell>
          <cell r="AC45">
            <v>0</v>
          </cell>
          <cell r="AD45">
            <v>8</v>
          </cell>
          <cell r="AE45">
            <v>0</v>
          </cell>
          <cell r="AF45">
            <v>0</v>
          </cell>
          <cell r="AI45">
            <v>12</v>
          </cell>
          <cell r="AJ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189</v>
          </cell>
          <cell r="D46">
            <v>192</v>
          </cell>
          <cell r="E46">
            <v>76</v>
          </cell>
          <cell r="F46">
            <v>301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76</v>
          </cell>
          <cell r="K46">
            <v>0</v>
          </cell>
          <cell r="O46">
            <v>15.2</v>
          </cell>
          <cell r="R46">
            <v>0</v>
          </cell>
          <cell r="U46">
            <v>19.80263157894737</v>
          </cell>
          <cell r="V46">
            <v>19.80263157894737</v>
          </cell>
          <cell r="W46">
            <v>16.600000000000001</v>
          </cell>
          <cell r="X46">
            <v>15.8</v>
          </cell>
          <cell r="Y46">
            <v>19.600000000000001</v>
          </cell>
          <cell r="Z46">
            <v>16.2</v>
          </cell>
          <cell r="AA46">
            <v>15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  <cell r="AI46">
            <v>12</v>
          </cell>
          <cell r="AJ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112</v>
          </cell>
          <cell r="E47">
            <v>20</v>
          </cell>
          <cell r="F47">
            <v>89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20</v>
          </cell>
          <cell r="K47">
            <v>0</v>
          </cell>
          <cell r="O47">
            <v>4</v>
          </cell>
          <cell r="R47">
            <v>0</v>
          </cell>
          <cell r="U47">
            <v>22.25</v>
          </cell>
          <cell r="V47">
            <v>22.25</v>
          </cell>
          <cell r="W47">
            <v>1.2</v>
          </cell>
          <cell r="X47">
            <v>1.4</v>
          </cell>
          <cell r="Y47">
            <v>3.8</v>
          </cell>
          <cell r="Z47">
            <v>2.8</v>
          </cell>
          <cell r="AA47">
            <v>4.8</v>
          </cell>
          <cell r="AB47" t="str">
            <v>необходимо увеличить продажи / вывод</v>
          </cell>
          <cell r="AC47">
            <v>0</v>
          </cell>
          <cell r="AD47">
            <v>10</v>
          </cell>
          <cell r="AE47">
            <v>0</v>
          </cell>
          <cell r="AF47">
            <v>0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106</v>
          </cell>
          <cell r="D48">
            <v>3</v>
          </cell>
          <cell r="E48">
            <v>26</v>
          </cell>
          <cell r="F48">
            <v>83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24</v>
          </cell>
          <cell r="K48">
            <v>2</v>
          </cell>
          <cell r="O48">
            <v>5.2</v>
          </cell>
          <cell r="R48">
            <v>0</v>
          </cell>
          <cell r="U48">
            <v>15.961538461538462</v>
          </cell>
          <cell r="V48">
            <v>15.961538461538462</v>
          </cell>
          <cell r="W48">
            <v>1.2</v>
          </cell>
          <cell r="X48">
            <v>1.4</v>
          </cell>
          <cell r="Y48">
            <v>3.6</v>
          </cell>
          <cell r="Z48">
            <v>4.4000000000000004</v>
          </cell>
          <cell r="AA48">
            <v>5.2</v>
          </cell>
          <cell r="AB48" t="str">
            <v>необходимо увеличить продажи</v>
          </cell>
          <cell r="AC48">
            <v>0</v>
          </cell>
          <cell r="AD48">
            <v>10</v>
          </cell>
          <cell r="AE48">
            <v>0</v>
          </cell>
          <cell r="AF48">
            <v>0</v>
          </cell>
          <cell r="AI48">
            <v>12</v>
          </cell>
          <cell r="AJ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361</v>
          </cell>
          <cell r="E49">
            <v>35</v>
          </cell>
          <cell r="F49">
            <v>324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35</v>
          </cell>
          <cell r="K49">
            <v>0</v>
          </cell>
          <cell r="O49">
            <v>7</v>
          </cell>
          <cell r="R49">
            <v>0</v>
          </cell>
          <cell r="U49">
            <v>46.285714285714285</v>
          </cell>
          <cell r="V49">
            <v>46.285714285714285</v>
          </cell>
          <cell r="W49">
            <v>2.8</v>
          </cell>
          <cell r="X49">
            <v>5.2</v>
          </cell>
          <cell r="Y49">
            <v>3</v>
          </cell>
          <cell r="Z49">
            <v>5.6</v>
          </cell>
          <cell r="AA49">
            <v>8.4</v>
          </cell>
          <cell r="AB49" t="str">
            <v>необходимо увеличить продажи / Акция октябрь сеть "Галактика"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I49">
            <v>12</v>
          </cell>
          <cell r="AJ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341</v>
          </cell>
          <cell r="E50">
            <v>43</v>
          </cell>
          <cell r="F50">
            <v>295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43</v>
          </cell>
          <cell r="K50">
            <v>0</v>
          </cell>
          <cell r="O50">
            <v>8.6</v>
          </cell>
          <cell r="R50">
            <v>0</v>
          </cell>
          <cell r="U50">
            <v>34.302325581395351</v>
          </cell>
          <cell r="V50">
            <v>34.302325581395351</v>
          </cell>
          <cell r="W50">
            <v>3.8</v>
          </cell>
          <cell r="X50">
            <v>7.2</v>
          </cell>
          <cell r="Y50">
            <v>5.6</v>
          </cell>
          <cell r="Z50">
            <v>6.2</v>
          </cell>
          <cell r="AA50">
            <v>5.4</v>
          </cell>
          <cell r="AB50" t="str">
            <v>необходимо увеличить продажи / Акция октябрь сеть "Галактика"</v>
          </cell>
          <cell r="AC50">
            <v>0</v>
          </cell>
          <cell r="AD50">
            <v>8</v>
          </cell>
          <cell r="AE50">
            <v>0</v>
          </cell>
          <cell r="AF50">
            <v>0</v>
          </cell>
          <cell r="AI50">
            <v>12</v>
          </cell>
          <cell r="AJ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121</v>
          </cell>
          <cell r="E51">
            <v>32</v>
          </cell>
          <cell r="F51">
            <v>89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32</v>
          </cell>
          <cell r="K51">
            <v>0</v>
          </cell>
          <cell r="O51">
            <v>6.4</v>
          </cell>
          <cell r="R51">
            <v>0</v>
          </cell>
          <cell r="U51">
            <v>13.90625</v>
          </cell>
          <cell r="V51">
            <v>13.90625</v>
          </cell>
          <cell r="W51">
            <v>3.8</v>
          </cell>
          <cell r="X51">
            <v>6.8</v>
          </cell>
          <cell r="Y51">
            <v>4.2</v>
          </cell>
          <cell r="Z51">
            <v>5.6</v>
          </cell>
          <cell r="AA51">
            <v>5.8</v>
          </cell>
          <cell r="AB51" t="str">
            <v>необходимо увеличить продажи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I51">
            <v>12</v>
          </cell>
          <cell r="AJ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334</v>
          </cell>
          <cell r="E52">
            <v>113</v>
          </cell>
          <cell r="F52">
            <v>221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113</v>
          </cell>
          <cell r="K52">
            <v>0</v>
          </cell>
          <cell r="O52">
            <v>22.6</v>
          </cell>
          <cell r="P52">
            <v>95.400000000000034</v>
          </cell>
          <cell r="Q52">
            <v>95.400000000000034</v>
          </cell>
          <cell r="R52">
            <v>96</v>
          </cell>
          <cell r="U52">
            <v>14.026548672566371</v>
          </cell>
          <cell r="V52">
            <v>9.7787610619469021</v>
          </cell>
          <cell r="W52">
            <v>18</v>
          </cell>
          <cell r="X52">
            <v>29.4</v>
          </cell>
          <cell r="Y52">
            <v>22.6</v>
          </cell>
          <cell r="Z52">
            <v>25.4</v>
          </cell>
          <cell r="AA52">
            <v>22.8</v>
          </cell>
          <cell r="AB52" t="str">
            <v>Галактика</v>
          </cell>
          <cell r="AC52">
            <v>66.780000000000015</v>
          </cell>
          <cell r="AD52">
            <v>8</v>
          </cell>
          <cell r="AE52">
            <v>12</v>
          </cell>
          <cell r="AF52">
            <v>67.199999999999989</v>
          </cell>
          <cell r="AI52">
            <v>12</v>
          </cell>
          <cell r="AJ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333</v>
          </cell>
          <cell r="E53">
            <v>115</v>
          </cell>
          <cell r="F53">
            <v>217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115</v>
          </cell>
          <cell r="K53">
            <v>0</v>
          </cell>
          <cell r="O53">
            <v>23</v>
          </cell>
          <cell r="P53">
            <v>105</v>
          </cell>
          <cell r="Q53">
            <v>105</v>
          </cell>
          <cell r="R53">
            <v>96</v>
          </cell>
          <cell r="U53">
            <v>13.608695652173912</v>
          </cell>
          <cell r="V53">
            <v>9.4347826086956523</v>
          </cell>
          <cell r="W53">
            <v>10.8</v>
          </cell>
          <cell r="X53">
            <v>18.399999999999999</v>
          </cell>
          <cell r="Y53">
            <v>24.6</v>
          </cell>
          <cell r="Z53">
            <v>24</v>
          </cell>
          <cell r="AA53">
            <v>15.6</v>
          </cell>
          <cell r="AB53" t="str">
            <v>Галактика</v>
          </cell>
          <cell r="AC53">
            <v>94.5</v>
          </cell>
          <cell r="AD53">
            <v>8</v>
          </cell>
          <cell r="AE53">
            <v>12</v>
          </cell>
          <cell r="AF53">
            <v>86.4</v>
          </cell>
          <cell r="AI53">
            <v>12</v>
          </cell>
          <cell r="AJ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133</v>
          </cell>
          <cell r="E54">
            <v>27</v>
          </cell>
          <cell r="F54">
            <v>106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O54">
            <v>5.4</v>
          </cell>
          <cell r="R54">
            <v>0</v>
          </cell>
          <cell r="U54">
            <v>19.62962962962963</v>
          </cell>
          <cell r="V54">
            <v>19.62962962962963</v>
          </cell>
          <cell r="W54">
            <v>4</v>
          </cell>
          <cell r="X54">
            <v>10</v>
          </cell>
          <cell r="Y54">
            <v>10.199999999999999</v>
          </cell>
          <cell r="Z54">
            <v>9.1999999999999993</v>
          </cell>
          <cell r="AA54">
            <v>8.4</v>
          </cell>
          <cell r="AB54" t="str">
            <v>необходимо увеличить продажи / Акция октябрь сеть "Галактика"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I54">
            <v>12</v>
          </cell>
          <cell r="AJ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880</v>
          </cell>
          <cell r="E55">
            <v>340</v>
          </cell>
          <cell r="F55">
            <v>530</v>
          </cell>
          <cell r="G55">
            <v>1</v>
          </cell>
          <cell r="H55">
            <v>180</v>
          </cell>
          <cell r="I55" t="str">
            <v>матрица</v>
          </cell>
          <cell r="J55">
            <v>340</v>
          </cell>
          <cell r="K55">
            <v>0</v>
          </cell>
          <cell r="O55">
            <v>68</v>
          </cell>
          <cell r="P55">
            <v>422</v>
          </cell>
          <cell r="Q55">
            <v>354</v>
          </cell>
          <cell r="R55">
            <v>360</v>
          </cell>
          <cell r="U55">
            <v>13.088235294117647</v>
          </cell>
          <cell r="V55">
            <v>7.7941176470588234</v>
          </cell>
          <cell r="W55">
            <v>46</v>
          </cell>
          <cell r="X55">
            <v>55</v>
          </cell>
          <cell r="Y55">
            <v>58</v>
          </cell>
          <cell r="Z55">
            <v>50.52</v>
          </cell>
          <cell r="AA55">
            <v>53</v>
          </cell>
          <cell r="AC55">
            <v>354</v>
          </cell>
          <cell r="AD55">
            <v>5</v>
          </cell>
          <cell r="AE55">
            <v>72</v>
          </cell>
          <cell r="AF55">
            <v>360</v>
          </cell>
          <cell r="AI55">
            <v>12</v>
          </cell>
          <cell r="AJ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U56" t="e">
            <v>#DIV/0!</v>
          </cell>
          <cell r="V56" t="e">
            <v>#DIV/0!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нет потребности</v>
          </cell>
          <cell r="AC56">
            <v>0</v>
          </cell>
          <cell r="AD56">
            <v>0</v>
          </cell>
          <cell r="AI56">
            <v>12</v>
          </cell>
          <cell r="AJ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нет потребности</v>
          </cell>
          <cell r="AC57">
            <v>0</v>
          </cell>
          <cell r="AD57">
            <v>0</v>
          </cell>
          <cell r="AI57">
            <v>8</v>
          </cell>
          <cell r="AJ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I58">
            <v>6</v>
          </cell>
          <cell r="AJ58">
            <v>72</v>
          </cell>
        </row>
        <row r="59">
          <cell r="A59" t="str">
            <v>Пельмени Умелый повар равиоли ВЕС ПОКОМ</v>
          </cell>
          <cell r="B59" t="str">
            <v>кг</v>
          </cell>
          <cell r="C59">
            <v>205</v>
          </cell>
          <cell r="E59">
            <v>80</v>
          </cell>
          <cell r="F59">
            <v>125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80</v>
          </cell>
          <cell r="K59">
            <v>0</v>
          </cell>
          <cell r="O59">
            <v>16</v>
          </cell>
          <cell r="U59">
            <v>7.8125</v>
          </cell>
          <cell r="V59">
            <v>7.8125</v>
          </cell>
          <cell r="W59">
            <v>0</v>
          </cell>
          <cell r="X59">
            <v>1</v>
          </cell>
          <cell r="Y59">
            <v>5</v>
          </cell>
          <cell r="Z59">
            <v>9</v>
          </cell>
          <cell r="AA59">
            <v>5</v>
          </cell>
          <cell r="AB59" t="str">
            <v>ошибка завода / нужно продавать</v>
          </cell>
          <cell r="AC59">
            <v>0</v>
          </cell>
          <cell r="AD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I60">
            <v>6</v>
          </cell>
          <cell r="AJ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991.8</v>
          </cell>
          <cell r="E61">
            <v>229.4</v>
          </cell>
          <cell r="F61">
            <v>755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230.31</v>
          </cell>
          <cell r="K61">
            <v>-0.90999999999999659</v>
          </cell>
          <cell r="O61">
            <v>45.88</v>
          </cell>
          <cell r="R61">
            <v>0</v>
          </cell>
          <cell r="U61">
            <v>16.455972101133391</v>
          </cell>
          <cell r="V61">
            <v>16.455972101133391</v>
          </cell>
          <cell r="W61">
            <v>36.260000000000012</v>
          </cell>
          <cell r="X61">
            <v>53.279999999999987</v>
          </cell>
          <cell r="Y61">
            <v>47.36</v>
          </cell>
          <cell r="Z61">
            <v>53.24</v>
          </cell>
          <cell r="AA61">
            <v>50.32</v>
          </cell>
          <cell r="AB61" t="str">
            <v>необходимо увеличить продажи / Акция октябрь сеть "Галактика"</v>
          </cell>
          <cell r="AC61">
            <v>0</v>
          </cell>
          <cell r="AD61">
            <v>3.7</v>
          </cell>
          <cell r="AE61">
            <v>0</v>
          </cell>
          <cell r="AF61">
            <v>0</v>
          </cell>
          <cell r="AI61">
            <v>14</v>
          </cell>
          <cell r="AJ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451</v>
          </cell>
          <cell r="D62">
            <v>168</v>
          </cell>
          <cell r="E62">
            <v>257</v>
          </cell>
          <cell r="F62">
            <v>327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257</v>
          </cell>
          <cell r="K62">
            <v>0</v>
          </cell>
          <cell r="O62">
            <v>51.4</v>
          </cell>
          <cell r="P62">
            <v>392.6</v>
          </cell>
          <cell r="Q62">
            <v>392.6</v>
          </cell>
          <cell r="R62">
            <v>336</v>
          </cell>
          <cell r="U62">
            <v>12.898832684824903</v>
          </cell>
          <cell r="V62">
            <v>6.3618677042801561</v>
          </cell>
          <cell r="W62">
            <v>36.799999999999997</v>
          </cell>
          <cell r="X62">
            <v>29.6</v>
          </cell>
          <cell r="Y62">
            <v>32.799999999999997</v>
          </cell>
          <cell r="Z62">
            <v>42.4</v>
          </cell>
          <cell r="AA62">
            <v>33.200000000000003</v>
          </cell>
          <cell r="AC62">
            <v>98.15</v>
          </cell>
          <cell r="AD62">
            <v>12</v>
          </cell>
          <cell r="AE62">
            <v>28</v>
          </cell>
          <cell r="AF62">
            <v>84</v>
          </cell>
          <cell r="AI62">
            <v>14</v>
          </cell>
          <cell r="AJ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1032</v>
          </cell>
          <cell r="D63">
            <v>168</v>
          </cell>
          <cell r="E63">
            <v>359</v>
          </cell>
          <cell r="F63">
            <v>752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360</v>
          </cell>
          <cell r="K63">
            <v>-1</v>
          </cell>
          <cell r="O63">
            <v>71.8</v>
          </cell>
          <cell r="P63">
            <v>253.19999999999993</v>
          </cell>
          <cell r="Q63">
            <v>253.19999999999993</v>
          </cell>
          <cell r="R63">
            <v>336</v>
          </cell>
          <cell r="U63">
            <v>15.153203342618385</v>
          </cell>
          <cell r="V63">
            <v>10.473537604456824</v>
          </cell>
          <cell r="W63">
            <v>64</v>
          </cell>
          <cell r="X63">
            <v>77.8</v>
          </cell>
          <cell r="Y63">
            <v>62.6</v>
          </cell>
          <cell r="Z63">
            <v>65.2</v>
          </cell>
          <cell r="AA63">
            <v>53.8</v>
          </cell>
          <cell r="AC63">
            <v>75.95999999999998</v>
          </cell>
          <cell r="AD63">
            <v>12</v>
          </cell>
          <cell r="AE63">
            <v>28</v>
          </cell>
          <cell r="AF63">
            <v>100.8</v>
          </cell>
          <cell r="AI63">
            <v>14</v>
          </cell>
          <cell r="AJ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129.6</v>
          </cell>
          <cell r="E64">
            <v>41.4</v>
          </cell>
          <cell r="F64">
            <v>88.2</v>
          </cell>
          <cell r="G64">
            <v>1</v>
          </cell>
          <cell r="H64">
            <v>180</v>
          </cell>
          <cell r="I64" t="str">
            <v>матрица</v>
          </cell>
          <cell r="J64">
            <v>39.9</v>
          </cell>
          <cell r="K64">
            <v>1.5</v>
          </cell>
          <cell r="O64">
            <v>8.2799999999999994</v>
          </cell>
          <cell r="P64">
            <v>27.719999999999985</v>
          </cell>
          <cell r="Q64">
            <v>27.719999999999985</v>
          </cell>
          <cell r="R64">
            <v>32.4</v>
          </cell>
          <cell r="U64">
            <v>14.565217391304348</v>
          </cell>
          <cell r="V64">
            <v>10.65217391304348</v>
          </cell>
          <cell r="W64">
            <v>7.92</v>
          </cell>
          <cell r="X64">
            <v>10.16</v>
          </cell>
          <cell r="Y64">
            <v>5.74</v>
          </cell>
          <cell r="Z64">
            <v>6.12</v>
          </cell>
          <cell r="AA64">
            <v>9.36</v>
          </cell>
          <cell r="AC64">
            <v>27.719999999999985</v>
          </cell>
          <cell r="AD64">
            <v>1.8</v>
          </cell>
          <cell r="AE64">
            <v>18</v>
          </cell>
          <cell r="AF64">
            <v>32.4</v>
          </cell>
          <cell r="AI64">
            <v>18</v>
          </cell>
          <cell r="AJ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347</v>
          </cell>
          <cell r="D65">
            <v>672</v>
          </cell>
          <cell r="E65">
            <v>275</v>
          </cell>
          <cell r="F65">
            <v>702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273</v>
          </cell>
          <cell r="K65">
            <v>2</v>
          </cell>
          <cell r="O65">
            <v>55</v>
          </cell>
          <cell r="P65">
            <v>123</v>
          </cell>
          <cell r="Q65">
            <v>123</v>
          </cell>
          <cell r="R65">
            <v>168</v>
          </cell>
          <cell r="U65">
            <v>15.818181818181818</v>
          </cell>
          <cell r="V65">
            <v>12.763636363636364</v>
          </cell>
          <cell r="W65">
            <v>59.8</v>
          </cell>
          <cell r="X65">
            <v>31.6</v>
          </cell>
          <cell r="Y65">
            <v>29.8</v>
          </cell>
          <cell r="Z65">
            <v>57.4</v>
          </cell>
          <cell r="AA65">
            <v>33.799999999999997</v>
          </cell>
          <cell r="AB65" t="str">
            <v>Акция октябрь сеть "Галактика"</v>
          </cell>
          <cell r="AC65">
            <v>36.9</v>
          </cell>
          <cell r="AD65">
            <v>12</v>
          </cell>
          <cell r="AE65">
            <v>14</v>
          </cell>
          <cell r="AF65">
            <v>50.4</v>
          </cell>
          <cell r="AI65">
            <v>14</v>
          </cell>
          <cell r="AJ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320</v>
          </cell>
          <cell r="D66">
            <v>1</v>
          </cell>
          <cell r="E66">
            <v>191</v>
          </cell>
          <cell r="F66">
            <v>121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189</v>
          </cell>
          <cell r="K66">
            <v>2</v>
          </cell>
          <cell r="O66">
            <v>38.200000000000003</v>
          </cell>
          <cell r="P66">
            <v>413.80000000000007</v>
          </cell>
          <cell r="Q66">
            <v>413.80000000000007</v>
          </cell>
          <cell r="R66">
            <v>420</v>
          </cell>
          <cell r="U66">
            <v>14.162303664921465</v>
          </cell>
          <cell r="V66">
            <v>3.1675392670157065</v>
          </cell>
          <cell r="W66">
            <v>10.6</v>
          </cell>
          <cell r="X66">
            <v>20</v>
          </cell>
          <cell r="Y66">
            <v>23.8</v>
          </cell>
          <cell r="Z66">
            <v>12.8</v>
          </cell>
          <cell r="AA66">
            <v>8.1999999999999993</v>
          </cell>
          <cell r="AB66" t="str">
            <v>Галактика / сеть "Обжора"</v>
          </cell>
          <cell r="AC66">
            <v>82.760000000000019</v>
          </cell>
          <cell r="AD66">
            <v>6</v>
          </cell>
          <cell r="AE66">
            <v>70</v>
          </cell>
          <cell r="AF66">
            <v>84</v>
          </cell>
          <cell r="AI66">
            <v>10</v>
          </cell>
          <cell r="AJ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196</v>
          </cell>
          <cell r="K67">
            <v>-196</v>
          </cell>
          <cell r="O67">
            <v>0</v>
          </cell>
          <cell r="P67">
            <v>60</v>
          </cell>
          <cell r="Q67">
            <v>60</v>
          </cell>
          <cell r="R67">
            <v>60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0.2</v>
          </cell>
          <cell r="Y67">
            <v>28</v>
          </cell>
          <cell r="Z67">
            <v>19.2</v>
          </cell>
          <cell r="AA67">
            <v>12</v>
          </cell>
          <cell r="AB67" t="str">
            <v>нет в бланке / Галактика / сеть "Обжора"</v>
          </cell>
          <cell r="AC67">
            <v>12</v>
          </cell>
          <cell r="AD67">
            <v>6</v>
          </cell>
          <cell r="AE67">
            <v>10</v>
          </cell>
          <cell r="AF67">
            <v>12</v>
          </cell>
          <cell r="AI67">
            <v>10</v>
          </cell>
          <cell r="AJ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  <cell r="AC68">
            <v>0</v>
          </cell>
          <cell r="AD68">
            <v>14</v>
          </cell>
          <cell r="AI68">
            <v>14</v>
          </cell>
          <cell r="AJ68">
            <v>70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нет потребности</v>
          </cell>
          <cell r="AC69">
            <v>0</v>
          </cell>
          <cell r="AD69">
            <v>0</v>
          </cell>
          <cell r="AI69">
            <v>14</v>
          </cell>
          <cell r="AJ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1520</v>
          </cell>
          <cell r="D70">
            <v>840</v>
          </cell>
          <cell r="E70">
            <v>1375</v>
          </cell>
          <cell r="F70">
            <v>877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1379</v>
          </cell>
          <cell r="K70">
            <v>-4</v>
          </cell>
          <cell r="O70">
            <v>275</v>
          </cell>
          <cell r="P70">
            <v>2973</v>
          </cell>
          <cell r="Q70">
            <v>2698</v>
          </cell>
          <cell r="R70">
            <v>2688</v>
          </cell>
          <cell r="U70">
            <v>12.963636363636363</v>
          </cell>
          <cell r="V70">
            <v>3.189090909090909</v>
          </cell>
          <cell r="W70">
            <v>132</v>
          </cell>
          <cell r="X70">
            <v>146.4</v>
          </cell>
          <cell r="Y70">
            <v>128</v>
          </cell>
          <cell r="Z70">
            <v>115.4</v>
          </cell>
          <cell r="AA70">
            <v>184.2</v>
          </cell>
          <cell r="AB70" t="str">
            <v>Акция октябрь сеть "Галактика"</v>
          </cell>
          <cell r="AC70">
            <v>674.5</v>
          </cell>
          <cell r="AD70">
            <v>12</v>
          </cell>
          <cell r="AE70">
            <v>84</v>
          </cell>
          <cell r="AF70">
            <v>252</v>
          </cell>
          <cell r="AG70">
            <v>140</v>
          </cell>
          <cell r="AH70">
            <v>420</v>
          </cell>
          <cell r="AI70">
            <v>14</v>
          </cell>
          <cell r="AJ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2719</v>
          </cell>
          <cell r="E71">
            <v>739</v>
          </cell>
          <cell r="F71">
            <v>1871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736</v>
          </cell>
          <cell r="K71">
            <v>3</v>
          </cell>
          <cell r="O71">
            <v>147.80000000000001</v>
          </cell>
          <cell r="P71">
            <v>198.20000000000027</v>
          </cell>
          <cell r="R71">
            <v>0</v>
          </cell>
          <cell r="U71">
            <v>12.658998646820026</v>
          </cell>
          <cell r="V71">
            <v>12.658998646820026</v>
          </cell>
          <cell r="W71">
            <v>145.4</v>
          </cell>
          <cell r="X71">
            <v>139.19999999999999</v>
          </cell>
          <cell r="Y71">
            <v>111.2</v>
          </cell>
          <cell r="Z71">
            <v>155.4</v>
          </cell>
          <cell r="AA71">
            <v>101.6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I71">
            <v>14</v>
          </cell>
          <cell r="AJ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102.6</v>
          </cell>
          <cell r="E72">
            <v>21.6</v>
          </cell>
          <cell r="F72">
            <v>78.3</v>
          </cell>
          <cell r="G72">
            <v>1</v>
          </cell>
          <cell r="H72">
            <v>180</v>
          </cell>
          <cell r="I72" t="str">
            <v>матрица</v>
          </cell>
          <cell r="J72">
            <v>21.6</v>
          </cell>
          <cell r="K72">
            <v>0</v>
          </cell>
          <cell r="O72">
            <v>4.32</v>
          </cell>
          <cell r="R72">
            <v>0</v>
          </cell>
          <cell r="U72">
            <v>18.124999999999996</v>
          </cell>
          <cell r="V72">
            <v>18.124999999999996</v>
          </cell>
          <cell r="W72">
            <v>5.4</v>
          </cell>
          <cell r="X72">
            <v>5.94</v>
          </cell>
          <cell r="Y72">
            <v>5.94</v>
          </cell>
          <cell r="Z72">
            <v>1.62</v>
          </cell>
          <cell r="AA72">
            <v>9.7200000000000006</v>
          </cell>
          <cell r="AC72">
            <v>0</v>
          </cell>
          <cell r="AD72">
            <v>2.7</v>
          </cell>
          <cell r="AE72">
            <v>0</v>
          </cell>
          <cell r="AF72">
            <v>0</v>
          </cell>
          <cell r="AI72">
            <v>14</v>
          </cell>
          <cell r="AJ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215</v>
          </cell>
          <cell r="E73">
            <v>228.1</v>
          </cell>
          <cell r="F73">
            <v>415</v>
          </cell>
          <cell r="G73">
            <v>1</v>
          </cell>
          <cell r="H73">
            <v>180</v>
          </cell>
          <cell r="I73" t="str">
            <v>матрица</v>
          </cell>
          <cell r="J73">
            <v>160</v>
          </cell>
          <cell r="K73">
            <v>68.099999999999994</v>
          </cell>
          <cell r="O73">
            <v>45.62</v>
          </cell>
          <cell r="P73">
            <v>223.67999999999995</v>
          </cell>
          <cell r="Q73">
            <v>223.67999999999995</v>
          </cell>
          <cell r="R73">
            <v>240</v>
          </cell>
          <cell r="U73">
            <v>14.35773783428321</v>
          </cell>
          <cell r="V73">
            <v>9.0968873301183688</v>
          </cell>
          <cell r="W73">
            <v>35</v>
          </cell>
          <cell r="X73">
            <v>42</v>
          </cell>
          <cell r="Y73">
            <v>42</v>
          </cell>
          <cell r="Z73">
            <v>52</v>
          </cell>
          <cell r="AA73">
            <v>33</v>
          </cell>
          <cell r="AB73" t="str">
            <v>есть дубль</v>
          </cell>
          <cell r="AC73">
            <v>223.67999999999995</v>
          </cell>
          <cell r="AD73">
            <v>5</v>
          </cell>
          <cell r="AE73">
            <v>48</v>
          </cell>
          <cell r="AF73">
            <v>240</v>
          </cell>
          <cell r="AI73">
            <v>12</v>
          </cell>
          <cell r="AJ73">
            <v>84</v>
          </cell>
        </row>
        <row r="74">
          <cell r="A74" t="str">
            <v>Чебуреки сочные, ВЕС, куриные жарен. зам  ПОКОМ</v>
          </cell>
          <cell r="B74" t="str">
            <v>кг</v>
          </cell>
          <cell r="C74">
            <v>450</v>
          </cell>
          <cell r="E74">
            <v>70</v>
          </cell>
          <cell r="F74">
            <v>380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70</v>
          </cell>
          <cell r="K74">
            <v>0</v>
          </cell>
          <cell r="O74">
            <v>14</v>
          </cell>
          <cell r="U74">
            <v>27.142857142857142</v>
          </cell>
          <cell r="V74">
            <v>27.142857142857142</v>
          </cell>
          <cell r="W74">
            <v>6</v>
          </cell>
          <cell r="X74">
            <v>6</v>
          </cell>
          <cell r="Y74">
            <v>0</v>
          </cell>
          <cell r="Z74">
            <v>14</v>
          </cell>
          <cell r="AA74">
            <v>0</v>
          </cell>
          <cell r="AB74" t="str">
            <v>дубль / неправильно поставлен приход</v>
          </cell>
          <cell r="AC74">
            <v>0</v>
          </cell>
          <cell r="AD74">
            <v>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1838</v>
          </cell>
          <cell r="E75">
            <v>193</v>
          </cell>
          <cell r="F75">
            <v>1636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191</v>
          </cell>
          <cell r="K75">
            <v>2</v>
          </cell>
          <cell r="O75">
            <v>38.6</v>
          </cell>
          <cell r="R75">
            <v>0</v>
          </cell>
          <cell r="U75">
            <v>42.383419689119172</v>
          </cell>
          <cell r="V75">
            <v>42.383419689119172</v>
          </cell>
          <cell r="W75">
            <v>36.200000000000003</v>
          </cell>
          <cell r="X75">
            <v>36.799999999999997</v>
          </cell>
          <cell r="Y75">
            <v>65.8</v>
          </cell>
          <cell r="Z75">
            <v>40.4</v>
          </cell>
          <cell r="AA75">
            <v>44.6</v>
          </cell>
          <cell r="AB75" t="str">
            <v>необходимо увеличить продажи / Галактика</v>
          </cell>
          <cell r="AC75">
            <v>0</v>
          </cell>
          <cell r="AD75">
            <v>22</v>
          </cell>
          <cell r="AE75">
            <v>0</v>
          </cell>
          <cell r="AF75">
            <v>0</v>
          </cell>
          <cell r="AI75">
            <v>12</v>
          </cell>
          <cell r="AJ75">
            <v>84</v>
          </cell>
        </row>
        <row r="76">
          <cell r="A76" t="str">
            <v>Снеки «ЖАР-ладушки с мясом» Фикс.вес 0,2 ТМ «Стародворье»</v>
          </cell>
          <cell r="B76" t="str">
            <v>шт</v>
          </cell>
          <cell r="G76">
            <v>0.2</v>
          </cell>
          <cell r="H76">
            <v>180</v>
          </cell>
          <cell r="I76" t="str">
            <v>матрица</v>
          </cell>
          <cell r="Q76">
            <v>100</v>
          </cell>
          <cell r="R76">
            <v>168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новинка</v>
          </cell>
          <cell r="AC76">
            <v>20</v>
          </cell>
          <cell r="AD76">
            <v>12</v>
          </cell>
          <cell r="AE76">
            <v>14</v>
          </cell>
          <cell r="AF76">
            <v>33.6</v>
          </cell>
          <cell r="AI76">
            <v>14</v>
          </cell>
          <cell r="AJ76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8" customWidth="1"/>
    <col min="8" max="8" width="4.85546875" customWidth="1"/>
    <col min="9" max="9" width="12.7109375" customWidth="1"/>
    <col min="10" max="15" width="6.85546875" customWidth="1"/>
    <col min="16" max="17" width="11.42578125" customWidth="1"/>
    <col min="18" max="18" width="6.85546875" customWidth="1"/>
    <col min="19" max="19" width="21" customWidth="1"/>
    <col min="20" max="21" width="5.28515625" customWidth="1"/>
    <col min="22" max="26" width="6" customWidth="1"/>
    <col min="27" max="27" width="32.85546875" customWidth="1"/>
    <col min="28" max="28" width="6.7109375" customWidth="1"/>
    <col min="29" max="29" width="6.7109375" style="8" customWidth="1"/>
    <col min="30" max="30" width="6.7109375" style="19" customWidth="1"/>
    <col min="31" max="33" width="6.710937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3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0" t="s">
        <v>132</v>
      </c>
      <c r="Q2" s="13" t="s">
        <v>133</v>
      </c>
      <c r="R2" s="1"/>
      <c r="S2" s="1"/>
      <c r="T2" s="1"/>
      <c r="U2" s="1"/>
      <c r="V2" s="1"/>
      <c r="W2" s="1"/>
      <c r="X2" s="1"/>
      <c r="Y2" s="1"/>
      <c r="Z2" s="1"/>
      <c r="AA2" s="1"/>
      <c r="AB2" s="10" t="s">
        <v>132</v>
      </c>
      <c r="AC2" s="11"/>
      <c r="AD2" s="12"/>
      <c r="AE2" s="13" t="s">
        <v>133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7" t="s">
        <v>24</v>
      </c>
      <c r="AE3" s="2" t="s">
        <v>25</v>
      </c>
      <c r="AF3" s="9" t="s">
        <v>130</v>
      </c>
      <c r="AG3" s="9" t="s">
        <v>131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6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43398.400000000001</v>
      </c>
      <c r="F5" s="4">
        <f>SUM(F6:F500)</f>
        <v>29586.879999999997</v>
      </c>
      <c r="G5" s="6"/>
      <c r="H5" s="1"/>
      <c r="I5" s="1"/>
      <c r="J5" s="4">
        <f t="shared" ref="J5:R5" si="0">SUM(J6:J500)</f>
        <v>43696.800000000003</v>
      </c>
      <c r="K5" s="4">
        <f t="shared" si="0"/>
        <v>-298.40000000000003</v>
      </c>
      <c r="L5" s="4">
        <f t="shared" si="0"/>
        <v>11318.4</v>
      </c>
      <c r="M5" s="4">
        <f t="shared" si="0"/>
        <v>32080</v>
      </c>
      <c r="N5" s="4">
        <f t="shared" si="0"/>
        <v>6682.4</v>
      </c>
      <c r="O5" s="4">
        <f t="shared" si="0"/>
        <v>2263.6799999999998</v>
      </c>
      <c r="P5" s="4">
        <f t="shared" si="0"/>
        <v>6241.56</v>
      </c>
      <c r="Q5" s="4">
        <f t="shared" si="0"/>
        <v>6561.5999999999995</v>
      </c>
      <c r="R5" s="4">
        <f t="shared" si="0"/>
        <v>0</v>
      </c>
      <c r="S5" s="1"/>
      <c r="T5" s="1"/>
      <c r="U5" s="1"/>
      <c r="V5" s="4">
        <f t="shared" ref="V5:Z5" si="1">SUM(V6:V500)</f>
        <v>2557.844000000001</v>
      </c>
      <c r="W5" s="4">
        <f t="shared" si="1"/>
        <v>1988.9999999999998</v>
      </c>
      <c r="X5" s="4">
        <f t="shared" si="1"/>
        <v>2100.6800000000003</v>
      </c>
      <c r="Y5" s="4">
        <f t="shared" si="1"/>
        <v>2015.7799999999993</v>
      </c>
      <c r="Z5" s="4">
        <f t="shared" si="1"/>
        <v>2658.02</v>
      </c>
      <c r="AA5" s="1"/>
      <c r="AB5" s="4">
        <f>SUM(AB6:AB500)</f>
        <v>2934.8439999999996</v>
      </c>
      <c r="AC5" s="6"/>
      <c r="AD5" s="18">
        <f>SUM(AD6:AD500)</f>
        <v>814</v>
      </c>
      <c r="AE5" s="4">
        <f>SUM(AE6:AE500)</f>
        <v>3079.92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235</v>
      </c>
      <c r="D6" s="1"/>
      <c r="E6" s="1">
        <v>15</v>
      </c>
      <c r="F6" s="1">
        <v>215</v>
      </c>
      <c r="G6" s="6">
        <v>1</v>
      </c>
      <c r="H6" s="1">
        <v>90</v>
      </c>
      <c r="I6" s="1" t="s">
        <v>35</v>
      </c>
      <c r="J6" s="1">
        <v>15</v>
      </c>
      <c r="K6" s="1">
        <f t="shared" ref="K6:K37" si="2">E6-J6</f>
        <v>0</v>
      </c>
      <c r="L6" s="1">
        <f>E6-M6</f>
        <v>15</v>
      </c>
      <c r="M6" s="1"/>
      <c r="N6" s="1">
        <v>0</v>
      </c>
      <c r="O6" s="1">
        <f>L6/5</f>
        <v>3</v>
      </c>
      <c r="P6" s="5"/>
      <c r="Q6" s="5">
        <f>AC6*AD6</f>
        <v>0</v>
      </c>
      <c r="R6" s="5"/>
      <c r="S6" s="1"/>
      <c r="T6" s="1">
        <f>(F6+N6+Q6)/O6</f>
        <v>71.666666666666671</v>
      </c>
      <c r="U6" s="1">
        <f>(F6+N6)/O6</f>
        <v>71.666666666666671</v>
      </c>
      <c r="V6" s="1">
        <v>8</v>
      </c>
      <c r="W6" s="1">
        <v>0</v>
      </c>
      <c r="X6" s="1">
        <v>6</v>
      </c>
      <c r="Y6" s="1">
        <v>0</v>
      </c>
      <c r="Z6" s="1">
        <v>0</v>
      </c>
      <c r="AA6" s="35" t="s">
        <v>139</v>
      </c>
      <c r="AB6" s="1">
        <f>P6*G6</f>
        <v>0</v>
      </c>
      <c r="AC6" s="6">
        <v>5</v>
      </c>
      <c r="AD6" s="16">
        <f>MROUND(P6,AC6*AF6)/AC6</f>
        <v>0</v>
      </c>
      <c r="AE6" s="1">
        <f>AD6*AC6*G6</f>
        <v>0</v>
      </c>
      <c r="AF6" s="1">
        <f>VLOOKUP(A6,[1]Sheet!$A:$AJ,35,0)</f>
        <v>12</v>
      </c>
      <c r="AG6" s="1">
        <f>VLOOKUP(A6,[1]Sheet!$A:$AJ,36,0)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37</v>
      </c>
      <c r="C7" s="1">
        <v>614</v>
      </c>
      <c r="D7" s="1">
        <v>504</v>
      </c>
      <c r="E7" s="1">
        <v>648</v>
      </c>
      <c r="F7" s="1">
        <v>443</v>
      </c>
      <c r="G7" s="6">
        <v>0.3</v>
      </c>
      <c r="H7" s="1">
        <v>180</v>
      </c>
      <c r="I7" s="1" t="s">
        <v>35</v>
      </c>
      <c r="J7" s="1">
        <v>678</v>
      </c>
      <c r="K7" s="1">
        <f t="shared" si="2"/>
        <v>-30</v>
      </c>
      <c r="L7" s="1">
        <f t="shared" ref="L7:L70" si="3">E7-M7</f>
        <v>144</v>
      </c>
      <c r="M7" s="1">
        <v>504</v>
      </c>
      <c r="N7" s="1">
        <v>0</v>
      </c>
      <c r="O7" s="1">
        <f t="shared" ref="O7:O70" si="4">L7/5</f>
        <v>28.8</v>
      </c>
      <c r="P7" s="5"/>
      <c r="Q7" s="5">
        <f t="shared" ref="Q7:Q13" si="5">AC7*AD7</f>
        <v>0</v>
      </c>
      <c r="R7" s="5"/>
      <c r="S7" s="1"/>
      <c r="T7" s="1">
        <f t="shared" ref="T7:T70" si="6">(F7+N7+Q7)/O7</f>
        <v>15.381944444444445</v>
      </c>
      <c r="U7" s="1">
        <f t="shared" ref="U7:U70" si="7">(F7+N7)/O7</f>
        <v>15.381944444444445</v>
      </c>
      <c r="V7" s="1">
        <v>29.2</v>
      </c>
      <c r="W7" s="1">
        <v>29.4</v>
      </c>
      <c r="X7" s="1">
        <v>31.6</v>
      </c>
      <c r="Y7" s="1">
        <v>28.4</v>
      </c>
      <c r="Z7" s="1">
        <v>37</v>
      </c>
      <c r="AA7" s="1" t="s">
        <v>38</v>
      </c>
      <c r="AB7" s="1">
        <f t="shared" ref="AB7:AB70" si="8">P7*G7</f>
        <v>0</v>
      </c>
      <c r="AC7" s="6">
        <v>12</v>
      </c>
      <c r="AD7" s="16">
        <f t="shared" ref="AD7:AD13" si="9">MROUND(P7,AC7*AF7)/AC7</f>
        <v>0</v>
      </c>
      <c r="AE7" s="1">
        <f t="shared" ref="AE7:AE13" si="10">AD7*AC7*G7</f>
        <v>0</v>
      </c>
      <c r="AF7" s="1">
        <f>VLOOKUP(A7,[1]Sheet!$A:$AJ,35,0)</f>
        <v>14</v>
      </c>
      <c r="AG7" s="1">
        <f>VLOOKUP(A7,[1]Sheet!$A:$AJ,36,0)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750</v>
      </c>
      <c r="D8" s="1">
        <v>1344</v>
      </c>
      <c r="E8" s="1">
        <v>1500</v>
      </c>
      <c r="F8" s="1">
        <v>508</v>
      </c>
      <c r="G8" s="6">
        <v>0.3</v>
      </c>
      <c r="H8" s="1">
        <v>180</v>
      </c>
      <c r="I8" s="1" t="s">
        <v>35</v>
      </c>
      <c r="J8" s="1">
        <v>1498</v>
      </c>
      <c r="K8" s="1">
        <f t="shared" si="2"/>
        <v>2</v>
      </c>
      <c r="L8" s="1">
        <f t="shared" si="3"/>
        <v>156</v>
      </c>
      <c r="M8" s="1">
        <v>1344</v>
      </c>
      <c r="N8" s="1">
        <v>0</v>
      </c>
      <c r="O8" s="1">
        <f t="shared" si="4"/>
        <v>31.2</v>
      </c>
      <c r="P8" s="5"/>
      <c r="Q8" s="5">
        <f t="shared" si="5"/>
        <v>0</v>
      </c>
      <c r="R8" s="5"/>
      <c r="S8" s="1"/>
      <c r="T8" s="1">
        <f t="shared" si="6"/>
        <v>16.282051282051281</v>
      </c>
      <c r="U8" s="1">
        <f t="shared" si="7"/>
        <v>16.282051282051281</v>
      </c>
      <c r="V8" s="1">
        <v>46.6</v>
      </c>
      <c r="W8" s="1">
        <v>50.6</v>
      </c>
      <c r="X8" s="1">
        <v>39.4</v>
      </c>
      <c r="Y8" s="1">
        <v>29.6</v>
      </c>
      <c r="Z8" s="1">
        <v>44.6</v>
      </c>
      <c r="AA8" s="1"/>
      <c r="AB8" s="1">
        <f t="shared" si="8"/>
        <v>0</v>
      </c>
      <c r="AC8" s="6">
        <v>12</v>
      </c>
      <c r="AD8" s="16">
        <f t="shared" si="9"/>
        <v>0</v>
      </c>
      <c r="AE8" s="1">
        <f t="shared" si="10"/>
        <v>0</v>
      </c>
      <c r="AF8" s="1">
        <f>VLOOKUP(A8,[1]Sheet!$A:$AJ,35,0)</f>
        <v>14</v>
      </c>
      <c r="AG8" s="1">
        <f>VLOOKUP(A8,[1]Sheet!$A:$AJ,36,0)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37</v>
      </c>
      <c r="C9" s="1">
        <v>1489</v>
      </c>
      <c r="D9" s="1">
        <v>1344</v>
      </c>
      <c r="E9" s="1">
        <v>1702</v>
      </c>
      <c r="F9" s="1">
        <v>1049</v>
      </c>
      <c r="G9" s="6">
        <v>0.3</v>
      </c>
      <c r="H9" s="1">
        <v>180</v>
      </c>
      <c r="I9" s="1" t="s">
        <v>35</v>
      </c>
      <c r="J9" s="1">
        <v>1702</v>
      </c>
      <c r="K9" s="1">
        <f t="shared" si="2"/>
        <v>0</v>
      </c>
      <c r="L9" s="1">
        <f t="shared" si="3"/>
        <v>358</v>
      </c>
      <c r="M9" s="1">
        <v>1344</v>
      </c>
      <c r="N9" s="1">
        <v>0</v>
      </c>
      <c r="O9" s="1">
        <f t="shared" si="4"/>
        <v>71.599999999999994</v>
      </c>
      <c r="P9" s="5"/>
      <c r="Q9" s="5">
        <f t="shared" si="5"/>
        <v>0</v>
      </c>
      <c r="R9" s="5"/>
      <c r="S9" s="1"/>
      <c r="T9" s="1">
        <f t="shared" si="6"/>
        <v>14.650837988826817</v>
      </c>
      <c r="U9" s="1">
        <f t="shared" si="7"/>
        <v>14.650837988826817</v>
      </c>
      <c r="V9" s="1">
        <v>92.8</v>
      </c>
      <c r="W9" s="1">
        <v>79.400000000000006</v>
      </c>
      <c r="X9" s="1">
        <v>77</v>
      </c>
      <c r="Y9" s="1">
        <v>62.8</v>
      </c>
      <c r="Z9" s="1">
        <v>68.400000000000006</v>
      </c>
      <c r="AA9" s="1" t="s">
        <v>41</v>
      </c>
      <c r="AB9" s="1">
        <f t="shared" si="8"/>
        <v>0</v>
      </c>
      <c r="AC9" s="6">
        <v>12</v>
      </c>
      <c r="AD9" s="16">
        <f t="shared" si="9"/>
        <v>0</v>
      </c>
      <c r="AE9" s="1">
        <f t="shared" si="10"/>
        <v>0</v>
      </c>
      <c r="AF9" s="1">
        <f>VLOOKUP(A9,[1]Sheet!$A:$AJ,35,0)</f>
        <v>14</v>
      </c>
      <c r="AG9" s="1">
        <f>VLOOKUP(A9,[1]Sheet!$A:$AJ,36,0)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37</v>
      </c>
      <c r="C10" s="1">
        <v>520</v>
      </c>
      <c r="D10" s="1"/>
      <c r="E10" s="1">
        <v>181</v>
      </c>
      <c r="F10" s="1">
        <v>303</v>
      </c>
      <c r="G10" s="6">
        <v>0.3</v>
      </c>
      <c r="H10" s="1">
        <v>180</v>
      </c>
      <c r="I10" s="1" t="s">
        <v>35</v>
      </c>
      <c r="J10" s="1">
        <v>201</v>
      </c>
      <c r="K10" s="1">
        <f t="shared" si="2"/>
        <v>-20</v>
      </c>
      <c r="L10" s="1">
        <f t="shared" si="3"/>
        <v>181</v>
      </c>
      <c r="M10" s="1"/>
      <c r="N10" s="1">
        <v>336</v>
      </c>
      <c r="O10" s="1">
        <f t="shared" si="4"/>
        <v>36.200000000000003</v>
      </c>
      <c r="P10" s="5"/>
      <c r="Q10" s="5">
        <f t="shared" si="5"/>
        <v>0</v>
      </c>
      <c r="R10" s="5"/>
      <c r="S10" s="1"/>
      <c r="T10" s="1">
        <f t="shared" si="6"/>
        <v>17.651933701657459</v>
      </c>
      <c r="U10" s="1">
        <f t="shared" si="7"/>
        <v>17.651933701657459</v>
      </c>
      <c r="V10" s="1">
        <v>56.6</v>
      </c>
      <c r="W10" s="1">
        <v>47</v>
      </c>
      <c r="X10" s="1">
        <v>43.4</v>
      </c>
      <c r="Y10" s="1">
        <v>27</v>
      </c>
      <c r="Z10" s="1">
        <v>47.4</v>
      </c>
      <c r="AA10" s="1" t="s">
        <v>43</v>
      </c>
      <c r="AB10" s="1">
        <f t="shared" si="8"/>
        <v>0</v>
      </c>
      <c r="AC10" s="6">
        <v>12</v>
      </c>
      <c r="AD10" s="16">
        <f t="shared" si="9"/>
        <v>0</v>
      </c>
      <c r="AE10" s="1">
        <f t="shared" si="10"/>
        <v>0</v>
      </c>
      <c r="AF10" s="1">
        <f>VLOOKUP(A10,[1]Sheet!$A:$AJ,35,0)</f>
        <v>14</v>
      </c>
      <c r="AG10" s="1">
        <f>VLOOKUP(A10,[1]Sheet!$A:$AJ,36,0)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1260</v>
      </c>
      <c r="D11" s="1"/>
      <c r="E11" s="1">
        <v>416</v>
      </c>
      <c r="F11" s="1">
        <v>738</v>
      </c>
      <c r="G11" s="6">
        <v>0.3</v>
      </c>
      <c r="H11" s="1">
        <v>180</v>
      </c>
      <c r="I11" s="1" t="s">
        <v>35</v>
      </c>
      <c r="J11" s="1">
        <v>417</v>
      </c>
      <c r="K11" s="1">
        <f t="shared" si="2"/>
        <v>-1</v>
      </c>
      <c r="L11" s="1">
        <f t="shared" si="3"/>
        <v>416</v>
      </c>
      <c r="M11" s="1"/>
      <c r="N11" s="1">
        <v>336</v>
      </c>
      <c r="O11" s="1">
        <f t="shared" si="4"/>
        <v>83.2</v>
      </c>
      <c r="P11" s="5">
        <f t="shared" ref="P11:P13" si="11">14*O11-N11-F11</f>
        <v>90.799999999999955</v>
      </c>
      <c r="Q11" s="5">
        <f t="shared" si="5"/>
        <v>168</v>
      </c>
      <c r="R11" s="5"/>
      <c r="S11" s="1"/>
      <c r="T11" s="1">
        <f t="shared" si="6"/>
        <v>14.927884615384615</v>
      </c>
      <c r="U11" s="1">
        <f t="shared" si="7"/>
        <v>12.908653846153845</v>
      </c>
      <c r="V11" s="1">
        <v>109</v>
      </c>
      <c r="W11" s="1">
        <v>103.2</v>
      </c>
      <c r="X11" s="1">
        <v>85.4</v>
      </c>
      <c r="Y11" s="1">
        <v>79.599999999999994</v>
      </c>
      <c r="Z11" s="1">
        <v>68.599999999999994</v>
      </c>
      <c r="AA11" s="1" t="s">
        <v>41</v>
      </c>
      <c r="AB11" s="1">
        <f t="shared" si="8"/>
        <v>27.239999999999984</v>
      </c>
      <c r="AC11" s="6">
        <v>12</v>
      </c>
      <c r="AD11" s="16">
        <f t="shared" si="9"/>
        <v>14</v>
      </c>
      <c r="AE11" s="1">
        <f t="shared" si="10"/>
        <v>50.4</v>
      </c>
      <c r="AF11" s="1">
        <f>VLOOKUP(A11,[1]Sheet!$A:$AJ,35,0)</f>
        <v>14</v>
      </c>
      <c r="AG11" s="1">
        <f>VLOOKUP(A11,[1]Sheet!$A:$AJ,36,0)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642</v>
      </c>
      <c r="D12" s="1">
        <v>3360</v>
      </c>
      <c r="E12" s="1">
        <v>3440</v>
      </c>
      <c r="F12" s="1">
        <v>557</v>
      </c>
      <c r="G12" s="6">
        <v>0.09</v>
      </c>
      <c r="H12" s="1">
        <v>180</v>
      </c>
      <c r="I12" s="1" t="s">
        <v>35</v>
      </c>
      <c r="J12" s="1">
        <v>3455</v>
      </c>
      <c r="K12" s="1">
        <f t="shared" si="2"/>
        <v>-15</v>
      </c>
      <c r="L12" s="1">
        <f t="shared" si="3"/>
        <v>80</v>
      </c>
      <c r="M12" s="1">
        <v>3360</v>
      </c>
      <c r="N12" s="1">
        <v>0</v>
      </c>
      <c r="O12" s="1">
        <f t="shared" si="4"/>
        <v>16</v>
      </c>
      <c r="P12" s="5"/>
      <c r="Q12" s="5">
        <f t="shared" si="5"/>
        <v>0</v>
      </c>
      <c r="R12" s="5"/>
      <c r="S12" s="1"/>
      <c r="T12" s="1">
        <f t="shared" si="6"/>
        <v>34.8125</v>
      </c>
      <c r="U12" s="1">
        <f t="shared" si="7"/>
        <v>34.8125</v>
      </c>
      <c r="V12" s="1">
        <v>10.4</v>
      </c>
      <c r="W12" s="1">
        <v>15.4</v>
      </c>
      <c r="X12" s="1">
        <v>10.8</v>
      </c>
      <c r="Y12" s="1">
        <v>28.2</v>
      </c>
      <c r="Z12" s="1">
        <v>8.1999999999999993</v>
      </c>
      <c r="AA12" s="36" t="s">
        <v>46</v>
      </c>
      <c r="AB12" s="1">
        <f t="shared" si="8"/>
        <v>0</v>
      </c>
      <c r="AC12" s="6">
        <v>24</v>
      </c>
      <c r="AD12" s="16">
        <f t="shared" si="9"/>
        <v>0</v>
      </c>
      <c r="AE12" s="1">
        <f t="shared" si="10"/>
        <v>0</v>
      </c>
      <c r="AF12" s="1">
        <f>VLOOKUP(A12,[1]Sheet!$A:$AJ,35,0)</f>
        <v>14</v>
      </c>
      <c r="AG12" s="1">
        <f>VLOOKUP(A12,[1]Sheet!$A:$AJ,36,0)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516</v>
      </c>
      <c r="D13" s="1">
        <v>2800</v>
      </c>
      <c r="E13" s="1">
        <v>3077</v>
      </c>
      <c r="F13" s="1">
        <v>197</v>
      </c>
      <c r="G13" s="6">
        <v>0.36</v>
      </c>
      <c r="H13" s="1">
        <v>180</v>
      </c>
      <c r="I13" s="1" t="s">
        <v>35</v>
      </c>
      <c r="J13" s="1">
        <v>3080</v>
      </c>
      <c r="K13" s="1">
        <f t="shared" si="2"/>
        <v>-3</v>
      </c>
      <c r="L13" s="1">
        <f t="shared" si="3"/>
        <v>277</v>
      </c>
      <c r="M13" s="1">
        <v>2800</v>
      </c>
      <c r="N13" s="1">
        <v>140</v>
      </c>
      <c r="O13" s="1">
        <f t="shared" si="4"/>
        <v>55.4</v>
      </c>
      <c r="P13" s="5">
        <f t="shared" si="11"/>
        <v>438.6</v>
      </c>
      <c r="Q13" s="5">
        <f t="shared" si="5"/>
        <v>420</v>
      </c>
      <c r="R13" s="5"/>
      <c r="S13" s="1"/>
      <c r="T13" s="1">
        <f t="shared" si="6"/>
        <v>13.664259927797834</v>
      </c>
      <c r="U13" s="1">
        <f t="shared" si="7"/>
        <v>6.0830324909747295</v>
      </c>
      <c r="V13" s="1">
        <v>47.6</v>
      </c>
      <c r="W13" s="1">
        <v>33.6</v>
      </c>
      <c r="X13" s="1">
        <v>41.6</v>
      </c>
      <c r="Y13" s="1">
        <v>23.8</v>
      </c>
      <c r="Z13" s="1">
        <v>26.2</v>
      </c>
      <c r="AA13" s="1" t="s">
        <v>38</v>
      </c>
      <c r="AB13" s="1">
        <f t="shared" si="8"/>
        <v>157.89600000000002</v>
      </c>
      <c r="AC13" s="6">
        <v>10</v>
      </c>
      <c r="AD13" s="16">
        <f t="shared" si="9"/>
        <v>42</v>
      </c>
      <c r="AE13" s="1">
        <f t="shared" si="10"/>
        <v>151.19999999999999</v>
      </c>
      <c r="AF13" s="1">
        <f>VLOOKUP(A13,[1]Sheet!$A:$AJ,35,0)</f>
        <v>14</v>
      </c>
      <c r="AG13" s="1">
        <f>VLOOKUP(A13,[1]Sheet!$A:$AJ,36,0)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0" t="s">
        <v>48</v>
      </c>
      <c r="B14" s="20" t="s">
        <v>34</v>
      </c>
      <c r="C14" s="20">
        <v>40.700000000000003</v>
      </c>
      <c r="D14" s="20"/>
      <c r="E14" s="20">
        <v>11.1</v>
      </c>
      <c r="F14" s="20">
        <v>29.6</v>
      </c>
      <c r="G14" s="21">
        <v>0</v>
      </c>
      <c r="H14" s="20">
        <v>180</v>
      </c>
      <c r="I14" s="20" t="s">
        <v>49</v>
      </c>
      <c r="J14" s="20">
        <v>11.1</v>
      </c>
      <c r="K14" s="20">
        <f t="shared" si="2"/>
        <v>0</v>
      </c>
      <c r="L14" s="20">
        <f t="shared" si="3"/>
        <v>11.1</v>
      </c>
      <c r="M14" s="20"/>
      <c r="N14" s="20"/>
      <c r="O14" s="20">
        <f t="shared" si="4"/>
        <v>2.2199999999999998</v>
      </c>
      <c r="P14" s="22"/>
      <c r="Q14" s="22"/>
      <c r="R14" s="22"/>
      <c r="S14" s="20"/>
      <c r="T14" s="20">
        <f t="shared" si="6"/>
        <v>13.333333333333336</v>
      </c>
      <c r="U14" s="20">
        <f t="shared" si="7"/>
        <v>13.333333333333336</v>
      </c>
      <c r="V14" s="20">
        <v>2.2200000000000002</v>
      </c>
      <c r="W14" s="20">
        <v>1.48</v>
      </c>
      <c r="X14" s="20">
        <v>4.4400000000000004</v>
      </c>
      <c r="Y14" s="20">
        <v>2.68</v>
      </c>
      <c r="Z14" s="20">
        <v>2.96</v>
      </c>
      <c r="AA14" s="24" t="s">
        <v>50</v>
      </c>
      <c r="AB14" s="20">
        <f t="shared" si="8"/>
        <v>0</v>
      </c>
      <c r="AC14" s="21">
        <v>0</v>
      </c>
      <c r="AD14" s="23"/>
      <c r="AE14" s="20"/>
      <c r="AF14" s="20"/>
      <c r="AG14" s="2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3325</v>
      </c>
      <c r="D15" s="1">
        <v>1680</v>
      </c>
      <c r="E15" s="1">
        <v>1948</v>
      </c>
      <c r="F15" s="1">
        <v>2962</v>
      </c>
      <c r="G15" s="6">
        <v>0.25</v>
      </c>
      <c r="H15" s="1">
        <v>180</v>
      </c>
      <c r="I15" s="1" t="s">
        <v>35</v>
      </c>
      <c r="J15" s="1">
        <v>1949</v>
      </c>
      <c r="K15" s="1">
        <f t="shared" si="2"/>
        <v>-1</v>
      </c>
      <c r="L15" s="1">
        <f t="shared" si="3"/>
        <v>268</v>
      </c>
      <c r="M15" s="1">
        <v>1680</v>
      </c>
      <c r="N15" s="1">
        <v>0</v>
      </c>
      <c r="O15" s="1">
        <f t="shared" si="4"/>
        <v>53.6</v>
      </c>
      <c r="P15" s="5"/>
      <c r="Q15" s="5">
        <f t="shared" ref="Q15:Q25" si="12">AC15*AD15</f>
        <v>0</v>
      </c>
      <c r="R15" s="5"/>
      <c r="S15" s="1"/>
      <c r="T15" s="1">
        <f t="shared" si="6"/>
        <v>55.261194029850742</v>
      </c>
      <c r="U15" s="1">
        <f t="shared" si="7"/>
        <v>55.261194029850742</v>
      </c>
      <c r="V15" s="1">
        <v>59.2</v>
      </c>
      <c r="W15" s="1">
        <v>59</v>
      </c>
      <c r="X15" s="1">
        <v>57</v>
      </c>
      <c r="Y15" s="1">
        <v>84.4</v>
      </c>
      <c r="Z15" s="1">
        <v>292.60000000000002</v>
      </c>
      <c r="AA15" s="35" t="s">
        <v>141</v>
      </c>
      <c r="AB15" s="1">
        <f t="shared" si="8"/>
        <v>0</v>
      </c>
      <c r="AC15" s="6">
        <v>12</v>
      </c>
      <c r="AD15" s="16">
        <f t="shared" ref="AD15:AD25" si="13">MROUND(P15,AC15*AF15)/AC15</f>
        <v>0</v>
      </c>
      <c r="AE15" s="1">
        <f t="shared" ref="AE15:AE25" si="14">AD15*AC15*G15</f>
        <v>0</v>
      </c>
      <c r="AF15" s="1">
        <f>VLOOKUP(A15,[1]Sheet!$A:$AJ,35,0)</f>
        <v>14</v>
      </c>
      <c r="AG15" s="1">
        <f>VLOOKUP(A15,[1]Sheet!$A:$AJ,36,0)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271</v>
      </c>
      <c r="D16" s="1">
        <v>2207</v>
      </c>
      <c r="E16" s="1">
        <v>594</v>
      </c>
      <c r="F16" s="1">
        <v>1644</v>
      </c>
      <c r="G16" s="6">
        <v>0.25</v>
      </c>
      <c r="H16" s="1">
        <v>180</v>
      </c>
      <c r="I16" s="1" t="s">
        <v>35</v>
      </c>
      <c r="J16" s="1">
        <v>1094</v>
      </c>
      <c r="K16" s="1">
        <f t="shared" si="2"/>
        <v>-500</v>
      </c>
      <c r="L16" s="1">
        <f t="shared" si="3"/>
        <v>90</v>
      </c>
      <c r="M16" s="1">
        <v>504</v>
      </c>
      <c r="N16" s="1">
        <v>840</v>
      </c>
      <c r="O16" s="1">
        <f t="shared" si="4"/>
        <v>18</v>
      </c>
      <c r="P16" s="5"/>
      <c r="Q16" s="5">
        <f t="shared" si="12"/>
        <v>0</v>
      </c>
      <c r="R16" s="5"/>
      <c r="S16" s="1"/>
      <c r="T16" s="1">
        <f t="shared" si="6"/>
        <v>138</v>
      </c>
      <c r="U16" s="1">
        <f t="shared" si="7"/>
        <v>138</v>
      </c>
      <c r="V16" s="1">
        <v>203</v>
      </c>
      <c r="W16" s="1">
        <v>41.4</v>
      </c>
      <c r="X16" s="1">
        <v>56.6</v>
      </c>
      <c r="Y16" s="1">
        <v>44.6</v>
      </c>
      <c r="Z16" s="1">
        <v>70.8</v>
      </c>
      <c r="AA16" s="1"/>
      <c r="AB16" s="1">
        <f t="shared" si="8"/>
        <v>0</v>
      </c>
      <c r="AC16" s="6">
        <v>12</v>
      </c>
      <c r="AD16" s="16">
        <f t="shared" si="13"/>
        <v>0</v>
      </c>
      <c r="AE16" s="1">
        <f t="shared" si="14"/>
        <v>0</v>
      </c>
      <c r="AF16" s="1">
        <f>VLOOKUP(A16,[1]Sheet!$A:$AJ,35,0)</f>
        <v>14</v>
      </c>
      <c r="AG16" s="1">
        <f>VLOOKUP(A16,[1]Sheet!$A:$AJ,36,0)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34</v>
      </c>
      <c r="C17" s="1">
        <v>54</v>
      </c>
      <c r="D17" s="1"/>
      <c r="E17" s="1">
        <v>6</v>
      </c>
      <c r="F17" s="1">
        <v>45</v>
      </c>
      <c r="G17" s="6">
        <v>1</v>
      </c>
      <c r="H17" s="1">
        <v>180</v>
      </c>
      <c r="I17" s="1" t="s">
        <v>35</v>
      </c>
      <c r="J17" s="1">
        <v>4</v>
      </c>
      <c r="K17" s="1">
        <f t="shared" si="2"/>
        <v>2</v>
      </c>
      <c r="L17" s="1">
        <f t="shared" si="3"/>
        <v>6</v>
      </c>
      <c r="M17" s="1"/>
      <c r="N17" s="1">
        <v>0</v>
      </c>
      <c r="O17" s="1">
        <f t="shared" si="4"/>
        <v>1.2</v>
      </c>
      <c r="P17" s="5"/>
      <c r="Q17" s="5">
        <f t="shared" si="12"/>
        <v>0</v>
      </c>
      <c r="R17" s="5"/>
      <c r="S17" s="1"/>
      <c r="T17" s="1">
        <f t="shared" si="6"/>
        <v>37.5</v>
      </c>
      <c r="U17" s="1">
        <f t="shared" si="7"/>
        <v>37.5</v>
      </c>
      <c r="V17" s="1">
        <v>3</v>
      </c>
      <c r="W17" s="1">
        <v>2.4</v>
      </c>
      <c r="X17" s="1">
        <v>0.6</v>
      </c>
      <c r="Y17" s="1">
        <v>0</v>
      </c>
      <c r="Z17" s="1">
        <v>0</v>
      </c>
      <c r="AA17" s="1" t="s">
        <v>54</v>
      </c>
      <c r="AB17" s="1">
        <f t="shared" si="8"/>
        <v>0</v>
      </c>
      <c r="AC17" s="6">
        <v>3</v>
      </c>
      <c r="AD17" s="16">
        <f t="shared" si="13"/>
        <v>0</v>
      </c>
      <c r="AE17" s="1">
        <f t="shared" si="14"/>
        <v>0</v>
      </c>
      <c r="AF17" s="1">
        <f>VLOOKUP(A17,[1]Sheet!$A:$AJ,35,0)</f>
        <v>14</v>
      </c>
      <c r="AG17" s="1">
        <f>VLOOKUP(A17,[1]Sheet!$A:$AJ,36,0)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379.6</v>
      </c>
      <c r="D18" s="1"/>
      <c r="E18" s="1">
        <v>77</v>
      </c>
      <c r="F18" s="1">
        <v>291.5</v>
      </c>
      <c r="G18" s="6">
        <v>1</v>
      </c>
      <c r="H18" s="1">
        <v>180</v>
      </c>
      <c r="I18" s="1" t="s">
        <v>35</v>
      </c>
      <c r="J18" s="1">
        <v>77</v>
      </c>
      <c r="K18" s="1">
        <f t="shared" si="2"/>
        <v>0</v>
      </c>
      <c r="L18" s="1">
        <f t="shared" si="3"/>
        <v>77</v>
      </c>
      <c r="M18" s="1"/>
      <c r="N18" s="1">
        <v>0</v>
      </c>
      <c r="O18" s="1">
        <f t="shared" si="4"/>
        <v>15.4</v>
      </c>
      <c r="P18" s="5"/>
      <c r="Q18" s="5">
        <f t="shared" si="12"/>
        <v>0</v>
      </c>
      <c r="R18" s="5"/>
      <c r="S18" s="1"/>
      <c r="T18" s="1">
        <f t="shared" si="6"/>
        <v>18.928571428571427</v>
      </c>
      <c r="U18" s="1">
        <f t="shared" si="7"/>
        <v>18.928571428571427</v>
      </c>
      <c r="V18" s="1">
        <v>11.1</v>
      </c>
      <c r="W18" s="1">
        <v>16.739999999999998</v>
      </c>
      <c r="X18" s="1">
        <v>26.12</v>
      </c>
      <c r="Y18" s="1">
        <v>17.38</v>
      </c>
      <c r="Z18" s="1">
        <v>21.46</v>
      </c>
      <c r="AA18" s="24" t="s">
        <v>56</v>
      </c>
      <c r="AB18" s="1">
        <f t="shared" si="8"/>
        <v>0</v>
      </c>
      <c r="AC18" s="6">
        <v>3.7</v>
      </c>
      <c r="AD18" s="16">
        <f t="shared" si="13"/>
        <v>0</v>
      </c>
      <c r="AE18" s="1">
        <f t="shared" si="14"/>
        <v>0</v>
      </c>
      <c r="AF18" s="1">
        <f>VLOOKUP(A18,[1]Sheet!$A:$AJ,35,0)</f>
        <v>14</v>
      </c>
      <c r="AG18" s="1">
        <f>VLOOKUP(A18,[1]Sheet!$A:$AJ,36,0)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34</v>
      </c>
      <c r="C19" s="1">
        <v>244.8</v>
      </c>
      <c r="D19" s="1"/>
      <c r="E19" s="1">
        <v>49.5</v>
      </c>
      <c r="F19" s="1">
        <v>184.3</v>
      </c>
      <c r="G19" s="6">
        <v>1</v>
      </c>
      <c r="H19" s="1">
        <v>180</v>
      </c>
      <c r="I19" s="1" t="s">
        <v>35</v>
      </c>
      <c r="J19" s="1">
        <v>42.7</v>
      </c>
      <c r="K19" s="1">
        <f t="shared" si="2"/>
        <v>6.7999999999999972</v>
      </c>
      <c r="L19" s="1">
        <f t="shared" si="3"/>
        <v>49.5</v>
      </c>
      <c r="M19" s="1"/>
      <c r="N19" s="1">
        <v>0</v>
      </c>
      <c r="O19" s="1">
        <f t="shared" si="4"/>
        <v>9.9</v>
      </c>
      <c r="P19" s="5"/>
      <c r="Q19" s="5">
        <f t="shared" si="12"/>
        <v>0</v>
      </c>
      <c r="R19" s="5"/>
      <c r="S19" s="1"/>
      <c r="T19" s="1">
        <f t="shared" si="6"/>
        <v>18.616161616161616</v>
      </c>
      <c r="U19" s="1">
        <f t="shared" si="7"/>
        <v>18.616161616161616</v>
      </c>
      <c r="V19" s="1">
        <v>6.04</v>
      </c>
      <c r="W19" s="1">
        <v>13.2</v>
      </c>
      <c r="X19" s="1">
        <v>8.8000000000000007</v>
      </c>
      <c r="Y19" s="1">
        <v>5.68</v>
      </c>
      <c r="Z19" s="1">
        <v>9.9</v>
      </c>
      <c r="AA19" s="24" t="s">
        <v>56</v>
      </c>
      <c r="AB19" s="1">
        <f t="shared" si="8"/>
        <v>0</v>
      </c>
      <c r="AC19" s="6">
        <v>5.5</v>
      </c>
      <c r="AD19" s="16">
        <f t="shared" si="13"/>
        <v>0</v>
      </c>
      <c r="AE19" s="1">
        <f t="shared" si="14"/>
        <v>0</v>
      </c>
      <c r="AF19" s="1">
        <f>VLOOKUP(A19,[1]Sheet!$A:$AJ,35,0)</f>
        <v>12</v>
      </c>
      <c r="AG19" s="1">
        <f>VLOOKUP(A19,[1]Sheet!$A:$AJ,36,0)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34</v>
      </c>
      <c r="C20" s="1">
        <v>237</v>
      </c>
      <c r="D20" s="1"/>
      <c r="E20" s="1">
        <v>48</v>
      </c>
      <c r="F20" s="1">
        <v>174</v>
      </c>
      <c r="G20" s="6">
        <v>1</v>
      </c>
      <c r="H20" s="1">
        <v>180</v>
      </c>
      <c r="I20" s="1" t="s">
        <v>35</v>
      </c>
      <c r="J20" s="1">
        <v>48.7</v>
      </c>
      <c r="K20" s="1">
        <f t="shared" si="2"/>
        <v>-0.70000000000000284</v>
      </c>
      <c r="L20" s="1">
        <f t="shared" si="3"/>
        <v>48</v>
      </c>
      <c r="M20" s="1"/>
      <c r="N20" s="1">
        <v>42</v>
      </c>
      <c r="O20" s="1">
        <f t="shared" si="4"/>
        <v>9.6</v>
      </c>
      <c r="P20" s="5"/>
      <c r="Q20" s="5">
        <f t="shared" si="12"/>
        <v>0</v>
      </c>
      <c r="R20" s="5"/>
      <c r="S20" s="1"/>
      <c r="T20" s="1">
        <f t="shared" si="6"/>
        <v>22.5</v>
      </c>
      <c r="U20" s="1">
        <f t="shared" si="7"/>
        <v>22.5</v>
      </c>
      <c r="V20" s="1">
        <v>17.54</v>
      </c>
      <c r="W20" s="1">
        <v>17.399999999999999</v>
      </c>
      <c r="X20" s="1">
        <v>14.4</v>
      </c>
      <c r="Y20" s="1">
        <v>16.2</v>
      </c>
      <c r="Z20" s="1">
        <v>7.8</v>
      </c>
      <c r="AA20" s="24" t="s">
        <v>56</v>
      </c>
      <c r="AB20" s="1">
        <f t="shared" si="8"/>
        <v>0</v>
      </c>
      <c r="AC20" s="6">
        <v>3</v>
      </c>
      <c r="AD20" s="16">
        <f t="shared" si="13"/>
        <v>0</v>
      </c>
      <c r="AE20" s="1">
        <f t="shared" si="14"/>
        <v>0</v>
      </c>
      <c r="AF20" s="1">
        <f>VLOOKUP(A20,[1]Sheet!$A:$AJ,35,0)</f>
        <v>14</v>
      </c>
      <c r="AG20" s="1">
        <f>VLOOKUP(A20,[1]Sheet!$A:$AJ,36,0)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961</v>
      </c>
      <c r="D21" s="1">
        <v>588</v>
      </c>
      <c r="E21" s="1">
        <v>934</v>
      </c>
      <c r="F21" s="1">
        <v>565</v>
      </c>
      <c r="G21" s="6">
        <v>0.25</v>
      </c>
      <c r="H21" s="1">
        <v>180</v>
      </c>
      <c r="I21" s="1" t="s">
        <v>35</v>
      </c>
      <c r="J21" s="1">
        <v>933</v>
      </c>
      <c r="K21" s="1">
        <f t="shared" si="2"/>
        <v>1</v>
      </c>
      <c r="L21" s="1">
        <f t="shared" si="3"/>
        <v>346</v>
      </c>
      <c r="M21" s="1">
        <v>588</v>
      </c>
      <c r="N21" s="1">
        <v>0</v>
      </c>
      <c r="O21" s="1">
        <f t="shared" si="4"/>
        <v>69.2</v>
      </c>
      <c r="P21" s="5">
        <f t="shared" ref="P21:P25" si="15">14*O21-N21-F21</f>
        <v>403.80000000000007</v>
      </c>
      <c r="Q21" s="5">
        <f t="shared" si="12"/>
        <v>420</v>
      </c>
      <c r="R21" s="5"/>
      <c r="S21" s="1"/>
      <c r="T21" s="1">
        <f t="shared" si="6"/>
        <v>14.234104046242773</v>
      </c>
      <c r="U21" s="1">
        <f t="shared" si="7"/>
        <v>8.1647398843930628</v>
      </c>
      <c r="V21" s="1">
        <v>46.8</v>
      </c>
      <c r="W21" s="1">
        <v>47.8</v>
      </c>
      <c r="X21" s="1">
        <v>47.6</v>
      </c>
      <c r="Y21" s="1">
        <v>52.8</v>
      </c>
      <c r="Z21" s="1">
        <v>43.6</v>
      </c>
      <c r="AA21" s="1"/>
      <c r="AB21" s="1">
        <f t="shared" si="8"/>
        <v>100.95000000000002</v>
      </c>
      <c r="AC21" s="6">
        <v>6</v>
      </c>
      <c r="AD21" s="16">
        <f t="shared" si="13"/>
        <v>70</v>
      </c>
      <c r="AE21" s="1">
        <f t="shared" si="14"/>
        <v>105</v>
      </c>
      <c r="AF21" s="1">
        <f>VLOOKUP(A21,[1]Sheet!$A:$AJ,35,0)</f>
        <v>14</v>
      </c>
      <c r="AG21" s="1">
        <f>VLOOKUP(A21,[1]Sheet!$A:$AJ,36,0)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734</v>
      </c>
      <c r="D22" s="1"/>
      <c r="E22" s="1">
        <v>202</v>
      </c>
      <c r="F22" s="1">
        <v>499</v>
      </c>
      <c r="G22" s="6">
        <v>0.25</v>
      </c>
      <c r="H22" s="1">
        <v>180</v>
      </c>
      <c r="I22" s="1" t="s">
        <v>35</v>
      </c>
      <c r="J22" s="1">
        <v>202</v>
      </c>
      <c r="K22" s="1">
        <f t="shared" si="2"/>
        <v>0</v>
      </c>
      <c r="L22" s="1">
        <f t="shared" si="3"/>
        <v>202</v>
      </c>
      <c r="M22" s="1"/>
      <c r="N22" s="1">
        <v>84</v>
      </c>
      <c r="O22" s="1">
        <f t="shared" si="4"/>
        <v>40.4</v>
      </c>
      <c r="P22" s="5"/>
      <c r="Q22" s="5">
        <f t="shared" si="12"/>
        <v>0</v>
      </c>
      <c r="R22" s="5"/>
      <c r="S22" s="1"/>
      <c r="T22" s="1">
        <f t="shared" si="6"/>
        <v>14.430693069306932</v>
      </c>
      <c r="U22" s="1">
        <f t="shared" si="7"/>
        <v>14.430693069306932</v>
      </c>
      <c r="V22" s="1">
        <v>49.4</v>
      </c>
      <c r="W22" s="1">
        <v>51.2</v>
      </c>
      <c r="X22" s="1">
        <v>30.8</v>
      </c>
      <c r="Y22" s="1">
        <v>34.4</v>
      </c>
      <c r="Z22" s="1">
        <v>25.8</v>
      </c>
      <c r="AA22" s="1" t="s">
        <v>41</v>
      </c>
      <c r="AB22" s="1">
        <f t="shared" si="8"/>
        <v>0</v>
      </c>
      <c r="AC22" s="6">
        <v>6</v>
      </c>
      <c r="AD22" s="16">
        <f t="shared" si="13"/>
        <v>0</v>
      </c>
      <c r="AE22" s="1">
        <f t="shared" si="14"/>
        <v>0</v>
      </c>
      <c r="AF22" s="1">
        <f>VLOOKUP(A22,[1]Sheet!$A:$AJ,35,0)</f>
        <v>14</v>
      </c>
      <c r="AG22" s="1">
        <f>VLOOKUP(A22,[1]Sheet!$A:$AJ,36,0)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721</v>
      </c>
      <c r="D23" s="1">
        <v>588</v>
      </c>
      <c r="E23" s="1">
        <v>714</v>
      </c>
      <c r="F23" s="1">
        <v>574</v>
      </c>
      <c r="G23" s="6">
        <v>0.25</v>
      </c>
      <c r="H23" s="1">
        <v>180</v>
      </c>
      <c r="I23" s="1" t="s">
        <v>35</v>
      </c>
      <c r="J23" s="1">
        <v>714</v>
      </c>
      <c r="K23" s="1">
        <f t="shared" si="2"/>
        <v>0</v>
      </c>
      <c r="L23" s="1">
        <f t="shared" si="3"/>
        <v>126</v>
      </c>
      <c r="M23" s="1">
        <v>588</v>
      </c>
      <c r="N23" s="1">
        <v>0</v>
      </c>
      <c r="O23" s="1">
        <f t="shared" si="4"/>
        <v>25.2</v>
      </c>
      <c r="P23" s="5"/>
      <c r="Q23" s="5">
        <f t="shared" si="12"/>
        <v>0</v>
      </c>
      <c r="R23" s="5"/>
      <c r="S23" s="1"/>
      <c r="T23" s="1">
        <f t="shared" si="6"/>
        <v>22.777777777777779</v>
      </c>
      <c r="U23" s="1">
        <f t="shared" si="7"/>
        <v>22.777777777777779</v>
      </c>
      <c r="V23" s="1">
        <v>22.6</v>
      </c>
      <c r="W23" s="1">
        <v>26.2</v>
      </c>
      <c r="X23" s="1">
        <v>18.2</v>
      </c>
      <c r="Y23" s="1">
        <v>21.6</v>
      </c>
      <c r="Z23" s="1">
        <v>18.600000000000001</v>
      </c>
      <c r="AA23" s="24" t="s">
        <v>56</v>
      </c>
      <c r="AB23" s="1">
        <f t="shared" si="8"/>
        <v>0</v>
      </c>
      <c r="AC23" s="6">
        <v>6</v>
      </c>
      <c r="AD23" s="16">
        <f t="shared" si="13"/>
        <v>0</v>
      </c>
      <c r="AE23" s="1">
        <f t="shared" si="14"/>
        <v>0</v>
      </c>
      <c r="AF23" s="1">
        <f>VLOOKUP(A23,[1]Sheet!$A:$AJ,35,0)</f>
        <v>14</v>
      </c>
      <c r="AG23" s="1">
        <f>VLOOKUP(A23,[1]Sheet!$A:$AJ,36,0)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34</v>
      </c>
      <c r="C24" s="1">
        <v>731.78</v>
      </c>
      <c r="D24" s="1"/>
      <c r="E24" s="1">
        <v>252</v>
      </c>
      <c r="F24" s="1">
        <v>425.78</v>
      </c>
      <c r="G24" s="6">
        <v>1</v>
      </c>
      <c r="H24" s="1">
        <v>180</v>
      </c>
      <c r="I24" s="1" t="s">
        <v>35</v>
      </c>
      <c r="J24" s="1">
        <v>244.8</v>
      </c>
      <c r="K24" s="1">
        <f t="shared" si="2"/>
        <v>7.1999999999999886</v>
      </c>
      <c r="L24" s="1">
        <f t="shared" si="3"/>
        <v>252</v>
      </c>
      <c r="M24" s="1"/>
      <c r="N24" s="1">
        <v>72</v>
      </c>
      <c r="O24" s="1">
        <f t="shared" si="4"/>
        <v>50.4</v>
      </c>
      <c r="P24" s="5">
        <f t="shared" si="15"/>
        <v>207.82000000000005</v>
      </c>
      <c r="Q24" s="5">
        <f t="shared" si="12"/>
        <v>216</v>
      </c>
      <c r="R24" s="5"/>
      <c r="S24" s="1"/>
      <c r="T24" s="1">
        <f t="shared" si="6"/>
        <v>14.162301587301586</v>
      </c>
      <c r="U24" s="1">
        <f t="shared" si="7"/>
        <v>9.8765873015873016</v>
      </c>
      <c r="V24" s="1">
        <v>52.844000000000008</v>
      </c>
      <c r="W24" s="1">
        <v>42</v>
      </c>
      <c r="X24" s="1">
        <v>58.8</v>
      </c>
      <c r="Y24" s="1">
        <v>42</v>
      </c>
      <c r="Z24" s="1">
        <v>52.8</v>
      </c>
      <c r="AA24" s="1"/>
      <c r="AB24" s="1">
        <f t="shared" si="8"/>
        <v>207.82000000000005</v>
      </c>
      <c r="AC24" s="6">
        <v>6</v>
      </c>
      <c r="AD24" s="16">
        <f t="shared" si="13"/>
        <v>36</v>
      </c>
      <c r="AE24" s="1">
        <f t="shared" si="14"/>
        <v>216</v>
      </c>
      <c r="AF24" s="1">
        <f>VLOOKUP(A24,[1]Sheet!$A:$AJ,35,0)</f>
        <v>12</v>
      </c>
      <c r="AG24" s="1">
        <f>VLOOKUP(A24,[1]Sheet!$A:$AJ,36,0)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1158</v>
      </c>
      <c r="D25" s="1">
        <v>3024</v>
      </c>
      <c r="E25" s="1">
        <v>3418</v>
      </c>
      <c r="F25" s="1">
        <v>688</v>
      </c>
      <c r="G25" s="6">
        <v>0.25</v>
      </c>
      <c r="H25" s="1">
        <v>365</v>
      </c>
      <c r="I25" s="1" t="s">
        <v>35</v>
      </c>
      <c r="J25" s="1">
        <v>3418</v>
      </c>
      <c r="K25" s="1">
        <f t="shared" si="2"/>
        <v>0</v>
      </c>
      <c r="L25" s="1">
        <f t="shared" si="3"/>
        <v>394</v>
      </c>
      <c r="M25" s="1">
        <v>3024</v>
      </c>
      <c r="N25" s="1">
        <v>168</v>
      </c>
      <c r="O25" s="1">
        <f t="shared" si="4"/>
        <v>78.8</v>
      </c>
      <c r="P25" s="5">
        <f t="shared" si="15"/>
        <v>247.20000000000005</v>
      </c>
      <c r="Q25" s="5">
        <f t="shared" si="12"/>
        <v>168</v>
      </c>
      <c r="R25" s="5"/>
      <c r="S25" s="1"/>
      <c r="T25" s="1">
        <f t="shared" si="6"/>
        <v>12.99492385786802</v>
      </c>
      <c r="U25" s="1">
        <f t="shared" si="7"/>
        <v>10.862944162436548</v>
      </c>
      <c r="V25" s="1">
        <v>84.2</v>
      </c>
      <c r="W25" s="1">
        <v>91.8</v>
      </c>
      <c r="X25" s="1">
        <v>112.8</v>
      </c>
      <c r="Y25" s="1">
        <v>70.8</v>
      </c>
      <c r="Z25" s="1">
        <v>77.400000000000006</v>
      </c>
      <c r="AA25" s="1" t="s">
        <v>41</v>
      </c>
      <c r="AB25" s="1">
        <f t="shared" si="8"/>
        <v>61.800000000000011</v>
      </c>
      <c r="AC25" s="6">
        <v>12</v>
      </c>
      <c r="AD25" s="16">
        <f t="shared" si="13"/>
        <v>14</v>
      </c>
      <c r="AE25" s="1">
        <f t="shared" si="14"/>
        <v>42</v>
      </c>
      <c r="AF25" s="1">
        <f>VLOOKUP(A25,[1]Sheet!$A:$AJ,35,0)</f>
        <v>14</v>
      </c>
      <c r="AG25" s="1">
        <f>VLOOKUP(A25,[1]Sheet!$A:$AJ,36,0)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64</v>
      </c>
      <c r="B26" s="20" t="s">
        <v>37</v>
      </c>
      <c r="C26" s="20">
        <v>478</v>
      </c>
      <c r="D26" s="20"/>
      <c r="E26" s="30">
        <v>338</v>
      </c>
      <c r="F26" s="30">
        <v>88</v>
      </c>
      <c r="G26" s="21">
        <v>0</v>
      </c>
      <c r="H26" s="20">
        <v>180</v>
      </c>
      <c r="I26" s="20" t="s">
        <v>49</v>
      </c>
      <c r="J26" s="20">
        <v>337</v>
      </c>
      <c r="K26" s="20">
        <f t="shared" si="2"/>
        <v>1</v>
      </c>
      <c r="L26" s="20">
        <f t="shared" si="3"/>
        <v>338</v>
      </c>
      <c r="M26" s="20"/>
      <c r="N26" s="20"/>
      <c r="O26" s="20">
        <f t="shared" si="4"/>
        <v>67.599999999999994</v>
      </c>
      <c r="P26" s="22"/>
      <c r="Q26" s="22"/>
      <c r="R26" s="22"/>
      <c r="S26" s="20"/>
      <c r="T26" s="20">
        <f t="shared" si="6"/>
        <v>1.3017751479289943</v>
      </c>
      <c r="U26" s="20">
        <f t="shared" si="7"/>
        <v>1.3017751479289943</v>
      </c>
      <c r="V26" s="20">
        <v>60.8</v>
      </c>
      <c r="W26" s="20">
        <v>52.2</v>
      </c>
      <c r="X26" s="20">
        <v>50.6</v>
      </c>
      <c r="Y26" s="20">
        <v>72.2</v>
      </c>
      <c r="Z26" s="20">
        <v>78.2</v>
      </c>
      <c r="AA26" s="20" t="s">
        <v>65</v>
      </c>
      <c r="AB26" s="20">
        <f t="shared" si="8"/>
        <v>0</v>
      </c>
      <c r="AC26" s="21">
        <v>0</v>
      </c>
      <c r="AD26" s="23"/>
      <c r="AE26" s="20"/>
      <c r="AF26" s="20"/>
      <c r="AG26" s="2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672</v>
      </c>
      <c r="D27" s="1"/>
      <c r="E27" s="30">
        <f>313+E26</f>
        <v>651</v>
      </c>
      <c r="F27" s="30">
        <f>285+F26</f>
        <v>373</v>
      </c>
      <c r="G27" s="6">
        <v>0.25</v>
      </c>
      <c r="H27" s="1">
        <v>365</v>
      </c>
      <c r="I27" s="1" t="s">
        <v>35</v>
      </c>
      <c r="J27" s="1">
        <v>313</v>
      </c>
      <c r="K27" s="1">
        <f t="shared" si="2"/>
        <v>338</v>
      </c>
      <c r="L27" s="1">
        <f t="shared" si="3"/>
        <v>651</v>
      </c>
      <c r="M27" s="1"/>
      <c r="N27" s="1">
        <v>672</v>
      </c>
      <c r="O27" s="1">
        <f t="shared" si="4"/>
        <v>130.19999999999999</v>
      </c>
      <c r="P27" s="5">
        <f t="shared" ref="P27:P30" si="16">14*O27-N27-F27</f>
        <v>777.79999999999973</v>
      </c>
      <c r="Q27" s="5">
        <f t="shared" ref="Q27:Q30" si="17">AC27*AD27</f>
        <v>840</v>
      </c>
      <c r="R27" s="5"/>
      <c r="S27" s="1"/>
      <c r="T27" s="1">
        <f t="shared" si="6"/>
        <v>14.477726574500769</v>
      </c>
      <c r="U27" s="1">
        <f t="shared" si="7"/>
        <v>8.0261136712749614</v>
      </c>
      <c r="V27" s="1">
        <v>127.4</v>
      </c>
      <c r="W27" s="1">
        <v>79.599999999999994</v>
      </c>
      <c r="X27" s="1">
        <v>107.8</v>
      </c>
      <c r="Y27" s="1">
        <v>125.6</v>
      </c>
      <c r="Z27" s="1">
        <v>135.4</v>
      </c>
      <c r="AA27" s="1" t="s">
        <v>67</v>
      </c>
      <c r="AB27" s="1">
        <f t="shared" si="8"/>
        <v>194.44999999999993</v>
      </c>
      <c r="AC27" s="6">
        <v>12</v>
      </c>
      <c r="AD27" s="16">
        <f t="shared" ref="AD27:AD30" si="18">MROUND(P27,AC27*AF27)/AC27</f>
        <v>70</v>
      </c>
      <c r="AE27" s="1">
        <f t="shared" ref="AE27:AE30" si="19">AD27*AC27*G27</f>
        <v>210</v>
      </c>
      <c r="AF27" s="1">
        <f>VLOOKUP(A27,[1]Sheet!$A:$AJ,35,0)</f>
        <v>14</v>
      </c>
      <c r="AG27" s="1">
        <f>VLOOKUP(A27,[1]Sheet!$A:$AJ,36,0)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1129</v>
      </c>
      <c r="D28" s="1"/>
      <c r="E28" s="1">
        <v>235</v>
      </c>
      <c r="F28" s="1">
        <v>836</v>
      </c>
      <c r="G28" s="6">
        <v>0.25</v>
      </c>
      <c r="H28" s="1">
        <v>180</v>
      </c>
      <c r="I28" s="1" t="s">
        <v>35</v>
      </c>
      <c r="J28" s="1">
        <v>228</v>
      </c>
      <c r="K28" s="1">
        <f t="shared" si="2"/>
        <v>7</v>
      </c>
      <c r="L28" s="1">
        <f t="shared" si="3"/>
        <v>235</v>
      </c>
      <c r="M28" s="1"/>
      <c r="N28" s="1">
        <v>0</v>
      </c>
      <c r="O28" s="1">
        <f t="shared" si="4"/>
        <v>47</v>
      </c>
      <c r="P28" s="5"/>
      <c r="Q28" s="5">
        <f t="shared" si="17"/>
        <v>0</v>
      </c>
      <c r="R28" s="5"/>
      <c r="S28" s="1"/>
      <c r="T28" s="1">
        <f t="shared" si="6"/>
        <v>17.787234042553191</v>
      </c>
      <c r="U28" s="1">
        <f t="shared" si="7"/>
        <v>17.787234042553191</v>
      </c>
      <c r="V28" s="1">
        <v>54.2</v>
      </c>
      <c r="W28" s="1">
        <v>44.6</v>
      </c>
      <c r="X28" s="1">
        <v>95.6</v>
      </c>
      <c r="Y28" s="1">
        <v>37.4</v>
      </c>
      <c r="Z28" s="1">
        <v>58.8</v>
      </c>
      <c r="AA28" s="1" t="s">
        <v>41</v>
      </c>
      <c r="AB28" s="1">
        <f t="shared" si="8"/>
        <v>0</v>
      </c>
      <c r="AC28" s="6">
        <v>12</v>
      </c>
      <c r="AD28" s="16">
        <f t="shared" si="18"/>
        <v>0</v>
      </c>
      <c r="AE28" s="1">
        <f t="shared" si="19"/>
        <v>0</v>
      </c>
      <c r="AF28" s="1">
        <f>VLOOKUP(A28,[1]Sheet!$A:$AJ,35,0)</f>
        <v>14</v>
      </c>
      <c r="AG28" s="1">
        <f>VLOOKUP(A28,[1]Sheet!$A:$AJ,36,0)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347</v>
      </c>
      <c r="D29" s="1"/>
      <c r="E29" s="1">
        <v>101</v>
      </c>
      <c r="F29" s="1">
        <v>227</v>
      </c>
      <c r="G29" s="6">
        <v>0.25</v>
      </c>
      <c r="H29" s="1">
        <v>180</v>
      </c>
      <c r="I29" s="1" t="s">
        <v>35</v>
      </c>
      <c r="J29" s="1">
        <v>103</v>
      </c>
      <c r="K29" s="1">
        <f t="shared" si="2"/>
        <v>-2</v>
      </c>
      <c r="L29" s="1">
        <f t="shared" si="3"/>
        <v>101</v>
      </c>
      <c r="M29" s="1"/>
      <c r="N29" s="1">
        <v>0</v>
      </c>
      <c r="O29" s="1">
        <f t="shared" si="4"/>
        <v>20.2</v>
      </c>
      <c r="P29" s="5">
        <f t="shared" si="16"/>
        <v>55.800000000000011</v>
      </c>
      <c r="Q29" s="5">
        <f t="shared" si="17"/>
        <v>84</v>
      </c>
      <c r="R29" s="5"/>
      <c r="S29" s="1"/>
      <c r="T29" s="1">
        <f t="shared" si="6"/>
        <v>15.396039603960396</v>
      </c>
      <c r="U29" s="1">
        <f t="shared" si="7"/>
        <v>11.237623762376238</v>
      </c>
      <c r="V29" s="1">
        <v>17.399999999999999</v>
      </c>
      <c r="W29" s="1">
        <v>21.8</v>
      </c>
      <c r="X29" s="1">
        <v>19.2</v>
      </c>
      <c r="Y29" s="1">
        <v>16.600000000000001</v>
      </c>
      <c r="Z29" s="1">
        <v>15.6</v>
      </c>
      <c r="AA29" s="1" t="s">
        <v>43</v>
      </c>
      <c r="AB29" s="1">
        <f t="shared" si="8"/>
        <v>13.950000000000003</v>
      </c>
      <c r="AC29" s="6">
        <v>6</v>
      </c>
      <c r="AD29" s="16">
        <f t="shared" si="18"/>
        <v>14</v>
      </c>
      <c r="AE29" s="1">
        <f t="shared" si="19"/>
        <v>21</v>
      </c>
      <c r="AF29" s="1">
        <f>VLOOKUP(A29,[1]Sheet!$A:$AJ,35,0)</f>
        <v>14</v>
      </c>
      <c r="AG29" s="1">
        <f>VLOOKUP(A29,[1]Sheet!$A:$AJ,36,0)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566</v>
      </c>
      <c r="D30" s="1">
        <v>336</v>
      </c>
      <c r="E30" s="1">
        <v>522</v>
      </c>
      <c r="F30" s="1">
        <v>373</v>
      </c>
      <c r="G30" s="6">
        <v>0.25</v>
      </c>
      <c r="H30" s="1">
        <v>180</v>
      </c>
      <c r="I30" s="1" t="s">
        <v>35</v>
      </c>
      <c r="J30" s="1">
        <v>522</v>
      </c>
      <c r="K30" s="1">
        <f t="shared" si="2"/>
        <v>0</v>
      </c>
      <c r="L30" s="1">
        <f t="shared" si="3"/>
        <v>186</v>
      </c>
      <c r="M30" s="1">
        <v>336</v>
      </c>
      <c r="N30" s="1">
        <v>0</v>
      </c>
      <c r="O30" s="1">
        <f t="shared" si="4"/>
        <v>37.200000000000003</v>
      </c>
      <c r="P30" s="5">
        <f t="shared" si="16"/>
        <v>147.80000000000007</v>
      </c>
      <c r="Q30" s="5">
        <f t="shared" si="17"/>
        <v>168</v>
      </c>
      <c r="R30" s="5"/>
      <c r="S30" s="1"/>
      <c r="T30" s="1">
        <f t="shared" si="6"/>
        <v>14.54301075268817</v>
      </c>
      <c r="U30" s="1">
        <f t="shared" si="7"/>
        <v>10.026881720430106</v>
      </c>
      <c r="V30" s="1">
        <v>33.6</v>
      </c>
      <c r="W30" s="1">
        <v>17.8</v>
      </c>
      <c r="X30" s="1">
        <v>22.8</v>
      </c>
      <c r="Y30" s="1">
        <v>24.8</v>
      </c>
      <c r="Z30" s="1">
        <v>13.8</v>
      </c>
      <c r="AA30" s="1" t="s">
        <v>43</v>
      </c>
      <c r="AB30" s="1">
        <f t="shared" si="8"/>
        <v>36.950000000000017</v>
      </c>
      <c r="AC30" s="6">
        <v>12</v>
      </c>
      <c r="AD30" s="16">
        <f t="shared" si="18"/>
        <v>14</v>
      </c>
      <c r="AE30" s="1">
        <f t="shared" si="19"/>
        <v>42</v>
      </c>
      <c r="AF30" s="1">
        <f>VLOOKUP(A30,[1]Sheet!$A:$AJ,35,0)</f>
        <v>14</v>
      </c>
      <c r="AG30" s="1">
        <f>VLOOKUP(A30,[1]Sheet!$A:$AJ,36,0)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5" t="s">
        <v>71</v>
      </c>
      <c r="B31" s="25" t="s">
        <v>37</v>
      </c>
      <c r="C31" s="25"/>
      <c r="D31" s="25"/>
      <c r="E31" s="25"/>
      <c r="F31" s="25"/>
      <c r="G31" s="26">
        <v>0</v>
      </c>
      <c r="H31" s="25">
        <v>180</v>
      </c>
      <c r="I31" s="25" t="s">
        <v>35</v>
      </c>
      <c r="J31" s="25"/>
      <c r="K31" s="25">
        <f t="shared" si="2"/>
        <v>0</v>
      </c>
      <c r="L31" s="25">
        <f t="shared" si="3"/>
        <v>0</v>
      </c>
      <c r="M31" s="25"/>
      <c r="N31" s="25"/>
      <c r="O31" s="25">
        <f t="shared" si="4"/>
        <v>0</v>
      </c>
      <c r="P31" s="27"/>
      <c r="Q31" s="27"/>
      <c r="R31" s="27"/>
      <c r="S31" s="25"/>
      <c r="T31" s="25" t="e">
        <f t="shared" si="6"/>
        <v>#DIV/0!</v>
      </c>
      <c r="U31" s="25" t="e">
        <f t="shared" si="7"/>
        <v>#DIV/0!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 t="s">
        <v>72</v>
      </c>
      <c r="AB31" s="25">
        <f t="shared" si="8"/>
        <v>0</v>
      </c>
      <c r="AC31" s="26">
        <v>0</v>
      </c>
      <c r="AD31" s="28"/>
      <c r="AE31" s="25"/>
      <c r="AF31" s="25">
        <f>VLOOKUP(A31,[1]Sheet!$A:$AJ,35,0)</f>
        <v>12</v>
      </c>
      <c r="AG31" s="25">
        <f>VLOOKUP(A31,[1]Sheet!$A:$AJ,36,0)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4020</v>
      </c>
      <c r="D32" s="1"/>
      <c r="E32" s="1">
        <v>163</v>
      </c>
      <c r="F32" s="1">
        <v>3841</v>
      </c>
      <c r="G32" s="6">
        <v>0.75</v>
      </c>
      <c r="H32" s="1">
        <v>180</v>
      </c>
      <c r="I32" s="10" t="s">
        <v>140</v>
      </c>
      <c r="J32" s="1">
        <v>163</v>
      </c>
      <c r="K32" s="1">
        <f t="shared" si="2"/>
        <v>0</v>
      </c>
      <c r="L32" s="1">
        <f t="shared" si="3"/>
        <v>163</v>
      </c>
      <c r="M32" s="1"/>
      <c r="N32" s="1">
        <v>0</v>
      </c>
      <c r="O32" s="1">
        <f t="shared" si="4"/>
        <v>32.6</v>
      </c>
      <c r="P32" s="5"/>
      <c r="Q32" s="5">
        <f>AC32*AD32</f>
        <v>0</v>
      </c>
      <c r="R32" s="5"/>
      <c r="S32" s="1"/>
      <c r="T32" s="1">
        <f t="shared" si="6"/>
        <v>117.82208588957054</v>
      </c>
      <c r="U32" s="1">
        <f t="shared" si="7"/>
        <v>117.82208588957054</v>
      </c>
      <c r="V32" s="1">
        <v>25</v>
      </c>
      <c r="W32" s="1">
        <v>26.4</v>
      </c>
      <c r="X32" s="1">
        <v>25.2</v>
      </c>
      <c r="Y32" s="1">
        <v>46.4</v>
      </c>
      <c r="Z32" s="1">
        <v>336.2</v>
      </c>
      <c r="AA32" s="35" t="s">
        <v>142</v>
      </c>
      <c r="AB32" s="1">
        <f t="shared" si="8"/>
        <v>0</v>
      </c>
      <c r="AC32" s="6">
        <v>8</v>
      </c>
      <c r="AD32" s="16">
        <f>MROUND(P32,AC32*AF32)/AC32</f>
        <v>0</v>
      </c>
      <c r="AE32" s="1">
        <f>AD32*AC32*G32</f>
        <v>0</v>
      </c>
      <c r="AF32" s="1">
        <f>VLOOKUP(A32,[1]Sheet!$A:$AJ,35,0)</f>
        <v>12</v>
      </c>
      <c r="AG32" s="1">
        <f>VLOOKUP(A32,[1]Sheet!$A:$AJ,36,0)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5" t="s">
        <v>74</v>
      </c>
      <c r="B33" s="25" t="s">
        <v>37</v>
      </c>
      <c r="C33" s="25">
        <v>58</v>
      </c>
      <c r="D33" s="25">
        <v>4</v>
      </c>
      <c r="E33" s="25">
        <v>46</v>
      </c>
      <c r="F33" s="25"/>
      <c r="G33" s="26">
        <v>0</v>
      </c>
      <c r="H33" s="25">
        <v>180</v>
      </c>
      <c r="I33" s="25" t="s">
        <v>35</v>
      </c>
      <c r="J33" s="25">
        <v>71</v>
      </c>
      <c r="K33" s="25">
        <f t="shared" si="2"/>
        <v>-25</v>
      </c>
      <c r="L33" s="25">
        <f t="shared" si="3"/>
        <v>46</v>
      </c>
      <c r="M33" s="25"/>
      <c r="N33" s="25"/>
      <c r="O33" s="25">
        <f t="shared" si="4"/>
        <v>9.1999999999999993</v>
      </c>
      <c r="P33" s="27"/>
      <c r="Q33" s="27"/>
      <c r="R33" s="27"/>
      <c r="S33" s="25"/>
      <c r="T33" s="25">
        <f t="shared" si="6"/>
        <v>0</v>
      </c>
      <c r="U33" s="25">
        <f t="shared" si="7"/>
        <v>0</v>
      </c>
      <c r="V33" s="25">
        <v>11</v>
      </c>
      <c r="W33" s="25">
        <v>0</v>
      </c>
      <c r="X33" s="25">
        <v>0</v>
      </c>
      <c r="Y33" s="25">
        <v>0</v>
      </c>
      <c r="Z33" s="25">
        <v>0</v>
      </c>
      <c r="AA33" s="25" t="s">
        <v>72</v>
      </c>
      <c r="AB33" s="25">
        <f t="shared" si="8"/>
        <v>0</v>
      </c>
      <c r="AC33" s="26">
        <v>0</v>
      </c>
      <c r="AD33" s="28"/>
      <c r="AE33" s="25"/>
      <c r="AF33" s="25">
        <f>VLOOKUP(A33,[1]Sheet!$A:$AJ,35,0)</f>
        <v>12</v>
      </c>
      <c r="AG33" s="25">
        <f>VLOOKUP(A33,[1]Sheet!$A:$AJ,36,0)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37</v>
      </c>
      <c r="C34" s="1">
        <v>381</v>
      </c>
      <c r="D34" s="1">
        <v>2016</v>
      </c>
      <c r="E34" s="1">
        <v>2139</v>
      </c>
      <c r="F34" s="1">
        <v>210</v>
      </c>
      <c r="G34" s="6">
        <v>0.75</v>
      </c>
      <c r="H34" s="1">
        <v>180</v>
      </c>
      <c r="I34" s="1" t="s">
        <v>35</v>
      </c>
      <c r="J34" s="1">
        <v>2138</v>
      </c>
      <c r="K34" s="1">
        <f t="shared" si="2"/>
        <v>1</v>
      </c>
      <c r="L34" s="1">
        <f t="shared" si="3"/>
        <v>123</v>
      </c>
      <c r="M34" s="1">
        <v>2016</v>
      </c>
      <c r="N34" s="1">
        <v>192</v>
      </c>
      <c r="O34" s="1">
        <f t="shared" si="4"/>
        <v>24.6</v>
      </c>
      <c r="P34" s="5"/>
      <c r="Q34" s="5">
        <f>AC34*AD34</f>
        <v>0</v>
      </c>
      <c r="R34" s="5"/>
      <c r="S34" s="1"/>
      <c r="T34" s="1">
        <f t="shared" si="6"/>
        <v>16.341463414634145</v>
      </c>
      <c r="U34" s="1">
        <f t="shared" si="7"/>
        <v>16.341463414634145</v>
      </c>
      <c r="V34" s="1">
        <v>40.4</v>
      </c>
      <c r="W34" s="1">
        <v>33.6</v>
      </c>
      <c r="X34" s="1">
        <v>28.8</v>
      </c>
      <c r="Y34" s="1">
        <v>27.6</v>
      </c>
      <c r="Z34" s="1">
        <v>43.4</v>
      </c>
      <c r="AA34" s="1"/>
      <c r="AB34" s="1">
        <f t="shared" si="8"/>
        <v>0</v>
      </c>
      <c r="AC34" s="6">
        <v>8</v>
      </c>
      <c r="AD34" s="16">
        <f>MROUND(P34,AC34*AF34)/AC34</f>
        <v>0</v>
      </c>
      <c r="AE34" s="1">
        <f>AD34*AC34*G34</f>
        <v>0</v>
      </c>
      <c r="AF34" s="1">
        <f>VLOOKUP(A34,[1]Sheet!$A:$AJ,35,0)</f>
        <v>12</v>
      </c>
      <c r="AG34" s="1">
        <f>VLOOKUP(A34,[1]Sheet!$A:$AJ,36,0)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5" t="s">
        <v>76</v>
      </c>
      <c r="B35" s="25" t="s">
        <v>37</v>
      </c>
      <c r="C35" s="25"/>
      <c r="D35" s="25"/>
      <c r="E35" s="25"/>
      <c r="F35" s="25"/>
      <c r="G35" s="26">
        <v>0</v>
      </c>
      <c r="H35" s="25">
        <v>180</v>
      </c>
      <c r="I35" s="25" t="s">
        <v>35</v>
      </c>
      <c r="J35" s="25"/>
      <c r="K35" s="25">
        <f t="shared" si="2"/>
        <v>0</v>
      </c>
      <c r="L35" s="25">
        <f t="shared" si="3"/>
        <v>0</v>
      </c>
      <c r="M35" s="25"/>
      <c r="N35" s="25"/>
      <c r="O35" s="25">
        <f t="shared" si="4"/>
        <v>0</v>
      </c>
      <c r="P35" s="27"/>
      <c r="Q35" s="27"/>
      <c r="R35" s="27"/>
      <c r="S35" s="25"/>
      <c r="T35" s="25" t="e">
        <f t="shared" si="6"/>
        <v>#DIV/0!</v>
      </c>
      <c r="U35" s="25" t="e">
        <f t="shared" si="7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72</v>
      </c>
      <c r="AB35" s="25">
        <f t="shared" si="8"/>
        <v>0</v>
      </c>
      <c r="AC35" s="26">
        <v>0</v>
      </c>
      <c r="AD35" s="28"/>
      <c r="AE35" s="25"/>
      <c r="AF35" s="25">
        <f>VLOOKUP(A35,[1]Sheet!$A:$AJ,35,0)</f>
        <v>12</v>
      </c>
      <c r="AG35" s="25">
        <f>VLOOKUP(A35,[1]Sheet!$A:$AJ,36,0)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77</v>
      </c>
      <c r="B36" s="20" t="s">
        <v>37</v>
      </c>
      <c r="C36" s="20"/>
      <c r="D36" s="20">
        <v>480</v>
      </c>
      <c r="E36" s="20">
        <v>480</v>
      </c>
      <c r="F36" s="20"/>
      <c r="G36" s="21">
        <v>0</v>
      </c>
      <c r="H36" s="20" t="e">
        <v>#N/A</v>
      </c>
      <c r="I36" s="20" t="s">
        <v>49</v>
      </c>
      <c r="J36" s="20">
        <v>480</v>
      </c>
      <c r="K36" s="20">
        <f t="shared" si="2"/>
        <v>0</v>
      </c>
      <c r="L36" s="20">
        <f t="shared" si="3"/>
        <v>0</v>
      </c>
      <c r="M36" s="20">
        <v>480</v>
      </c>
      <c r="N36" s="20"/>
      <c r="O36" s="20">
        <f t="shared" si="4"/>
        <v>0</v>
      </c>
      <c r="P36" s="22"/>
      <c r="Q36" s="22"/>
      <c r="R36" s="22"/>
      <c r="S36" s="20"/>
      <c r="T36" s="20" t="e">
        <f t="shared" si="6"/>
        <v>#DIV/0!</v>
      </c>
      <c r="U36" s="20" t="e">
        <f t="shared" si="7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/>
      <c r="AB36" s="20">
        <f t="shared" si="8"/>
        <v>0</v>
      </c>
      <c r="AC36" s="21">
        <v>0</v>
      </c>
      <c r="AD36" s="23"/>
      <c r="AE36" s="20"/>
      <c r="AF36" s="20"/>
      <c r="AG36" s="2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 t="s">
        <v>78</v>
      </c>
      <c r="B37" s="20" t="s">
        <v>37</v>
      </c>
      <c r="C37" s="20"/>
      <c r="D37" s="20">
        <v>384</v>
      </c>
      <c r="E37" s="20">
        <v>384</v>
      </c>
      <c r="F37" s="20"/>
      <c r="G37" s="21">
        <v>0</v>
      </c>
      <c r="H37" s="20" t="e">
        <v>#N/A</v>
      </c>
      <c r="I37" s="20" t="s">
        <v>49</v>
      </c>
      <c r="J37" s="20">
        <v>384</v>
      </c>
      <c r="K37" s="20">
        <f t="shared" si="2"/>
        <v>0</v>
      </c>
      <c r="L37" s="20">
        <f t="shared" si="3"/>
        <v>0</v>
      </c>
      <c r="M37" s="20">
        <v>384</v>
      </c>
      <c r="N37" s="20"/>
      <c r="O37" s="20">
        <f t="shared" si="4"/>
        <v>0</v>
      </c>
      <c r="P37" s="22"/>
      <c r="Q37" s="22"/>
      <c r="R37" s="22"/>
      <c r="S37" s="20"/>
      <c r="T37" s="20" t="e">
        <f t="shared" si="6"/>
        <v>#DIV/0!</v>
      </c>
      <c r="U37" s="20" t="e">
        <f t="shared" si="7"/>
        <v>#DIV/0!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/>
      <c r="AB37" s="20">
        <f t="shared" si="8"/>
        <v>0</v>
      </c>
      <c r="AC37" s="21">
        <v>0</v>
      </c>
      <c r="AD37" s="23"/>
      <c r="AE37" s="20"/>
      <c r="AF37" s="20"/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5" t="s">
        <v>79</v>
      </c>
      <c r="B38" s="25" t="s">
        <v>37</v>
      </c>
      <c r="C38" s="25">
        <v>66</v>
      </c>
      <c r="D38" s="25"/>
      <c r="E38" s="25">
        <v>18</v>
      </c>
      <c r="F38" s="25">
        <v>47</v>
      </c>
      <c r="G38" s="26">
        <v>0</v>
      </c>
      <c r="H38" s="25">
        <v>180</v>
      </c>
      <c r="I38" s="25" t="s">
        <v>35</v>
      </c>
      <c r="J38" s="25">
        <v>18</v>
      </c>
      <c r="K38" s="25">
        <f t="shared" ref="K38:K69" si="20">E38-J38</f>
        <v>0</v>
      </c>
      <c r="L38" s="25">
        <f t="shared" si="3"/>
        <v>18</v>
      </c>
      <c r="M38" s="25"/>
      <c r="N38" s="25"/>
      <c r="O38" s="25">
        <f t="shared" si="4"/>
        <v>3.6</v>
      </c>
      <c r="P38" s="27"/>
      <c r="Q38" s="27"/>
      <c r="R38" s="27"/>
      <c r="S38" s="25"/>
      <c r="T38" s="25">
        <f t="shared" si="6"/>
        <v>13.055555555555555</v>
      </c>
      <c r="U38" s="25">
        <f t="shared" si="7"/>
        <v>13.055555555555555</v>
      </c>
      <c r="V38" s="25">
        <v>6.6</v>
      </c>
      <c r="W38" s="25">
        <v>0</v>
      </c>
      <c r="X38" s="25">
        <v>0</v>
      </c>
      <c r="Y38" s="25">
        <v>0</v>
      </c>
      <c r="Z38" s="25">
        <v>0</v>
      </c>
      <c r="AA38" s="24" t="s">
        <v>138</v>
      </c>
      <c r="AB38" s="25">
        <f t="shared" si="8"/>
        <v>0</v>
      </c>
      <c r="AC38" s="26">
        <v>0</v>
      </c>
      <c r="AD38" s="28"/>
      <c r="AE38" s="25"/>
      <c r="AF38" s="25">
        <f>VLOOKUP(A38,[1]Sheet!$A:$AJ,35,0)</f>
        <v>12</v>
      </c>
      <c r="AG38" s="25">
        <f>VLOOKUP(A38,[1]Sheet!$A:$AJ,36,0)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80</v>
      </c>
      <c r="B39" s="25" t="s">
        <v>37</v>
      </c>
      <c r="C39" s="25"/>
      <c r="D39" s="25"/>
      <c r="E39" s="25"/>
      <c r="F39" s="25"/>
      <c r="G39" s="26">
        <v>0</v>
      </c>
      <c r="H39" s="25">
        <v>180</v>
      </c>
      <c r="I39" s="25" t="s">
        <v>35</v>
      </c>
      <c r="J39" s="25"/>
      <c r="K39" s="25">
        <f t="shared" si="20"/>
        <v>0</v>
      </c>
      <c r="L39" s="25">
        <f t="shared" si="3"/>
        <v>0</v>
      </c>
      <c r="M39" s="25"/>
      <c r="N39" s="25"/>
      <c r="O39" s="25">
        <f t="shared" si="4"/>
        <v>0</v>
      </c>
      <c r="P39" s="27"/>
      <c r="Q39" s="27"/>
      <c r="R39" s="27"/>
      <c r="S39" s="25"/>
      <c r="T39" s="25" t="e">
        <f t="shared" si="6"/>
        <v>#DIV/0!</v>
      </c>
      <c r="U39" s="25" t="e">
        <f t="shared" si="7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72</v>
      </c>
      <c r="AB39" s="25">
        <f t="shared" si="8"/>
        <v>0</v>
      </c>
      <c r="AC39" s="26">
        <v>0</v>
      </c>
      <c r="AD39" s="28"/>
      <c r="AE39" s="25"/>
      <c r="AF39" s="25">
        <f>VLOOKUP(A39,[1]Sheet!$A:$AJ,35,0)</f>
        <v>12</v>
      </c>
      <c r="AG39" s="25">
        <f>VLOOKUP(A39,[1]Sheet!$A:$AJ,36,0)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>
        <v>457</v>
      </c>
      <c r="D40" s="1"/>
      <c r="E40" s="1">
        <v>140</v>
      </c>
      <c r="F40" s="1">
        <v>308</v>
      </c>
      <c r="G40" s="6">
        <v>0.9</v>
      </c>
      <c r="H40" s="1">
        <v>180</v>
      </c>
      <c r="I40" s="1" t="s">
        <v>35</v>
      </c>
      <c r="J40" s="1">
        <v>140</v>
      </c>
      <c r="K40" s="1">
        <f t="shared" si="20"/>
        <v>0</v>
      </c>
      <c r="L40" s="1">
        <f t="shared" si="3"/>
        <v>140</v>
      </c>
      <c r="M40" s="1"/>
      <c r="N40" s="1">
        <v>0</v>
      </c>
      <c r="O40" s="1">
        <f t="shared" si="4"/>
        <v>28</v>
      </c>
      <c r="P40" s="5">
        <f>14*O40-N40-F40</f>
        <v>84</v>
      </c>
      <c r="Q40" s="5">
        <f>AC40*AD40</f>
        <v>96</v>
      </c>
      <c r="R40" s="5"/>
      <c r="S40" s="1"/>
      <c r="T40" s="1">
        <f t="shared" si="6"/>
        <v>14.428571428571429</v>
      </c>
      <c r="U40" s="1">
        <f t="shared" si="7"/>
        <v>11</v>
      </c>
      <c r="V40" s="1">
        <v>25.4</v>
      </c>
      <c r="W40" s="1">
        <v>32.799999999999997</v>
      </c>
      <c r="X40" s="1">
        <v>23</v>
      </c>
      <c r="Y40" s="1">
        <v>24.2</v>
      </c>
      <c r="Z40" s="1">
        <v>23</v>
      </c>
      <c r="AA40" s="1" t="s">
        <v>43</v>
      </c>
      <c r="AB40" s="1">
        <f t="shared" si="8"/>
        <v>75.600000000000009</v>
      </c>
      <c r="AC40" s="6">
        <v>8</v>
      </c>
      <c r="AD40" s="16">
        <f>MROUND(P40,AC40*AF40)/AC40</f>
        <v>12</v>
      </c>
      <c r="AE40" s="1">
        <f>AD40*AC40*G40</f>
        <v>86.4</v>
      </c>
      <c r="AF40" s="1">
        <f>VLOOKUP(A40,[1]Sheet!$A:$AJ,35,0)</f>
        <v>12</v>
      </c>
      <c r="AG40" s="1">
        <f>VLOOKUP(A40,[1]Sheet!$A:$AJ,36,0)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82</v>
      </c>
      <c r="B41" s="20" t="s">
        <v>37</v>
      </c>
      <c r="C41" s="20"/>
      <c r="D41" s="20">
        <v>6</v>
      </c>
      <c r="E41" s="20">
        <v>6</v>
      </c>
      <c r="F41" s="20"/>
      <c r="G41" s="21">
        <v>0</v>
      </c>
      <c r="H41" s="20" t="e">
        <v>#N/A</v>
      </c>
      <c r="I41" s="20" t="s">
        <v>49</v>
      </c>
      <c r="J41" s="20">
        <v>8</v>
      </c>
      <c r="K41" s="20">
        <f t="shared" si="20"/>
        <v>-2</v>
      </c>
      <c r="L41" s="20">
        <f t="shared" si="3"/>
        <v>6</v>
      </c>
      <c r="M41" s="20"/>
      <c r="N41" s="20"/>
      <c r="O41" s="20">
        <f t="shared" si="4"/>
        <v>1.2</v>
      </c>
      <c r="P41" s="22"/>
      <c r="Q41" s="22"/>
      <c r="R41" s="22"/>
      <c r="S41" s="20"/>
      <c r="T41" s="20">
        <f t="shared" si="6"/>
        <v>0</v>
      </c>
      <c r="U41" s="20">
        <f t="shared" si="7"/>
        <v>0</v>
      </c>
      <c r="V41" s="20">
        <v>0</v>
      </c>
      <c r="W41" s="20">
        <v>0.8</v>
      </c>
      <c r="X41" s="20">
        <v>0</v>
      </c>
      <c r="Y41" s="20">
        <v>0.8</v>
      </c>
      <c r="Z41" s="20">
        <v>0.8</v>
      </c>
      <c r="AA41" s="20"/>
      <c r="AB41" s="20">
        <f t="shared" si="8"/>
        <v>0</v>
      </c>
      <c r="AC41" s="21">
        <v>0</v>
      </c>
      <c r="AD41" s="23"/>
      <c r="AE41" s="20"/>
      <c r="AF41" s="20"/>
      <c r="AG41" s="2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306</v>
      </c>
      <c r="D42" s="1"/>
      <c r="E42" s="1">
        <v>89</v>
      </c>
      <c r="F42" s="1">
        <v>204</v>
      </c>
      <c r="G42" s="6">
        <v>0.9</v>
      </c>
      <c r="H42" s="1">
        <v>180</v>
      </c>
      <c r="I42" s="1" t="s">
        <v>35</v>
      </c>
      <c r="J42" s="1">
        <v>89</v>
      </c>
      <c r="K42" s="1">
        <f t="shared" si="20"/>
        <v>0</v>
      </c>
      <c r="L42" s="1">
        <f t="shared" si="3"/>
        <v>89</v>
      </c>
      <c r="M42" s="1"/>
      <c r="N42" s="1">
        <v>96</v>
      </c>
      <c r="O42" s="1">
        <f t="shared" si="4"/>
        <v>17.8</v>
      </c>
      <c r="P42" s="5"/>
      <c r="Q42" s="5">
        <f>AC42*AD42</f>
        <v>0</v>
      </c>
      <c r="R42" s="5"/>
      <c r="S42" s="1"/>
      <c r="T42" s="1">
        <f t="shared" si="6"/>
        <v>16.853932584269661</v>
      </c>
      <c r="U42" s="1">
        <f t="shared" si="7"/>
        <v>16.853932584269661</v>
      </c>
      <c r="V42" s="1">
        <v>19.600000000000001</v>
      </c>
      <c r="W42" s="1">
        <v>21.2</v>
      </c>
      <c r="X42" s="1">
        <v>14.6</v>
      </c>
      <c r="Y42" s="1">
        <v>19</v>
      </c>
      <c r="Z42" s="1">
        <v>23.8</v>
      </c>
      <c r="AA42" s="1"/>
      <c r="AB42" s="1">
        <f t="shared" si="8"/>
        <v>0</v>
      </c>
      <c r="AC42" s="6">
        <v>8</v>
      </c>
      <c r="AD42" s="16">
        <f>MROUND(P42,AC42*AF42)/AC42</f>
        <v>0</v>
      </c>
      <c r="AE42" s="1">
        <f>AD42*AC42*G42</f>
        <v>0</v>
      </c>
      <c r="AF42" s="1">
        <f>VLOOKUP(A42,[1]Sheet!$A:$AJ,35,0)</f>
        <v>12</v>
      </c>
      <c r="AG42" s="1">
        <f>VLOOKUP(A42,[1]Sheet!$A:$AJ,36,0)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84</v>
      </c>
      <c r="B43" s="20" t="s">
        <v>37</v>
      </c>
      <c r="C43" s="20"/>
      <c r="D43" s="20">
        <v>768</v>
      </c>
      <c r="E43" s="20">
        <v>768</v>
      </c>
      <c r="F43" s="20"/>
      <c r="G43" s="21">
        <v>0</v>
      </c>
      <c r="H43" s="20" t="e">
        <v>#N/A</v>
      </c>
      <c r="I43" s="20" t="s">
        <v>49</v>
      </c>
      <c r="J43" s="20">
        <v>768</v>
      </c>
      <c r="K43" s="20">
        <f t="shared" si="20"/>
        <v>0</v>
      </c>
      <c r="L43" s="20">
        <f t="shared" si="3"/>
        <v>0</v>
      </c>
      <c r="M43" s="20">
        <v>768</v>
      </c>
      <c r="N43" s="20"/>
      <c r="O43" s="20">
        <f t="shared" si="4"/>
        <v>0</v>
      </c>
      <c r="P43" s="22"/>
      <c r="Q43" s="22"/>
      <c r="R43" s="22"/>
      <c r="S43" s="20"/>
      <c r="T43" s="20" t="e">
        <f t="shared" si="6"/>
        <v>#DIV/0!</v>
      </c>
      <c r="U43" s="20" t="e">
        <f t="shared" si="7"/>
        <v>#DIV/0!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/>
      <c r="AB43" s="20">
        <f t="shared" si="8"/>
        <v>0</v>
      </c>
      <c r="AC43" s="21">
        <v>0</v>
      </c>
      <c r="AD43" s="23"/>
      <c r="AE43" s="20"/>
      <c r="AF43" s="20"/>
      <c r="AG43" s="2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5" t="s">
        <v>85</v>
      </c>
      <c r="B44" s="25" t="s">
        <v>37</v>
      </c>
      <c r="C44" s="25"/>
      <c r="D44" s="25"/>
      <c r="E44" s="25"/>
      <c r="F44" s="25"/>
      <c r="G44" s="26">
        <v>0</v>
      </c>
      <c r="H44" s="25">
        <v>180</v>
      </c>
      <c r="I44" s="25" t="s">
        <v>35</v>
      </c>
      <c r="J44" s="25"/>
      <c r="K44" s="25">
        <f t="shared" si="20"/>
        <v>0</v>
      </c>
      <c r="L44" s="25">
        <f t="shared" si="3"/>
        <v>0</v>
      </c>
      <c r="M44" s="25"/>
      <c r="N44" s="25"/>
      <c r="O44" s="25">
        <f t="shared" si="4"/>
        <v>0</v>
      </c>
      <c r="P44" s="27"/>
      <c r="Q44" s="27"/>
      <c r="R44" s="27"/>
      <c r="S44" s="25"/>
      <c r="T44" s="25" t="e">
        <f t="shared" si="6"/>
        <v>#DIV/0!</v>
      </c>
      <c r="U44" s="25" t="e">
        <f t="shared" si="7"/>
        <v>#DIV/0!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 t="s">
        <v>72</v>
      </c>
      <c r="AB44" s="25">
        <f t="shared" si="8"/>
        <v>0</v>
      </c>
      <c r="AC44" s="26">
        <v>0</v>
      </c>
      <c r="AD44" s="28"/>
      <c r="AE44" s="25"/>
      <c r="AF44" s="25">
        <f>VLOOKUP(A44,[1]Sheet!$A:$AJ,35,0)</f>
        <v>12</v>
      </c>
      <c r="AG44" s="25">
        <f>VLOOKUP(A44,[1]Sheet!$A:$AJ,36,0)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1415</v>
      </c>
      <c r="D45" s="1"/>
      <c r="E45" s="1">
        <v>153</v>
      </c>
      <c r="F45" s="1">
        <v>1231</v>
      </c>
      <c r="G45" s="6">
        <v>0.9</v>
      </c>
      <c r="H45" s="1">
        <v>180</v>
      </c>
      <c r="I45" s="1" t="s">
        <v>35</v>
      </c>
      <c r="J45" s="1">
        <v>154</v>
      </c>
      <c r="K45" s="1">
        <f t="shared" si="20"/>
        <v>-1</v>
      </c>
      <c r="L45" s="1">
        <f t="shared" si="3"/>
        <v>153</v>
      </c>
      <c r="M45" s="1"/>
      <c r="N45" s="1">
        <v>0</v>
      </c>
      <c r="O45" s="1">
        <f t="shared" si="4"/>
        <v>30.6</v>
      </c>
      <c r="P45" s="5"/>
      <c r="Q45" s="5">
        <f t="shared" ref="Q45:Q47" si="21">AC45*AD45</f>
        <v>0</v>
      </c>
      <c r="R45" s="5"/>
      <c r="S45" s="1"/>
      <c r="T45" s="1">
        <f t="shared" si="6"/>
        <v>40.228758169934636</v>
      </c>
      <c r="U45" s="1">
        <f t="shared" si="7"/>
        <v>40.228758169934636</v>
      </c>
      <c r="V45" s="1">
        <v>33.4</v>
      </c>
      <c r="W45" s="1">
        <v>26.6</v>
      </c>
      <c r="X45" s="1">
        <v>24.6</v>
      </c>
      <c r="Y45" s="1">
        <v>33.200000000000003</v>
      </c>
      <c r="Z45" s="1">
        <v>33</v>
      </c>
      <c r="AA45" s="36" t="s">
        <v>46</v>
      </c>
      <c r="AB45" s="1">
        <f t="shared" si="8"/>
        <v>0</v>
      </c>
      <c r="AC45" s="6">
        <v>8</v>
      </c>
      <c r="AD45" s="16">
        <f t="shared" ref="AD45:AD47" si="22">MROUND(P45,AC45*AF45)/AC45</f>
        <v>0</v>
      </c>
      <c r="AE45" s="1">
        <f t="shared" ref="AE45:AE47" si="23">AD45*AC45*G45</f>
        <v>0</v>
      </c>
      <c r="AF45" s="1">
        <f>VLOOKUP(A45,[1]Sheet!$A:$AJ,35,0)</f>
        <v>12</v>
      </c>
      <c r="AG45" s="1">
        <f>VLOOKUP(A45,[1]Sheet!$A:$AJ,36,0)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642</v>
      </c>
      <c r="D46" s="1"/>
      <c r="E46" s="1">
        <v>257</v>
      </c>
      <c r="F46" s="1">
        <v>274</v>
      </c>
      <c r="G46" s="6">
        <v>0.43</v>
      </c>
      <c r="H46" s="1">
        <v>180</v>
      </c>
      <c r="I46" s="1" t="s">
        <v>35</v>
      </c>
      <c r="J46" s="1">
        <v>259</v>
      </c>
      <c r="K46" s="1">
        <f t="shared" si="20"/>
        <v>-2</v>
      </c>
      <c r="L46" s="1">
        <f t="shared" si="3"/>
        <v>257</v>
      </c>
      <c r="M46" s="1"/>
      <c r="N46" s="1">
        <v>384</v>
      </c>
      <c r="O46" s="1">
        <f t="shared" si="4"/>
        <v>51.4</v>
      </c>
      <c r="P46" s="5">
        <f>15*O46-N46-F46</f>
        <v>113</v>
      </c>
      <c r="Q46" s="5">
        <f t="shared" si="21"/>
        <v>192</v>
      </c>
      <c r="R46" s="5"/>
      <c r="S46" s="1"/>
      <c r="T46" s="1">
        <f t="shared" si="6"/>
        <v>16.536964980544749</v>
      </c>
      <c r="U46" s="1">
        <f t="shared" si="7"/>
        <v>12.801556420233464</v>
      </c>
      <c r="V46" s="1">
        <v>59.4</v>
      </c>
      <c r="W46" s="1">
        <v>42.6</v>
      </c>
      <c r="X46" s="1">
        <v>52.6</v>
      </c>
      <c r="Y46" s="1">
        <v>52.8</v>
      </c>
      <c r="Z46" s="1">
        <v>44.6</v>
      </c>
      <c r="AA46" s="1"/>
      <c r="AB46" s="1">
        <f t="shared" si="8"/>
        <v>48.589999999999996</v>
      </c>
      <c r="AC46" s="6">
        <v>16</v>
      </c>
      <c r="AD46" s="16">
        <f t="shared" si="22"/>
        <v>12</v>
      </c>
      <c r="AE46" s="1">
        <f t="shared" si="23"/>
        <v>82.56</v>
      </c>
      <c r="AF46" s="1">
        <f>VLOOKUP(A46,[1]Sheet!$A:$AJ,35,0)</f>
        <v>12</v>
      </c>
      <c r="AG46" s="1">
        <f>VLOOKUP(A46,[1]Sheet!$A:$AJ,36,0)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900</v>
      </c>
      <c r="D47" s="1"/>
      <c r="E47" s="1">
        <v>270</v>
      </c>
      <c r="F47" s="1">
        <v>560</v>
      </c>
      <c r="G47" s="6">
        <v>1</v>
      </c>
      <c r="H47" s="1">
        <v>180</v>
      </c>
      <c r="I47" s="1" t="s">
        <v>35</v>
      </c>
      <c r="J47" s="1">
        <v>270</v>
      </c>
      <c r="K47" s="1">
        <f t="shared" si="20"/>
        <v>0</v>
      </c>
      <c r="L47" s="1">
        <f t="shared" si="3"/>
        <v>270</v>
      </c>
      <c r="M47" s="1"/>
      <c r="N47" s="1">
        <v>0</v>
      </c>
      <c r="O47" s="1">
        <f t="shared" si="4"/>
        <v>54</v>
      </c>
      <c r="P47" s="5">
        <f t="shared" ref="P47" si="24">14*O47-N47-F47</f>
        <v>196</v>
      </c>
      <c r="Q47" s="5">
        <f t="shared" si="21"/>
        <v>180</v>
      </c>
      <c r="R47" s="5"/>
      <c r="S47" s="1"/>
      <c r="T47" s="1">
        <f t="shared" si="6"/>
        <v>13.703703703703704</v>
      </c>
      <c r="U47" s="1">
        <f t="shared" si="7"/>
        <v>10.37037037037037</v>
      </c>
      <c r="V47" s="1">
        <v>55</v>
      </c>
      <c r="W47" s="1">
        <v>65</v>
      </c>
      <c r="X47" s="1">
        <v>54.54</v>
      </c>
      <c r="Y47" s="1">
        <v>53</v>
      </c>
      <c r="Z47" s="1">
        <v>66</v>
      </c>
      <c r="AA47" s="1"/>
      <c r="AB47" s="1">
        <f t="shared" si="8"/>
        <v>196</v>
      </c>
      <c r="AC47" s="6">
        <v>5</v>
      </c>
      <c r="AD47" s="16">
        <f t="shared" si="22"/>
        <v>36</v>
      </c>
      <c r="AE47" s="1">
        <f t="shared" si="23"/>
        <v>180</v>
      </c>
      <c r="AF47" s="1">
        <f>VLOOKUP(A47,[1]Sheet!$A:$AJ,35,0)</f>
        <v>12</v>
      </c>
      <c r="AG47" s="1">
        <f>VLOOKUP(A47,[1]Sheet!$A:$AJ,36,0)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0" t="s">
        <v>89</v>
      </c>
      <c r="B48" s="20" t="s">
        <v>37</v>
      </c>
      <c r="C48" s="20"/>
      <c r="D48" s="20">
        <v>384</v>
      </c>
      <c r="E48" s="20">
        <v>384</v>
      </c>
      <c r="F48" s="20"/>
      <c r="G48" s="21">
        <v>0</v>
      </c>
      <c r="H48" s="20" t="e">
        <v>#N/A</v>
      </c>
      <c r="I48" s="20" t="s">
        <v>49</v>
      </c>
      <c r="J48" s="20">
        <v>384</v>
      </c>
      <c r="K48" s="20">
        <f t="shared" si="20"/>
        <v>0</v>
      </c>
      <c r="L48" s="20">
        <f t="shared" si="3"/>
        <v>0</v>
      </c>
      <c r="M48" s="20">
        <v>384</v>
      </c>
      <c r="N48" s="20"/>
      <c r="O48" s="20">
        <f t="shared" si="4"/>
        <v>0</v>
      </c>
      <c r="P48" s="22"/>
      <c r="Q48" s="22"/>
      <c r="R48" s="22"/>
      <c r="S48" s="20"/>
      <c r="T48" s="20" t="e">
        <f t="shared" si="6"/>
        <v>#DIV/0!</v>
      </c>
      <c r="U48" s="20" t="e">
        <f t="shared" si="7"/>
        <v>#DIV/0!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/>
      <c r="AB48" s="20">
        <f t="shared" si="8"/>
        <v>0</v>
      </c>
      <c r="AC48" s="21">
        <v>0</v>
      </c>
      <c r="AD48" s="23"/>
      <c r="AE48" s="20"/>
      <c r="AF48" s="20"/>
      <c r="AG48" s="2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90</v>
      </c>
      <c r="B49" s="20" t="s">
        <v>37</v>
      </c>
      <c r="C49" s="20"/>
      <c r="D49" s="20">
        <v>360</v>
      </c>
      <c r="E49" s="20">
        <v>360</v>
      </c>
      <c r="F49" s="20"/>
      <c r="G49" s="21">
        <v>0</v>
      </c>
      <c r="H49" s="20" t="e">
        <v>#N/A</v>
      </c>
      <c r="I49" s="20" t="s">
        <v>49</v>
      </c>
      <c r="J49" s="20">
        <v>360</v>
      </c>
      <c r="K49" s="20">
        <f t="shared" si="20"/>
        <v>0</v>
      </c>
      <c r="L49" s="20">
        <f t="shared" si="3"/>
        <v>0</v>
      </c>
      <c r="M49" s="20">
        <v>360</v>
      </c>
      <c r="N49" s="20"/>
      <c r="O49" s="20">
        <f t="shared" si="4"/>
        <v>0</v>
      </c>
      <c r="P49" s="22"/>
      <c r="Q49" s="22"/>
      <c r="R49" s="22"/>
      <c r="S49" s="20"/>
      <c r="T49" s="20" t="e">
        <f t="shared" si="6"/>
        <v>#DIV/0!</v>
      </c>
      <c r="U49" s="20" t="e">
        <f t="shared" si="7"/>
        <v>#DIV/0!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/>
      <c r="AB49" s="20">
        <f t="shared" si="8"/>
        <v>0</v>
      </c>
      <c r="AC49" s="21">
        <v>0</v>
      </c>
      <c r="AD49" s="23"/>
      <c r="AE49" s="20"/>
      <c r="AF49" s="20"/>
      <c r="AG49" s="2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>
        <v>1590</v>
      </c>
      <c r="D50" s="1"/>
      <c r="E50" s="1">
        <v>393</v>
      </c>
      <c r="F50" s="1">
        <v>1147</v>
      </c>
      <c r="G50" s="6">
        <v>0.9</v>
      </c>
      <c r="H50" s="1">
        <v>180</v>
      </c>
      <c r="I50" s="1" t="s">
        <v>35</v>
      </c>
      <c r="J50" s="1">
        <v>393</v>
      </c>
      <c r="K50" s="1">
        <f t="shared" si="20"/>
        <v>0</v>
      </c>
      <c r="L50" s="1">
        <f t="shared" si="3"/>
        <v>393</v>
      </c>
      <c r="M50" s="1"/>
      <c r="N50" s="1">
        <v>0</v>
      </c>
      <c r="O50" s="1">
        <f t="shared" si="4"/>
        <v>78.599999999999994</v>
      </c>
      <c r="P50" s="5"/>
      <c r="Q50" s="5">
        <f t="shared" ref="Q50:Q51" si="25">AC50*AD50</f>
        <v>0</v>
      </c>
      <c r="R50" s="5"/>
      <c r="S50" s="1"/>
      <c r="T50" s="1">
        <f t="shared" si="6"/>
        <v>14.592875318066159</v>
      </c>
      <c r="U50" s="1">
        <f t="shared" si="7"/>
        <v>14.592875318066159</v>
      </c>
      <c r="V50" s="1">
        <v>53.2</v>
      </c>
      <c r="W50" s="1">
        <v>71.2</v>
      </c>
      <c r="X50" s="1">
        <v>59.4</v>
      </c>
      <c r="Y50" s="1">
        <v>67</v>
      </c>
      <c r="Z50" s="1">
        <v>67.2</v>
      </c>
      <c r="AA50" s="24" t="s">
        <v>56</v>
      </c>
      <c r="AB50" s="1">
        <f t="shared" si="8"/>
        <v>0</v>
      </c>
      <c r="AC50" s="6">
        <v>8</v>
      </c>
      <c r="AD50" s="16">
        <f t="shared" ref="AD50:AD51" si="26">MROUND(P50,AC50*AF50)/AC50</f>
        <v>0</v>
      </c>
      <c r="AE50" s="1">
        <f t="shared" ref="AE50:AE51" si="27">AD50*AC50*G50</f>
        <v>0</v>
      </c>
      <c r="AF50" s="1">
        <f>VLOOKUP(A50,[1]Sheet!$A:$AJ,35,0)</f>
        <v>12</v>
      </c>
      <c r="AG50" s="1">
        <f>VLOOKUP(A50,[1]Sheet!$A:$AJ,36,0)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306</v>
      </c>
      <c r="D51" s="1"/>
      <c r="E51" s="1">
        <v>112</v>
      </c>
      <c r="F51" s="1">
        <v>189</v>
      </c>
      <c r="G51" s="6">
        <v>0.43</v>
      </c>
      <c r="H51" s="1">
        <v>180</v>
      </c>
      <c r="I51" s="1" t="s">
        <v>35</v>
      </c>
      <c r="J51" s="1">
        <v>112</v>
      </c>
      <c r="K51" s="1">
        <f t="shared" si="20"/>
        <v>0</v>
      </c>
      <c r="L51" s="1">
        <f t="shared" si="3"/>
        <v>112</v>
      </c>
      <c r="M51" s="1"/>
      <c r="N51" s="1">
        <v>0</v>
      </c>
      <c r="O51" s="1">
        <f t="shared" si="4"/>
        <v>22.4</v>
      </c>
      <c r="P51" s="5">
        <f t="shared" ref="P51" si="28">14*O51-N51-F51</f>
        <v>124.59999999999997</v>
      </c>
      <c r="Q51" s="5">
        <f t="shared" si="25"/>
        <v>192</v>
      </c>
      <c r="R51" s="5"/>
      <c r="S51" s="1"/>
      <c r="T51" s="1">
        <f t="shared" si="6"/>
        <v>17.008928571428573</v>
      </c>
      <c r="U51" s="1">
        <f t="shared" si="7"/>
        <v>8.4375</v>
      </c>
      <c r="V51" s="1">
        <v>15.2</v>
      </c>
      <c r="W51" s="1">
        <v>16.600000000000001</v>
      </c>
      <c r="X51" s="1">
        <v>15.8</v>
      </c>
      <c r="Y51" s="1">
        <v>19.600000000000001</v>
      </c>
      <c r="Z51" s="1">
        <v>16.2</v>
      </c>
      <c r="AA51" s="1"/>
      <c r="AB51" s="1">
        <f t="shared" si="8"/>
        <v>53.577999999999982</v>
      </c>
      <c r="AC51" s="6">
        <v>16</v>
      </c>
      <c r="AD51" s="16">
        <f t="shared" si="26"/>
        <v>12</v>
      </c>
      <c r="AE51" s="1">
        <f t="shared" si="27"/>
        <v>82.56</v>
      </c>
      <c r="AF51" s="1">
        <f>VLOOKUP(A51,[1]Sheet!$A:$AJ,35,0)</f>
        <v>12</v>
      </c>
      <c r="AG51" s="1">
        <f>VLOOKUP(A51,[1]Sheet!$A:$AJ,36,0)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93</v>
      </c>
      <c r="B52" s="20" t="s">
        <v>37</v>
      </c>
      <c r="C52" s="20"/>
      <c r="D52" s="20">
        <v>384</v>
      </c>
      <c r="E52" s="20">
        <v>384</v>
      </c>
      <c r="F52" s="20"/>
      <c r="G52" s="21">
        <v>0</v>
      </c>
      <c r="H52" s="20" t="e">
        <v>#N/A</v>
      </c>
      <c r="I52" s="20" t="s">
        <v>49</v>
      </c>
      <c r="J52" s="20">
        <v>384</v>
      </c>
      <c r="K52" s="20">
        <f t="shared" si="20"/>
        <v>0</v>
      </c>
      <c r="L52" s="20">
        <f t="shared" si="3"/>
        <v>0</v>
      </c>
      <c r="M52" s="20">
        <v>384</v>
      </c>
      <c r="N52" s="20"/>
      <c r="O52" s="20">
        <f t="shared" si="4"/>
        <v>0</v>
      </c>
      <c r="P52" s="22"/>
      <c r="Q52" s="22"/>
      <c r="R52" s="22"/>
      <c r="S52" s="20"/>
      <c r="T52" s="20" t="e">
        <f t="shared" si="6"/>
        <v>#DIV/0!</v>
      </c>
      <c r="U52" s="20" t="e">
        <f t="shared" si="7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/>
      <c r="AB52" s="20">
        <f t="shared" si="8"/>
        <v>0</v>
      </c>
      <c r="AC52" s="21">
        <v>0</v>
      </c>
      <c r="AD52" s="23"/>
      <c r="AE52" s="20"/>
      <c r="AF52" s="20"/>
      <c r="AG52" s="2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0" t="s">
        <v>94</v>
      </c>
      <c r="B53" s="20" t="s">
        <v>37</v>
      </c>
      <c r="C53" s="20"/>
      <c r="D53" s="20">
        <v>360</v>
      </c>
      <c r="E53" s="20">
        <v>360</v>
      </c>
      <c r="F53" s="20"/>
      <c r="G53" s="21">
        <v>0</v>
      </c>
      <c r="H53" s="20" t="e">
        <v>#N/A</v>
      </c>
      <c r="I53" s="20" t="s">
        <v>49</v>
      </c>
      <c r="J53" s="20">
        <v>360</v>
      </c>
      <c r="K53" s="20">
        <f t="shared" si="20"/>
        <v>0</v>
      </c>
      <c r="L53" s="20">
        <f t="shared" si="3"/>
        <v>0</v>
      </c>
      <c r="M53" s="20">
        <v>360</v>
      </c>
      <c r="N53" s="20"/>
      <c r="O53" s="20">
        <f t="shared" si="4"/>
        <v>0</v>
      </c>
      <c r="P53" s="22"/>
      <c r="Q53" s="22"/>
      <c r="R53" s="22"/>
      <c r="S53" s="20"/>
      <c r="T53" s="20" t="e">
        <f t="shared" si="6"/>
        <v>#DIV/0!</v>
      </c>
      <c r="U53" s="20" t="e">
        <f t="shared" si="7"/>
        <v>#DIV/0!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/>
      <c r="AB53" s="20">
        <f t="shared" si="8"/>
        <v>0</v>
      </c>
      <c r="AC53" s="21">
        <v>0</v>
      </c>
      <c r="AD53" s="23"/>
      <c r="AE53" s="20"/>
      <c r="AF53" s="20"/>
      <c r="AG53" s="2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95</v>
      </c>
      <c r="B54" s="20" t="s">
        <v>37</v>
      </c>
      <c r="C54" s="20">
        <v>92</v>
      </c>
      <c r="D54" s="20"/>
      <c r="E54" s="20">
        <v>13</v>
      </c>
      <c r="F54" s="20">
        <v>76</v>
      </c>
      <c r="G54" s="21">
        <v>0</v>
      </c>
      <c r="H54" s="20">
        <v>180</v>
      </c>
      <c r="I54" s="20" t="s">
        <v>49</v>
      </c>
      <c r="J54" s="20">
        <v>13</v>
      </c>
      <c r="K54" s="20">
        <f t="shared" si="20"/>
        <v>0</v>
      </c>
      <c r="L54" s="20">
        <f t="shared" si="3"/>
        <v>13</v>
      </c>
      <c r="M54" s="20"/>
      <c r="N54" s="20">
        <v>0</v>
      </c>
      <c r="O54" s="20">
        <f t="shared" si="4"/>
        <v>2.6</v>
      </c>
      <c r="P54" s="22"/>
      <c r="Q54" s="22"/>
      <c r="R54" s="22"/>
      <c r="S54" s="20"/>
      <c r="T54" s="20">
        <f t="shared" si="6"/>
        <v>29.23076923076923</v>
      </c>
      <c r="U54" s="20">
        <f t="shared" si="7"/>
        <v>29.23076923076923</v>
      </c>
      <c r="V54" s="20">
        <v>4</v>
      </c>
      <c r="W54" s="20">
        <v>1.2</v>
      </c>
      <c r="X54" s="20">
        <v>1.4</v>
      </c>
      <c r="Y54" s="20">
        <v>3.8</v>
      </c>
      <c r="Z54" s="20">
        <v>2.8</v>
      </c>
      <c r="AA54" s="24" t="s">
        <v>96</v>
      </c>
      <c r="AB54" s="20">
        <f t="shared" si="8"/>
        <v>0</v>
      </c>
      <c r="AC54" s="21">
        <v>0</v>
      </c>
      <c r="AD54" s="23"/>
      <c r="AE54" s="20"/>
      <c r="AF54" s="20"/>
      <c r="AG54" s="2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86</v>
      </c>
      <c r="D55" s="1">
        <v>1</v>
      </c>
      <c r="E55" s="1">
        <v>35</v>
      </c>
      <c r="F55" s="1">
        <v>49</v>
      </c>
      <c r="G55" s="6">
        <v>0.7</v>
      </c>
      <c r="H55" s="1">
        <v>180</v>
      </c>
      <c r="I55" s="1" t="s">
        <v>35</v>
      </c>
      <c r="J55" s="1">
        <v>35</v>
      </c>
      <c r="K55" s="1">
        <f t="shared" si="20"/>
        <v>0</v>
      </c>
      <c r="L55" s="1">
        <f t="shared" si="3"/>
        <v>35</v>
      </c>
      <c r="M55" s="1"/>
      <c r="N55" s="1">
        <v>0</v>
      </c>
      <c r="O55" s="1">
        <f t="shared" si="4"/>
        <v>7</v>
      </c>
      <c r="P55" s="5">
        <f>16*O55-N55-F55</f>
        <v>63</v>
      </c>
      <c r="Q55" s="5">
        <f t="shared" ref="Q55:Q62" si="29">AC55*AD55</f>
        <v>120</v>
      </c>
      <c r="R55" s="5"/>
      <c r="S55" s="1"/>
      <c r="T55" s="1">
        <f t="shared" si="6"/>
        <v>24.142857142857142</v>
      </c>
      <c r="U55" s="1">
        <f t="shared" si="7"/>
        <v>7</v>
      </c>
      <c r="V55" s="1">
        <v>5.2</v>
      </c>
      <c r="W55" s="1">
        <v>1.2</v>
      </c>
      <c r="X55" s="1">
        <v>1.4</v>
      </c>
      <c r="Y55" s="1">
        <v>3.6</v>
      </c>
      <c r="Z55" s="1">
        <v>4.4000000000000004</v>
      </c>
      <c r="AA55" s="1"/>
      <c r="AB55" s="1">
        <f t="shared" si="8"/>
        <v>44.099999999999994</v>
      </c>
      <c r="AC55" s="6">
        <v>10</v>
      </c>
      <c r="AD55" s="16">
        <f t="shared" ref="AD55:AD62" si="30">MROUND(P55,AC55*AF55)/AC55</f>
        <v>12</v>
      </c>
      <c r="AE55" s="1">
        <f t="shared" ref="AE55:AE62" si="31">AD55*AC55*G55</f>
        <v>84</v>
      </c>
      <c r="AF55" s="1">
        <f>VLOOKUP(A55,[1]Sheet!$A:$AJ,35,0)</f>
        <v>12</v>
      </c>
      <c r="AG55" s="1">
        <f>VLOOKUP(A55,[1]Sheet!$A:$AJ,36,0)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343</v>
      </c>
      <c r="D56" s="1"/>
      <c r="E56" s="1">
        <v>43</v>
      </c>
      <c r="F56" s="1">
        <v>298</v>
      </c>
      <c r="G56" s="6">
        <v>0.7</v>
      </c>
      <c r="H56" s="1">
        <v>180</v>
      </c>
      <c r="I56" s="1" t="s">
        <v>35</v>
      </c>
      <c r="J56" s="1">
        <v>44</v>
      </c>
      <c r="K56" s="1">
        <f t="shared" si="20"/>
        <v>-1</v>
      </c>
      <c r="L56" s="1">
        <f t="shared" si="3"/>
        <v>43</v>
      </c>
      <c r="M56" s="1"/>
      <c r="N56" s="1">
        <v>0</v>
      </c>
      <c r="O56" s="1">
        <f t="shared" si="4"/>
        <v>8.6</v>
      </c>
      <c r="P56" s="5"/>
      <c r="Q56" s="5">
        <f t="shared" si="29"/>
        <v>0</v>
      </c>
      <c r="R56" s="5"/>
      <c r="S56" s="1"/>
      <c r="T56" s="1">
        <f t="shared" si="6"/>
        <v>34.651162790697676</v>
      </c>
      <c r="U56" s="1">
        <f t="shared" si="7"/>
        <v>34.651162790697676</v>
      </c>
      <c r="V56" s="1">
        <v>7</v>
      </c>
      <c r="W56" s="1">
        <v>2.8</v>
      </c>
      <c r="X56" s="1">
        <v>5.2</v>
      </c>
      <c r="Y56" s="1">
        <v>3</v>
      </c>
      <c r="Z56" s="1">
        <v>5.6</v>
      </c>
      <c r="AA56" s="35" t="s">
        <v>143</v>
      </c>
      <c r="AB56" s="1">
        <f t="shared" si="8"/>
        <v>0</v>
      </c>
      <c r="AC56" s="6">
        <v>8</v>
      </c>
      <c r="AD56" s="16">
        <f t="shared" si="30"/>
        <v>0</v>
      </c>
      <c r="AE56" s="1">
        <f t="shared" si="31"/>
        <v>0</v>
      </c>
      <c r="AF56" s="1">
        <f>VLOOKUP(A56,[1]Sheet!$A:$AJ,35,0)</f>
        <v>12</v>
      </c>
      <c r="AG56" s="1">
        <f>VLOOKUP(A56,[1]Sheet!$A:$AJ,36,0)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37</v>
      </c>
      <c r="C57" s="1">
        <v>314</v>
      </c>
      <c r="D57" s="1"/>
      <c r="E57" s="1">
        <v>32</v>
      </c>
      <c r="F57" s="1">
        <v>272</v>
      </c>
      <c r="G57" s="6">
        <v>0.7</v>
      </c>
      <c r="H57" s="1">
        <v>180</v>
      </c>
      <c r="I57" s="1" t="s">
        <v>35</v>
      </c>
      <c r="J57" s="1">
        <v>33</v>
      </c>
      <c r="K57" s="1">
        <f t="shared" si="20"/>
        <v>-1</v>
      </c>
      <c r="L57" s="1">
        <f t="shared" si="3"/>
        <v>32</v>
      </c>
      <c r="M57" s="1"/>
      <c r="N57" s="1">
        <v>0</v>
      </c>
      <c r="O57" s="1">
        <f t="shared" si="4"/>
        <v>6.4</v>
      </c>
      <c r="P57" s="5"/>
      <c r="Q57" s="5">
        <f t="shared" si="29"/>
        <v>0</v>
      </c>
      <c r="R57" s="5"/>
      <c r="S57" s="1"/>
      <c r="T57" s="1">
        <f t="shared" si="6"/>
        <v>42.5</v>
      </c>
      <c r="U57" s="1">
        <f t="shared" si="7"/>
        <v>42.5</v>
      </c>
      <c r="V57" s="1">
        <v>8.6</v>
      </c>
      <c r="W57" s="1">
        <v>3.8</v>
      </c>
      <c r="X57" s="1">
        <v>7.2</v>
      </c>
      <c r="Y57" s="1">
        <v>5.6</v>
      </c>
      <c r="Z57" s="1">
        <v>6.2</v>
      </c>
      <c r="AA57" s="35" t="s">
        <v>143</v>
      </c>
      <c r="AB57" s="1">
        <f t="shared" si="8"/>
        <v>0</v>
      </c>
      <c r="AC57" s="6">
        <v>8</v>
      </c>
      <c r="AD57" s="16">
        <f t="shared" si="30"/>
        <v>0</v>
      </c>
      <c r="AE57" s="1">
        <f t="shared" si="31"/>
        <v>0</v>
      </c>
      <c r="AF57" s="1">
        <f>VLOOKUP(A57,[1]Sheet!$A:$AJ,35,0)</f>
        <v>12</v>
      </c>
      <c r="AG57" s="1">
        <f>VLOOKUP(A57,[1]Sheet!$A:$AJ,36,0)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102</v>
      </c>
      <c r="D58" s="1"/>
      <c r="E58" s="1">
        <v>21</v>
      </c>
      <c r="F58" s="1">
        <v>77</v>
      </c>
      <c r="G58" s="6">
        <v>0.7</v>
      </c>
      <c r="H58" s="1">
        <v>180</v>
      </c>
      <c r="I58" s="1" t="s">
        <v>35</v>
      </c>
      <c r="J58" s="1">
        <v>22</v>
      </c>
      <c r="K58" s="1">
        <f t="shared" si="20"/>
        <v>-1</v>
      </c>
      <c r="L58" s="1">
        <f t="shared" si="3"/>
        <v>21</v>
      </c>
      <c r="M58" s="1"/>
      <c r="N58" s="1">
        <v>0</v>
      </c>
      <c r="O58" s="1">
        <f t="shared" si="4"/>
        <v>4.2</v>
      </c>
      <c r="P58" s="5"/>
      <c r="Q58" s="5">
        <f t="shared" si="29"/>
        <v>0</v>
      </c>
      <c r="R58" s="5"/>
      <c r="S58" s="1"/>
      <c r="T58" s="1">
        <f t="shared" si="6"/>
        <v>18.333333333333332</v>
      </c>
      <c r="U58" s="1">
        <f t="shared" si="7"/>
        <v>18.333333333333332</v>
      </c>
      <c r="V58" s="1">
        <v>6.4</v>
      </c>
      <c r="W58" s="1">
        <v>3.8</v>
      </c>
      <c r="X58" s="1">
        <v>6.8</v>
      </c>
      <c r="Y58" s="1">
        <v>4.2</v>
      </c>
      <c r="Z58" s="1">
        <v>5.6</v>
      </c>
      <c r="AA58" s="24" t="s">
        <v>56</v>
      </c>
      <c r="AB58" s="1">
        <f t="shared" si="8"/>
        <v>0</v>
      </c>
      <c r="AC58" s="6">
        <v>8</v>
      </c>
      <c r="AD58" s="16">
        <f t="shared" si="30"/>
        <v>0</v>
      </c>
      <c r="AE58" s="1">
        <f t="shared" si="31"/>
        <v>0</v>
      </c>
      <c r="AF58" s="1">
        <f>VLOOKUP(A58,[1]Sheet!$A:$AJ,35,0)</f>
        <v>12</v>
      </c>
      <c r="AG58" s="1">
        <f>VLOOKUP(A58,[1]Sheet!$A:$AJ,36,0)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255</v>
      </c>
      <c r="D59" s="1"/>
      <c r="E59" s="1">
        <v>133</v>
      </c>
      <c r="F59" s="1">
        <v>106</v>
      </c>
      <c r="G59" s="6">
        <v>0.7</v>
      </c>
      <c r="H59" s="1">
        <v>180</v>
      </c>
      <c r="I59" s="1" t="s">
        <v>35</v>
      </c>
      <c r="J59" s="1">
        <v>133</v>
      </c>
      <c r="K59" s="1">
        <f t="shared" si="20"/>
        <v>0</v>
      </c>
      <c r="L59" s="1">
        <f t="shared" si="3"/>
        <v>133</v>
      </c>
      <c r="M59" s="1"/>
      <c r="N59" s="1">
        <v>96</v>
      </c>
      <c r="O59" s="1">
        <f t="shared" si="4"/>
        <v>26.6</v>
      </c>
      <c r="P59" s="5">
        <f t="shared" ref="P59:P62" si="32">14*O59-N59-F59</f>
        <v>170.40000000000003</v>
      </c>
      <c r="Q59" s="5">
        <f t="shared" si="29"/>
        <v>192</v>
      </c>
      <c r="R59" s="5"/>
      <c r="S59" s="1"/>
      <c r="T59" s="1">
        <f t="shared" si="6"/>
        <v>14.81203007518797</v>
      </c>
      <c r="U59" s="1">
        <f t="shared" si="7"/>
        <v>7.5939849624060143</v>
      </c>
      <c r="V59" s="1">
        <v>22.6</v>
      </c>
      <c r="W59" s="1">
        <v>18</v>
      </c>
      <c r="X59" s="1">
        <v>29.4</v>
      </c>
      <c r="Y59" s="1">
        <v>22.6</v>
      </c>
      <c r="Z59" s="1">
        <v>25.4</v>
      </c>
      <c r="AA59" s="1" t="s">
        <v>43</v>
      </c>
      <c r="AB59" s="1">
        <f t="shared" si="8"/>
        <v>119.28000000000002</v>
      </c>
      <c r="AC59" s="6">
        <v>8</v>
      </c>
      <c r="AD59" s="16">
        <f t="shared" si="30"/>
        <v>24</v>
      </c>
      <c r="AE59" s="1">
        <f t="shared" si="31"/>
        <v>134.39999999999998</v>
      </c>
      <c r="AF59" s="1">
        <f>VLOOKUP(A59,[1]Sheet!$A:$AJ,35,0)</f>
        <v>12</v>
      </c>
      <c r="AG59" s="1">
        <f>VLOOKUP(A59,[1]Sheet!$A:$AJ,36,0)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37</v>
      </c>
      <c r="C60" s="1">
        <v>222</v>
      </c>
      <c r="D60" s="1"/>
      <c r="E60" s="1">
        <v>83</v>
      </c>
      <c r="F60" s="1">
        <v>134</v>
      </c>
      <c r="G60" s="6">
        <v>0.9</v>
      </c>
      <c r="H60" s="1">
        <v>180</v>
      </c>
      <c r="I60" s="1" t="s">
        <v>35</v>
      </c>
      <c r="J60" s="1">
        <v>84</v>
      </c>
      <c r="K60" s="1">
        <f t="shared" si="20"/>
        <v>-1</v>
      </c>
      <c r="L60" s="1">
        <f t="shared" si="3"/>
        <v>83</v>
      </c>
      <c r="M60" s="1"/>
      <c r="N60" s="1">
        <v>96</v>
      </c>
      <c r="O60" s="1">
        <f t="shared" si="4"/>
        <v>16.600000000000001</v>
      </c>
      <c r="P60" s="5"/>
      <c r="Q60" s="5">
        <f t="shared" si="29"/>
        <v>0</v>
      </c>
      <c r="R60" s="5"/>
      <c r="S60" s="1"/>
      <c r="T60" s="1">
        <f t="shared" si="6"/>
        <v>13.855421686746986</v>
      </c>
      <c r="U60" s="1">
        <f t="shared" si="7"/>
        <v>13.855421686746986</v>
      </c>
      <c r="V60" s="1">
        <v>23</v>
      </c>
      <c r="W60" s="1">
        <v>10.8</v>
      </c>
      <c r="X60" s="1">
        <v>18.399999999999999</v>
      </c>
      <c r="Y60" s="1">
        <v>24.6</v>
      </c>
      <c r="Z60" s="1">
        <v>24</v>
      </c>
      <c r="AA60" s="1" t="s">
        <v>43</v>
      </c>
      <c r="AB60" s="1">
        <f t="shared" si="8"/>
        <v>0</v>
      </c>
      <c r="AC60" s="6">
        <v>8</v>
      </c>
      <c r="AD60" s="16">
        <f t="shared" si="30"/>
        <v>0</v>
      </c>
      <c r="AE60" s="1">
        <f t="shared" si="31"/>
        <v>0</v>
      </c>
      <c r="AF60" s="1">
        <f>VLOOKUP(A60,[1]Sheet!$A:$AJ,35,0)</f>
        <v>12</v>
      </c>
      <c r="AG60" s="1">
        <f>VLOOKUP(A60,[1]Sheet!$A:$AJ,36,0)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106</v>
      </c>
      <c r="D61" s="1"/>
      <c r="E61" s="1">
        <v>56</v>
      </c>
      <c r="F61" s="1">
        <v>50</v>
      </c>
      <c r="G61" s="6">
        <v>0.9</v>
      </c>
      <c r="H61" s="1">
        <v>180</v>
      </c>
      <c r="I61" s="1" t="s">
        <v>35</v>
      </c>
      <c r="J61" s="1">
        <v>57</v>
      </c>
      <c r="K61" s="1">
        <f t="shared" si="20"/>
        <v>-1</v>
      </c>
      <c r="L61" s="1">
        <f t="shared" si="3"/>
        <v>56</v>
      </c>
      <c r="M61" s="1"/>
      <c r="N61" s="1">
        <v>0</v>
      </c>
      <c r="O61" s="1">
        <f t="shared" si="4"/>
        <v>11.2</v>
      </c>
      <c r="P61" s="5">
        <f t="shared" si="32"/>
        <v>106.79999999999998</v>
      </c>
      <c r="Q61" s="5">
        <f t="shared" si="29"/>
        <v>96</v>
      </c>
      <c r="R61" s="5"/>
      <c r="S61" s="1"/>
      <c r="T61" s="1">
        <f t="shared" si="6"/>
        <v>13.035714285714286</v>
      </c>
      <c r="U61" s="1">
        <f t="shared" si="7"/>
        <v>4.4642857142857144</v>
      </c>
      <c r="V61" s="1">
        <v>5.4</v>
      </c>
      <c r="W61" s="1">
        <v>4</v>
      </c>
      <c r="X61" s="1">
        <v>10</v>
      </c>
      <c r="Y61" s="1">
        <v>10.199999999999999</v>
      </c>
      <c r="Z61" s="1">
        <v>9.1999999999999993</v>
      </c>
      <c r="AA61" s="1" t="s">
        <v>99</v>
      </c>
      <c r="AB61" s="1">
        <f t="shared" si="8"/>
        <v>96.11999999999999</v>
      </c>
      <c r="AC61" s="6">
        <v>8</v>
      </c>
      <c r="AD61" s="16">
        <f t="shared" si="30"/>
        <v>12</v>
      </c>
      <c r="AE61" s="1">
        <f t="shared" si="31"/>
        <v>86.4</v>
      </c>
      <c r="AF61" s="1">
        <f>VLOOKUP(A61,[1]Sheet!$A:$AJ,35,0)</f>
        <v>12</v>
      </c>
      <c r="AG61" s="1">
        <f>VLOOKUP(A61,[1]Sheet!$A:$AJ,36,0)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34</v>
      </c>
      <c r="C62" s="1">
        <v>585</v>
      </c>
      <c r="D62" s="1"/>
      <c r="E62" s="1">
        <v>325</v>
      </c>
      <c r="F62" s="1">
        <v>205</v>
      </c>
      <c r="G62" s="6">
        <v>1</v>
      </c>
      <c r="H62" s="1">
        <v>180</v>
      </c>
      <c r="I62" s="1" t="s">
        <v>35</v>
      </c>
      <c r="J62" s="1">
        <v>325</v>
      </c>
      <c r="K62" s="1">
        <f t="shared" si="20"/>
        <v>0</v>
      </c>
      <c r="L62" s="1">
        <f t="shared" si="3"/>
        <v>325</v>
      </c>
      <c r="M62" s="1"/>
      <c r="N62" s="1">
        <v>360</v>
      </c>
      <c r="O62" s="1">
        <f t="shared" si="4"/>
        <v>65</v>
      </c>
      <c r="P62" s="5">
        <f t="shared" si="32"/>
        <v>345</v>
      </c>
      <c r="Q62" s="5">
        <f t="shared" si="29"/>
        <v>360</v>
      </c>
      <c r="R62" s="5"/>
      <c r="S62" s="1"/>
      <c r="T62" s="1">
        <f t="shared" si="6"/>
        <v>14.23076923076923</v>
      </c>
      <c r="U62" s="1">
        <f t="shared" si="7"/>
        <v>8.6923076923076916</v>
      </c>
      <c r="V62" s="1">
        <v>68</v>
      </c>
      <c r="W62" s="1">
        <v>46</v>
      </c>
      <c r="X62" s="1">
        <v>55</v>
      </c>
      <c r="Y62" s="1">
        <v>58</v>
      </c>
      <c r="Z62" s="1">
        <v>50.52</v>
      </c>
      <c r="AA62" s="1"/>
      <c r="AB62" s="1">
        <f t="shared" si="8"/>
        <v>345</v>
      </c>
      <c r="AC62" s="6">
        <v>5</v>
      </c>
      <c r="AD62" s="16">
        <f t="shared" si="30"/>
        <v>72</v>
      </c>
      <c r="AE62" s="1">
        <f t="shared" si="31"/>
        <v>360</v>
      </c>
      <c r="AF62" s="1">
        <f>VLOOKUP(A62,[1]Sheet!$A:$AJ,35,0)</f>
        <v>12</v>
      </c>
      <c r="AG62" s="1">
        <f>VLOOKUP(A62,[1]Sheet!$A:$AJ,36,0)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5" t="s">
        <v>106</v>
      </c>
      <c r="B63" s="25" t="s">
        <v>37</v>
      </c>
      <c r="C63" s="25"/>
      <c r="D63" s="25"/>
      <c r="E63" s="25"/>
      <c r="F63" s="25"/>
      <c r="G63" s="26">
        <v>0</v>
      </c>
      <c r="H63" s="25">
        <v>180</v>
      </c>
      <c r="I63" s="25" t="s">
        <v>35</v>
      </c>
      <c r="J63" s="25"/>
      <c r="K63" s="25">
        <f t="shared" si="20"/>
        <v>0</v>
      </c>
      <c r="L63" s="25">
        <f t="shared" si="3"/>
        <v>0</v>
      </c>
      <c r="M63" s="25"/>
      <c r="N63" s="25"/>
      <c r="O63" s="25">
        <f t="shared" si="4"/>
        <v>0</v>
      </c>
      <c r="P63" s="27"/>
      <c r="Q63" s="27"/>
      <c r="R63" s="27"/>
      <c r="S63" s="25"/>
      <c r="T63" s="25" t="e">
        <f t="shared" si="6"/>
        <v>#DIV/0!</v>
      </c>
      <c r="U63" s="25" t="e">
        <f t="shared" si="7"/>
        <v>#DIV/0!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 t="s">
        <v>72</v>
      </c>
      <c r="AB63" s="25">
        <f t="shared" si="8"/>
        <v>0</v>
      </c>
      <c r="AC63" s="26">
        <v>0</v>
      </c>
      <c r="AD63" s="28"/>
      <c r="AE63" s="25"/>
      <c r="AF63" s="25">
        <f>VLOOKUP(A63,[1]Sheet!$A:$AJ,35,0)</f>
        <v>12</v>
      </c>
      <c r="AG63" s="25">
        <f>VLOOKUP(A63,[1]Sheet!$A:$AJ,36,0)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5" t="s">
        <v>107</v>
      </c>
      <c r="B64" s="25" t="s">
        <v>37</v>
      </c>
      <c r="C64" s="25"/>
      <c r="D64" s="25"/>
      <c r="E64" s="25"/>
      <c r="F64" s="25"/>
      <c r="G64" s="26">
        <v>0</v>
      </c>
      <c r="H64" s="25">
        <v>180</v>
      </c>
      <c r="I64" s="25" t="s">
        <v>35</v>
      </c>
      <c r="J64" s="25"/>
      <c r="K64" s="25">
        <f t="shared" si="20"/>
        <v>0</v>
      </c>
      <c r="L64" s="25">
        <f t="shared" si="3"/>
        <v>0</v>
      </c>
      <c r="M64" s="25"/>
      <c r="N64" s="25"/>
      <c r="O64" s="25">
        <f t="shared" si="4"/>
        <v>0</v>
      </c>
      <c r="P64" s="27"/>
      <c r="Q64" s="27"/>
      <c r="R64" s="27"/>
      <c r="S64" s="25"/>
      <c r="T64" s="25" t="e">
        <f t="shared" si="6"/>
        <v>#DIV/0!</v>
      </c>
      <c r="U64" s="25" t="e">
        <f t="shared" si="7"/>
        <v>#DIV/0!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 t="s">
        <v>72</v>
      </c>
      <c r="AB64" s="25">
        <f t="shared" si="8"/>
        <v>0</v>
      </c>
      <c r="AC64" s="26">
        <v>0</v>
      </c>
      <c r="AD64" s="28"/>
      <c r="AE64" s="25"/>
      <c r="AF64" s="25">
        <f>VLOOKUP(A64,[1]Sheet!$A:$AJ,35,0)</f>
        <v>8</v>
      </c>
      <c r="AG64" s="25">
        <f>VLOOKUP(A64,[1]Sheet!$A:$AJ,36,0)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5" t="s">
        <v>108</v>
      </c>
      <c r="B65" s="25" t="s">
        <v>37</v>
      </c>
      <c r="C65" s="25"/>
      <c r="D65" s="25"/>
      <c r="E65" s="25"/>
      <c r="F65" s="25"/>
      <c r="G65" s="26">
        <v>0</v>
      </c>
      <c r="H65" s="25">
        <v>180</v>
      </c>
      <c r="I65" s="25" t="s">
        <v>35</v>
      </c>
      <c r="J65" s="25"/>
      <c r="K65" s="25">
        <f t="shared" si="20"/>
        <v>0</v>
      </c>
      <c r="L65" s="25">
        <f t="shared" si="3"/>
        <v>0</v>
      </c>
      <c r="M65" s="25"/>
      <c r="N65" s="25"/>
      <c r="O65" s="25">
        <f t="shared" si="4"/>
        <v>0</v>
      </c>
      <c r="P65" s="27"/>
      <c r="Q65" s="27"/>
      <c r="R65" s="27"/>
      <c r="S65" s="25"/>
      <c r="T65" s="25" t="e">
        <f t="shared" si="6"/>
        <v>#DIV/0!</v>
      </c>
      <c r="U65" s="25" t="e">
        <f t="shared" si="7"/>
        <v>#DIV/0!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 t="s">
        <v>72</v>
      </c>
      <c r="AB65" s="25">
        <f t="shared" si="8"/>
        <v>0</v>
      </c>
      <c r="AC65" s="26">
        <v>0</v>
      </c>
      <c r="AD65" s="28"/>
      <c r="AE65" s="25"/>
      <c r="AF65" s="25">
        <f>VLOOKUP(A65,[1]Sheet!$A:$AJ,35,0)</f>
        <v>6</v>
      </c>
      <c r="AG65" s="25">
        <f>VLOOKUP(A65,[1]Sheet!$A:$AJ,36,0)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0" t="s">
        <v>109</v>
      </c>
      <c r="B66" s="20" t="s">
        <v>34</v>
      </c>
      <c r="C66" s="20">
        <v>135</v>
      </c>
      <c r="D66" s="20"/>
      <c r="E66" s="20">
        <v>80</v>
      </c>
      <c r="F66" s="20">
        <v>45</v>
      </c>
      <c r="G66" s="21">
        <v>0</v>
      </c>
      <c r="H66" s="20" t="e">
        <v>#N/A</v>
      </c>
      <c r="I66" s="20" t="s">
        <v>49</v>
      </c>
      <c r="J66" s="20">
        <v>80</v>
      </c>
      <c r="K66" s="20">
        <f t="shared" si="20"/>
        <v>0</v>
      </c>
      <c r="L66" s="20">
        <f t="shared" si="3"/>
        <v>80</v>
      </c>
      <c r="M66" s="20"/>
      <c r="N66" s="20"/>
      <c r="O66" s="20">
        <f t="shared" si="4"/>
        <v>16</v>
      </c>
      <c r="P66" s="22"/>
      <c r="Q66" s="22"/>
      <c r="R66" s="22"/>
      <c r="S66" s="20"/>
      <c r="T66" s="20">
        <f t="shared" si="6"/>
        <v>2.8125</v>
      </c>
      <c r="U66" s="20">
        <f t="shared" si="7"/>
        <v>2.8125</v>
      </c>
      <c r="V66" s="20">
        <v>16</v>
      </c>
      <c r="W66" s="20">
        <v>0</v>
      </c>
      <c r="X66" s="20">
        <v>1</v>
      </c>
      <c r="Y66" s="20">
        <v>5</v>
      </c>
      <c r="Z66" s="20">
        <v>9</v>
      </c>
      <c r="AA66" s="24" t="s">
        <v>110</v>
      </c>
      <c r="AB66" s="20">
        <f t="shared" si="8"/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5" t="s">
        <v>111</v>
      </c>
      <c r="B67" s="25" t="s">
        <v>37</v>
      </c>
      <c r="C67" s="25"/>
      <c r="D67" s="25"/>
      <c r="E67" s="25"/>
      <c r="F67" s="25"/>
      <c r="G67" s="26">
        <v>0</v>
      </c>
      <c r="H67" s="25">
        <v>180</v>
      </c>
      <c r="I67" s="25" t="s">
        <v>35</v>
      </c>
      <c r="J67" s="25"/>
      <c r="K67" s="25">
        <f t="shared" si="20"/>
        <v>0</v>
      </c>
      <c r="L67" s="25">
        <f t="shared" si="3"/>
        <v>0</v>
      </c>
      <c r="M67" s="25"/>
      <c r="N67" s="25"/>
      <c r="O67" s="25">
        <f t="shared" si="4"/>
        <v>0</v>
      </c>
      <c r="P67" s="27"/>
      <c r="Q67" s="27"/>
      <c r="R67" s="27"/>
      <c r="S67" s="25"/>
      <c r="T67" s="25" t="e">
        <f t="shared" si="6"/>
        <v>#DIV/0!</v>
      </c>
      <c r="U67" s="25" t="e">
        <f t="shared" si="7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 t="s">
        <v>72</v>
      </c>
      <c r="AB67" s="25">
        <f t="shared" si="8"/>
        <v>0</v>
      </c>
      <c r="AC67" s="26">
        <v>0</v>
      </c>
      <c r="AD67" s="28"/>
      <c r="AE67" s="25"/>
      <c r="AF67" s="25">
        <f>VLOOKUP(A67,[1]Sheet!$A:$AJ,35,0)</f>
        <v>6</v>
      </c>
      <c r="AG67" s="25">
        <f>VLOOKUP(A67,[1]Sheet!$A:$AJ,36,0)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34</v>
      </c>
      <c r="C68" s="1">
        <v>799.4</v>
      </c>
      <c r="D68" s="1"/>
      <c r="E68" s="1">
        <v>244.2</v>
      </c>
      <c r="F68" s="1">
        <v>510.8</v>
      </c>
      <c r="G68" s="6">
        <v>1</v>
      </c>
      <c r="H68" s="1">
        <v>180</v>
      </c>
      <c r="I68" s="1" t="s">
        <v>35</v>
      </c>
      <c r="J68" s="1">
        <v>244.2</v>
      </c>
      <c r="K68" s="1">
        <f t="shared" si="20"/>
        <v>0</v>
      </c>
      <c r="L68" s="1">
        <f t="shared" si="3"/>
        <v>244.2</v>
      </c>
      <c r="M68" s="1"/>
      <c r="N68" s="1">
        <v>0</v>
      </c>
      <c r="O68" s="1">
        <f t="shared" si="4"/>
        <v>48.839999999999996</v>
      </c>
      <c r="P68" s="5">
        <f t="shared" ref="P68:P72" si="33">14*O68-N68-F68</f>
        <v>172.95999999999998</v>
      </c>
      <c r="Q68" s="5">
        <f t="shared" ref="Q68:Q73" si="34">AC68*AD68</f>
        <v>155.4</v>
      </c>
      <c r="R68" s="5"/>
      <c r="S68" s="1"/>
      <c r="T68" s="1">
        <f t="shared" si="6"/>
        <v>13.640458640458643</v>
      </c>
      <c r="U68" s="1">
        <f t="shared" si="7"/>
        <v>10.45864045864046</v>
      </c>
      <c r="V68" s="1">
        <v>45.88</v>
      </c>
      <c r="W68" s="1">
        <v>36.260000000000012</v>
      </c>
      <c r="X68" s="1">
        <v>53.279999999999987</v>
      </c>
      <c r="Y68" s="1">
        <v>47.36</v>
      </c>
      <c r="Z68" s="1">
        <v>53.24</v>
      </c>
      <c r="AA68" s="1" t="s">
        <v>99</v>
      </c>
      <c r="AB68" s="1">
        <f t="shared" si="8"/>
        <v>172.95999999999998</v>
      </c>
      <c r="AC68" s="6">
        <v>3.7</v>
      </c>
      <c r="AD68" s="16">
        <f t="shared" ref="AD68:AD73" si="35">MROUND(P68,AC68*AF68)/AC68</f>
        <v>42</v>
      </c>
      <c r="AE68" s="1">
        <f t="shared" ref="AE68:AE73" si="36">AD68*AC68*G68</f>
        <v>155.4</v>
      </c>
      <c r="AF68" s="1">
        <f>VLOOKUP(A68,[1]Sheet!$A:$AJ,35,0)</f>
        <v>14</v>
      </c>
      <c r="AG68" s="1">
        <f>VLOOKUP(A68,[1]Sheet!$A:$AJ,36,0)</f>
        <v>126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" t="s">
        <v>37</v>
      </c>
      <c r="C69" s="1"/>
      <c r="D69" s="1"/>
      <c r="E69" s="1"/>
      <c r="F69" s="1"/>
      <c r="G69" s="6">
        <v>0.2</v>
      </c>
      <c r="H69" s="1">
        <v>180</v>
      </c>
      <c r="I69" s="1" t="s">
        <v>35</v>
      </c>
      <c r="J69" s="1"/>
      <c r="K69" s="1">
        <f t="shared" si="20"/>
        <v>0</v>
      </c>
      <c r="L69" s="1">
        <f t="shared" si="3"/>
        <v>0</v>
      </c>
      <c r="M69" s="1"/>
      <c r="N69" s="1">
        <v>168</v>
      </c>
      <c r="O69" s="1">
        <f t="shared" si="4"/>
        <v>0</v>
      </c>
      <c r="P69" s="5"/>
      <c r="Q69" s="5">
        <f t="shared" si="34"/>
        <v>0</v>
      </c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 t="s">
        <v>114</v>
      </c>
      <c r="AB69" s="1">
        <f t="shared" si="8"/>
        <v>0</v>
      </c>
      <c r="AC69" s="6">
        <v>12</v>
      </c>
      <c r="AD69" s="16">
        <f t="shared" si="35"/>
        <v>0</v>
      </c>
      <c r="AE69" s="1">
        <f t="shared" si="36"/>
        <v>0</v>
      </c>
      <c r="AF69" s="1">
        <f>VLOOKUP(A69,[1]Sheet!$A:$AJ,35,0)</f>
        <v>14</v>
      </c>
      <c r="AG69" s="1">
        <f>VLOOKUP(A69,[1]Sheet!$A:$AJ,36,0)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37</v>
      </c>
      <c r="C70" s="1">
        <v>405</v>
      </c>
      <c r="D70" s="1">
        <v>2520</v>
      </c>
      <c r="E70" s="1">
        <v>2738</v>
      </c>
      <c r="F70" s="1">
        <v>135</v>
      </c>
      <c r="G70" s="6">
        <v>0.25</v>
      </c>
      <c r="H70" s="1">
        <v>180</v>
      </c>
      <c r="I70" s="1" t="s">
        <v>35</v>
      </c>
      <c r="J70" s="1">
        <v>2738</v>
      </c>
      <c r="K70" s="1">
        <f t="shared" ref="K70:K83" si="37">E70-J70</f>
        <v>0</v>
      </c>
      <c r="L70" s="1">
        <f t="shared" si="3"/>
        <v>218</v>
      </c>
      <c r="M70" s="1">
        <v>2520</v>
      </c>
      <c r="N70" s="1">
        <v>336</v>
      </c>
      <c r="O70" s="1">
        <f t="shared" si="4"/>
        <v>43.6</v>
      </c>
      <c r="P70" s="5">
        <f t="shared" si="33"/>
        <v>139.39999999999998</v>
      </c>
      <c r="Q70" s="5">
        <f t="shared" si="34"/>
        <v>168</v>
      </c>
      <c r="R70" s="5"/>
      <c r="S70" s="1"/>
      <c r="T70" s="1">
        <f t="shared" si="6"/>
        <v>14.655963302752292</v>
      </c>
      <c r="U70" s="1">
        <f t="shared" si="7"/>
        <v>10.802752293577981</v>
      </c>
      <c r="V70" s="1">
        <v>51.4</v>
      </c>
      <c r="W70" s="1">
        <v>36.799999999999997</v>
      </c>
      <c r="X70" s="1">
        <v>29.6</v>
      </c>
      <c r="Y70" s="1">
        <v>32.799999999999997</v>
      </c>
      <c r="Z70" s="1">
        <v>42.4</v>
      </c>
      <c r="AA70" s="1"/>
      <c r="AB70" s="1">
        <f t="shared" si="8"/>
        <v>34.849999999999994</v>
      </c>
      <c r="AC70" s="6">
        <v>12</v>
      </c>
      <c r="AD70" s="16">
        <f t="shared" si="35"/>
        <v>14</v>
      </c>
      <c r="AE70" s="1">
        <f t="shared" si="36"/>
        <v>42</v>
      </c>
      <c r="AF70" s="1">
        <f>VLOOKUP(A70,[1]Sheet!$A:$AJ,35,0)</f>
        <v>14</v>
      </c>
      <c r="AG70" s="1">
        <f>VLOOKUP(A70,[1]Sheet!$A:$AJ,36,0)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37</v>
      </c>
      <c r="C71" s="1">
        <v>858</v>
      </c>
      <c r="D71" s="1">
        <v>1176</v>
      </c>
      <c r="E71" s="1">
        <v>1613</v>
      </c>
      <c r="F71" s="1">
        <v>317</v>
      </c>
      <c r="G71" s="6">
        <v>0.3</v>
      </c>
      <c r="H71" s="1">
        <v>180</v>
      </c>
      <c r="I71" s="1" t="s">
        <v>35</v>
      </c>
      <c r="J71" s="1">
        <v>1613</v>
      </c>
      <c r="K71" s="1">
        <f t="shared" si="37"/>
        <v>0</v>
      </c>
      <c r="L71" s="1">
        <f t="shared" ref="L71:L83" si="38">E71-M71</f>
        <v>437</v>
      </c>
      <c r="M71" s="1">
        <v>1176</v>
      </c>
      <c r="N71" s="1">
        <v>336</v>
      </c>
      <c r="O71" s="1">
        <f t="shared" ref="O71:O83" si="39">L71/5</f>
        <v>87.4</v>
      </c>
      <c r="P71" s="5">
        <f t="shared" si="33"/>
        <v>570.60000000000014</v>
      </c>
      <c r="Q71" s="5">
        <f t="shared" si="34"/>
        <v>504</v>
      </c>
      <c r="R71" s="5"/>
      <c r="S71" s="1"/>
      <c r="T71" s="1">
        <f t="shared" ref="T71:T85" si="40">(F71+N71+Q71)/O71</f>
        <v>13.237986270022882</v>
      </c>
      <c r="U71" s="1">
        <f t="shared" ref="U71:U85" si="41">(F71+N71)/O71</f>
        <v>7.4713958810068641</v>
      </c>
      <c r="V71" s="1">
        <v>71.8</v>
      </c>
      <c r="W71" s="1">
        <v>64</v>
      </c>
      <c r="X71" s="1">
        <v>77.8</v>
      </c>
      <c r="Y71" s="1">
        <v>62.6</v>
      </c>
      <c r="Z71" s="1">
        <v>65.2</v>
      </c>
      <c r="AA71" s="1"/>
      <c r="AB71" s="1">
        <f t="shared" ref="AB71:AB85" si="42">P71*G71</f>
        <v>171.18000000000004</v>
      </c>
      <c r="AC71" s="6">
        <v>12</v>
      </c>
      <c r="AD71" s="16">
        <f t="shared" si="35"/>
        <v>42</v>
      </c>
      <c r="AE71" s="1">
        <f t="shared" si="36"/>
        <v>151.19999999999999</v>
      </c>
      <c r="AF71" s="1">
        <f>VLOOKUP(A71,[1]Sheet!$A:$AJ,35,0)</f>
        <v>14</v>
      </c>
      <c r="AG71" s="1">
        <f>VLOOKUP(A71,[1]Sheet!$A:$AJ,36,0)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34</v>
      </c>
      <c r="C72" s="1">
        <v>100.8</v>
      </c>
      <c r="D72" s="1"/>
      <c r="E72" s="1">
        <v>48.6</v>
      </c>
      <c r="F72" s="1">
        <v>39.6</v>
      </c>
      <c r="G72" s="6">
        <v>1</v>
      </c>
      <c r="H72" s="1">
        <v>180</v>
      </c>
      <c r="I72" s="1" t="s">
        <v>35</v>
      </c>
      <c r="J72" s="1">
        <v>48.3</v>
      </c>
      <c r="K72" s="1">
        <f t="shared" si="37"/>
        <v>0.30000000000000426</v>
      </c>
      <c r="L72" s="1">
        <f t="shared" si="38"/>
        <v>48.6</v>
      </c>
      <c r="M72" s="1"/>
      <c r="N72" s="1">
        <v>32.4</v>
      </c>
      <c r="O72" s="1">
        <f t="shared" si="39"/>
        <v>9.7200000000000006</v>
      </c>
      <c r="P72" s="5">
        <f t="shared" si="33"/>
        <v>64.080000000000013</v>
      </c>
      <c r="Q72" s="5">
        <f t="shared" si="34"/>
        <v>64.8</v>
      </c>
      <c r="R72" s="5"/>
      <c r="S72" s="1"/>
      <c r="T72" s="1">
        <f t="shared" si="40"/>
        <v>14.074074074074074</v>
      </c>
      <c r="U72" s="1">
        <f t="shared" si="41"/>
        <v>7.4074074074074066</v>
      </c>
      <c r="V72" s="1">
        <v>8.2799999999999994</v>
      </c>
      <c r="W72" s="1">
        <v>7.92</v>
      </c>
      <c r="X72" s="1">
        <v>10.16</v>
      </c>
      <c r="Y72" s="1">
        <v>5.74</v>
      </c>
      <c r="Z72" s="1">
        <v>6.12</v>
      </c>
      <c r="AA72" s="1"/>
      <c r="AB72" s="1">
        <f t="shared" si="42"/>
        <v>64.080000000000013</v>
      </c>
      <c r="AC72" s="6">
        <v>1.8</v>
      </c>
      <c r="AD72" s="16">
        <f t="shared" si="35"/>
        <v>36</v>
      </c>
      <c r="AE72" s="1">
        <f t="shared" si="36"/>
        <v>64.8</v>
      </c>
      <c r="AF72" s="1">
        <f>VLOOKUP(A72,[1]Sheet!$A:$AJ,35,0)</f>
        <v>18</v>
      </c>
      <c r="AG72" s="1">
        <f>VLOOKUP(A72,[1]Sheet!$A:$AJ,36,0)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37</v>
      </c>
      <c r="C73" s="1">
        <v>858</v>
      </c>
      <c r="D73" s="1">
        <v>1176</v>
      </c>
      <c r="E73" s="1">
        <v>1414</v>
      </c>
      <c r="F73" s="1">
        <v>549</v>
      </c>
      <c r="G73" s="6">
        <v>0.3</v>
      </c>
      <c r="H73" s="1">
        <v>180</v>
      </c>
      <c r="I73" s="1" t="s">
        <v>35</v>
      </c>
      <c r="J73" s="1">
        <v>1419</v>
      </c>
      <c r="K73" s="1">
        <f t="shared" si="37"/>
        <v>-5</v>
      </c>
      <c r="L73" s="1">
        <f t="shared" si="38"/>
        <v>238</v>
      </c>
      <c r="M73" s="1">
        <v>1176</v>
      </c>
      <c r="N73" s="1">
        <v>168</v>
      </c>
      <c r="O73" s="1">
        <f t="shared" si="39"/>
        <v>47.6</v>
      </c>
      <c r="P73" s="5"/>
      <c r="Q73" s="5">
        <f t="shared" si="34"/>
        <v>0</v>
      </c>
      <c r="R73" s="5"/>
      <c r="S73" s="1"/>
      <c r="T73" s="1">
        <f t="shared" si="40"/>
        <v>15.063025210084033</v>
      </c>
      <c r="U73" s="1">
        <f t="shared" si="41"/>
        <v>15.063025210084033</v>
      </c>
      <c r="V73" s="1">
        <v>55</v>
      </c>
      <c r="W73" s="1">
        <v>59.8</v>
      </c>
      <c r="X73" s="1">
        <v>31.6</v>
      </c>
      <c r="Y73" s="1">
        <v>29.8</v>
      </c>
      <c r="Z73" s="1">
        <v>57.4</v>
      </c>
      <c r="AA73" s="1" t="s">
        <v>41</v>
      </c>
      <c r="AB73" s="1">
        <f t="shared" si="42"/>
        <v>0</v>
      </c>
      <c r="AC73" s="6">
        <v>12</v>
      </c>
      <c r="AD73" s="16">
        <f t="shared" si="35"/>
        <v>0</v>
      </c>
      <c r="AE73" s="1">
        <f t="shared" si="36"/>
        <v>0</v>
      </c>
      <c r="AF73" s="1">
        <f>VLOOKUP(A73,[1]Sheet!$A:$AJ,35,0)</f>
        <v>14</v>
      </c>
      <c r="AG73" s="1">
        <f>VLOOKUP(A73,[1]Sheet!$A:$AJ,36,0)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119</v>
      </c>
      <c r="B74" s="20" t="s">
        <v>37</v>
      </c>
      <c r="C74" s="20">
        <v>196</v>
      </c>
      <c r="D74" s="20">
        <v>288</v>
      </c>
      <c r="E74" s="20">
        <v>429</v>
      </c>
      <c r="F74" s="20">
        <v>3</v>
      </c>
      <c r="G74" s="21">
        <v>0</v>
      </c>
      <c r="H74" s="20">
        <v>365</v>
      </c>
      <c r="I74" s="29" t="s">
        <v>49</v>
      </c>
      <c r="J74" s="20">
        <v>446</v>
      </c>
      <c r="K74" s="20">
        <f t="shared" si="37"/>
        <v>-17</v>
      </c>
      <c r="L74" s="20">
        <f t="shared" si="38"/>
        <v>141</v>
      </c>
      <c r="M74" s="20">
        <v>288</v>
      </c>
      <c r="N74" s="20">
        <v>420</v>
      </c>
      <c r="O74" s="20">
        <f t="shared" si="39"/>
        <v>28.2</v>
      </c>
      <c r="P74" s="22"/>
      <c r="Q74" s="22"/>
      <c r="R74" s="22"/>
      <c r="S74" s="20"/>
      <c r="T74" s="20">
        <f t="shared" si="40"/>
        <v>15</v>
      </c>
      <c r="U74" s="20">
        <f t="shared" si="41"/>
        <v>15</v>
      </c>
      <c r="V74" s="20">
        <v>38.200000000000003</v>
      </c>
      <c r="W74" s="20">
        <v>10.6</v>
      </c>
      <c r="X74" s="20">
        <v>20</v>
      </c>
      <c r="Y74" s="20">
        <v>23.8</v>
      </c>
      <c r="Z74" s="20">
        <v>12.8</v>
      </c>
      <c r="AA74" s="29" t="s">
        <v>135</v>
      </c>
      <c r="AB74" s="20">
        <f t="shared" si="42"/>
        <v>0</v>
      </c>
      <c r="AC74" s="21">
        <v>6</v>
      </c>
      <c r="AD74" s="23"/>
      <c r="AE74" s="20"/>
      <c r="AF74" s="20">
        <f>VLOOKUP(A74,[1]Sheet!$A:$AJ,35,0)</f>
        <v>10</v>
      </c>
      <c r="AG74" s="20">
        <f>VLOOKUP(A74,[1]Sheet!$A:$AJ,36,0)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120</v>
      </c>
      <c r="B75" s="20" t="s">
        <v>37</v>
      </c>
      <c r="C75" s="20"/>
      <c r="D75" s="20"/>
      <c r="E75" s="20"/>
      <c r="F75" s="20"/>
      <c r="G75" s="21">
        <v>0</v>
      </c>
      <c r="H75" s="20">
        <v>365</v>
      </c>
      <c r="I75" s="29" t="s">
        <v>49</v>
      </c>
      <c r="J75" s="20">
        <v>219</v>
      </c>
      <c r="K75" s="20">
        <f t="shared" si="37"/>
        <v>-219</v>
      </c>
      <c r="L75" s="20">
        <f t="shared" si="38"/>
        <v>0</v>
      </c>
      <c r="M75" s="20"/>
      <c r="N75" s="20">
        <v>60</v>
      </c>
      <c r="O75" s="20">
        <f t="shared" si="39"/>
        <v>0</v>
      </c>
      <c r="P75" s="22"/>
      <c r="Q75" s="22"/>
      <c r="R75" s="22"/>
      <c r="S75" s="20"/>
      <c r="T75" s="20" t="e">
        <f t="shared" si="40"/>
        <v>#DIV/0!</v>
      </c>
      <c r="U75" s="20" t="e">
        <f t="shared" si="41"/>
        <v>#DIV/0!</v>
      </c>
      <c r="V75" s="20">
        <v>0</v>
      </c>
      <c r="W75" s="20">
        <v>0</v>
      </c>
      <c r="X75" s="20">
        <v>0.2</v>
      </c>
      <c r="Y75" s="20">
        <v>28</v>
      </c>
      <c r="Z75" s="20">
        <v>19.2</v>
      </c>
      <c r="AA75" s="29" t="s">
        <v>135</v>
      </c>
      <c r="AB75" s="20">
        <f t="shared" si="42"/>
        <v>0</v>
      </c>
      <c r="AC75" s="21">
        <v>6</v>
      </c>
      <c r="AD75" s="23"/>
      <c r="AE75" s="20"/>
      <c r="AF75" s="20">
        <f>VLOOKUP(A75,[1]Sheet!$A:$AJ,35,0)</f>
        <v>10</v>
      </c>
      <c r="AG75" s="20">
        <f>VLOOKUP(A75,[1]Sheet!$A:$AJ,36,0)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5" t="s">
        <v>121</v>
      </c>
      <c r="B76" s="25" t="s">
        <v>37</v>
      </c>
      <c r="C76" s="25"/>
      <c r="D76" s="25"/>
      <c r="E76" s="25"/>
      <c r="F76" s="25"/>
      <c r="G76" s="26">
        <v>0</v>
      </c>
      <c r="H76" s="25">
        <v>180</v>
      </c>
      <c r="I76" s="25" t="s">
        <v>35</v>
      </c>
      <c r="J76" s="25"/>
      <c r="K76" s="25">
        <f t="shared" si="37"/>
        <v>0</v>
      </c>
      <c r="L76" s="25">
        <f t="shared" si="38"/>
        <v>0</v>
      </c>
      <c r="M76" s="25"/>
      <c r="N76" s="25"/>
      <c r="O76" s="25">
        <f t="shared" si="39"/>
        <v>0</v>
      </c>
      <c r="P76" s="27"/>
      <c r="Q76" s="27"/>
      <c r="R76" s="27"/>
      <c r="S76" s="25"/>
      <c r="T76" s="25" t="e">
        <f t="shared" si="40"/>
        <v>#DIV/0!</v>
      </c>
      <c r="U76" s="25" t="e">
        <f t="shared" si="41"/>
        <v>#DIV/0!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 t="s">
        <v>72</v>
      </c>
      <c r="AB76" s="25">
        <f t="shared" si="42"/>
        <v>0</v>
      </c>
      <c r="AC76" s="26">
        <v>14</v>
      </c>
      <c r="AD76" s="28"/>
      <c r="AE76" s="25"/>
      <c r="AF76" s="25">
        <f>VLOOKUP(A76,[1]Sheet!$A:$AJ,35,0)</f>
        <v>14</v>
      </c>
      <c r="AG76" s="25">
        <f>VLOOKUP(A76,[1]Sheet!$A:$AJ,36,0)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5" t="s">
        <v>122</v>
      </c>
      <c r="B77" s="25" t="s">
        <v>37</v>
      </c>
      <c r="C77" s="25"/>
      <c r="D77" s="25"/>
      <c r="E77" s="25"/>
      <c r="F77" s="25"/>
      <c r="G77" s="26">
        <v>0</v>
      </c>
      <c r="H77" s="25">
        <v>180</v>
      </c>
      <c r="I77" s="25" t="s">
        <v>35</v>
      </c>
      <c r="J77" s="25"/>
      <c r="K77" s="25">
        <f t="shared" si="37"/>
        <v>0</v>
      </c>
      <c r="L77" s="25">
        <f t="shared" si="38"/>
        <v>0</v>
      </c>
      <c r="M77" s="25"/>
      <c r="N77" s="25"/>
      <c r="O77" s="25">
        <f t="shared" si="39"/>
        <v>0</v>
      </c>
      <c r="P77" s="27"/>
      <c r="Q77" s="27"/>
      <c r="R77" s="27"/>
      <c r="S77" s="25"/>
      <c r="T77" s="25" t="e">
        <f t="shared" si="40"/>
        <v>#DIV/0!</v>
      </c>
      <c r="U77" s="25" t="e">
        <f t="shared" si="41"/>
        <v>#DIV/0!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 t="s">
        <v>72</v>
      </c>
      <c r="AB77" s="25">
        <f t="shared" si="42"/>
        <v>0</v>
      </c>
      <c r="AC77" s="26">
        <v>0</v>
      </c>
      <c r="AD77" s="28"/>
      <c r="AE77" s="25"/>
      <c r="AF77" s="25">
        <f>VLOOKUP(A77,[1]Sheet!$A:$AJ,35,0)</f>
        <v>14</v>
      </c>
      <c r="AG77" s="25">
        <f>VLOOKUP(A77,[1]Sheet!$A:$AJ,36,0)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37</v>
      </c>
      <c r="C78" s="1">
        <v>1343</v>
      </c>
      <c r="D78" s="1">
        <v>5040</v>
      </c>
      <c r="E78" s="1">
        <v>4391</v>
      </c>
      <c r="F78" s="1">
        <v>1626</v>
      </c>
      <c r="G78" s="6">
        <v>0.25</v>
      </c>
      <c r="H78" s="1">
        <v>180</v>
      </c>
      <c r="I78" s="1" t="s">
        <v>35</v>
      </c>
      <c r="J78" s="1">
        <v>4403</v>
      </c>
      <c r="K78" s="1">
        <f t="shared" si="37"/>
        <v>-12</v>
      </c>
      <c r="L78" s="1">
        <f t="shared" si="38"/>
        <v>1031</v>
      </c>
      <c r="M78" s="1">
        <v>3360</v>
      </c>
      <c r="N78" s="1">
        <v>1008</v>
      </c>
      <c r="O78" s="1">
        <f t="shared" si="39"/>
        <v>206.2</v>
      </c>
      <c r="P78" s="5">
        <f t="shared" ref="P78:P81" si="43">14*O78-N78-F78</f>
        <v>252.79999999999973</v>
      </c>
      <c r="Q78" s="5">
        <f t="shared" ref="Q78:Q81" si="44">AC78*AD78</f>
        <v>336</v>
      </c>
      <c r="R78" s="5"/>
      <c r="S78" s="1"/>
      <c r="T78" s="1">
        <f t="shared" si="40"/>
        <v>14.403491755577111</v>
      </c>
      <c r="U78" s="1">
        <f t="shared" si="41"/>
        <v>12.774005819592629</v>
      </c>
      <c r="V78" s="1">
        <v>275</v>
      </c>
      <c r="W78" s="1">
        <v>132</v>
      </c>
      <c r="X78" s="1">
        <v>146.4</v>
      </c>
      <c r="Y78" s="1">
        <v>128</v>
      </c>
      <c r="Z78" s="1">
        <v>115.4</v>
      </c>
      <c r="AA78" s="1" t="s">
        <v>41</v>
      </c>
      <c r="AB78" s="1">
        <f t="shared" si="42"/>
        <v>63.199999999999932</v>
      </c>
      <c r="AC78" s="6">
        <v>12</v>
      </c>
      <c r="AD78" s="16">
        <f t="shared" ref="AD78:AD81" si="45">MROUND(P78,AC78*AF78)/AC78</f>
        <v>28</v>
      </c>
      <c r="AE78" s="1">
        <f t="shared" ref="AE78:AE81" si="46">AD78*AC78*G78</f>
        <v>84</v>
      </c>
      <c r="AF78" s="1">
        <f>VLOOKUP(A78,[1]Sheet!$A:$AJ,35,0)</f>
        <v>14</v>
      </c>
      <c r="AG78" s="1">
        <f>VLOOKUP(A78,[1]Sheet!$A:$AJ,36,0)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2124</v>
      </c>
      <c r="D79" s="1">
        <v>2352</v>
      </c>
      <c r="E79" s="1">
        <v>3062</v>
      </c>
      <c r="F79" s="1">
        <v>1253</v>
      </c>
      <c r="G79" s="6">
        <v>0.25</v>
      </c>
      <c r="H79" s="1">
        <v>180</v>
      </c>
      <c r="I79" s="1" t="s">
        <v>35</v>
      </c>
      <c r="J79" s="1">
        <v>3068</v>
      </c>
      <c r="K79" s="1">
        <f t="shared" si="37"/>
        <v>-6</v>
      </c>
      <c r="L79" s="1">
        <f t="shared" si="38"/>
        <v>710</v>
      </c>
      <c r="M79" s="1">
        <v>2352</v>
      </c>
      <c r="N79" s="1">
        <v>0</v>
      </c>
      <c r="O79" s="1">
        <f t="shared" si="39"/>
        <v>142</v>
      </c>
      <c r="P79" s="5">
        <f t="shared" si="43"/>
        <v>735</v>
      </c>
      <c r="Q79" s="5">
        <f t="shared" si="44"/>
        <v>672</v>
      </c>
      <c r="R79" s="5"/>
      <c r="S79" s="1"/>
      <c r="T79" s="1">
        <f t="shared" si="40"/>
        <v>13.556338028169014</v>
      </c>
      <c r="U79" s="1">
        <f t="shared" si="41"/>
        <v>8.8239436619718301</v>
      </c>
      <c r="V79" s="1">
        <v>147.80000000000001</v>
      </c>
      <c r="W79" s="1">
        <v>145.4</v>
      </c>
      <c r="X79" s="1">
        <v>139.19999999999999</v>
      </c>
      <c r="Y79" s="1">
        <v>111.2</v>
      </c>
      <c r="Z79" s="1">
        <v>155.4</v>
      </c>
      <c r="AA79" s="1"/>
      <c r="AB79" s="1">
        <f t="shared" si="42"/>
        <v>183.75</v>
      </c>
      <c r="AC79" s="6">
        <v>12</v>
      </c>
      <c r="AD79" s="16">
        <f t="shared" si="45"/>
        <v>56</v>
      </c>
      <c r="AE79" s="1">
        <f t="shared" si="46"/>
        <v>168</v>
      </c>
      <c r="AF79" s="1">
        <f>VLOOKUP(A79,[1]Sheet!$A:$AJ,35,0)</f>
        <v>14</v>
      </c>
      <c r="AG79" s="1">
        <f>VLOOKUP(A79,[1]Sheet!$A:$AJ,36,0)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86.4</v>
      </c>
      <c r="D80" s="1"/>
      <c r="E80" s="1">
        <v>59</v>
      </c>
      <c r="F80" s="1">
        <v>19.3</v>
      </c>
      <c r="G80" s="6">
        <v>1</v>
      </c>
      <c r="H80" s="1">
        <v>180</v>
      </c>
      <c r="I80" s="1" t="s">
        <v>35</v>
      </c>
      <c r="J80" s="1">
        <v>60</v>
      </c>
      <c r="K80" s="1">
        <f t="shared" si="37"/>
        <v>-1</v>
      </c>
      <c r="L80" s="1">
        <f t="shared" si="38"/>
        <v>59</v>
      </c>
      <c r="M80" s="1"/>
      <c r="N80" s="1">
        <v>0</v>
      </c>
      <c r="O80" s="1">
        <f t="shared" si="39"/>
        <v>11.8</v>
      </c>
      <c r="P80" s="5">
        <f>12*O80-N80-F80</f>
        <v>122.30000000000003</v>
      </c>
      <c r="Q80" s="5">
        <f t="shared" si="44"/>
        <v>113.4</v>
      </c>
      <c r="R80" s="5"/>
      <c r="S80" s="1"/>
      <c r="T80" s="1">
        <f t="shared" si="40"/>
        <v>11.245762711864408</v>
      </c>
      <c r="U80" s="1">
        <f t="shared" si="41"/>
        <v>1.6355932203389829</v>
      </c>
      <c r="V80" s="1">
        <v>4.32</v>
      </c>
      <c r="W80" s="1">
        <v>5.4</v>
      </c>
      <c r="X80" s="1">
        <v>5.94</v>
      </c>
      <c r="Y80" s="1">
        <v>5.94</v>
      </c>
      <c r="Z80" s="1">
        <v>1.62</v>
      </c>
      <c r="AA80" s="1"/>
      <c r="AB80" s="1">
        <f t="shared" si="42"/>
        <v>122.30000000000003</v>
      </c>
      <c r="AC80" s="6">
        <v>2.7</v>
      </c>
      <c r="AD80" s="16">
        <f t="shared" si="45"/>
        <v>42</v>
      </c>
      <c r="AE80" s="1">
        <f t="shared" si="46"/>
        <v>113.4</v>
      </c>
      <c r="AF80" s="1">
        <f>VLOOKUP(A80,[1]Sheet!$A:$AJ,35,0)</f>
        <v>14</v>
      </c>
      <c r="AG80" s="1">
        <f>VLOOKUP(A80,[1]Sheet!$A:$AJ,36,0)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>
        <v>40</v>
      </c>
      <c r="D81" s="1">
        <v>15</v>
      </c>
      <c r="E81" s="30">
        <f>50+E82</f>
        <v>245</v>
      </c>
      <c r="F81" s="30">
        <f>F82</f>
        <v>170</v>
      </c>
      <c r="G81" s="6">
        <v>1</v>
      </c>
      <c r="H81" s="1">
        <v>180</v>
      </c>
      <c r="I81" s="1" t="s">
        <v>35</v>
      </c>
      <c r="J81" s="1">
        <v>52</v>
      </c>
      <c r="K81" s="1">
        <f t="shared" si="37"/>
        <v>193</v>
      </c>
      <c r="L81" s="1">
        <f t="shared" si="38"/>
        <v>245</v>
      </c>
      <c r="M81" s="1"/>
      <c r="N81" s="1">
        <v>240</v>
      </c>
      <c r="O81" s="1">
        <f t="shared" si="39"/>
        <v>49</v>
      </c>
      <c r="P81" s="5">
        <f t="shared" si="43"/>
        <v>276</v>
      </c>
      <c r="Q81" s="5">
        <f t="shared" si="44"/>
        <v>300</v>
      </c>
      <c r="R81" s="5"/>
      <c r="S81" s="1"/>
      <c r="T81" s="1">
        <f t="shared" si="40"/>
        <v>14.489795918367347</v>
      </c>
      <c r="U81" s="1">
        <f t="shared" si="41"/>
        <v>8.3673469387755102</v>
      </c>
      <c r="V81" s="1">
        <v>45.62</v>
      </c>
      <c r="W81" s="1">
        <v>35</v>
      </c>
      <c r="X81" s="1">
        <v>42</v>
      </c>
      <c r="Y81" s="1">
        <v>42</v>
      </c>
      <c r="Z81" s="1">
        <v>52</v>
      </c>
      <c r="AA81" s="1" t="s">
        <v>127</v>
      </c>
      <c r="AB81" s="1">
        <f t="shared" si="42"/>
        <v>276</v>
      </c>
      <c r="AC81" s="6">
        <v>5</v>
      </c>
      <c r="AD81" s="16">
        <f t="shared" si="45"/>
        <v>60</v>
      </c>
      <c r="AE81" s="1">
        <f t="shared" si="46"/>
        <v>300</v>
      </c>
      <c r="AF81" s="1">
        <f>VLOOKUP(A81,[1]Sheet!$A:$AJ,35,0)</f>
        <v>12</v>
      </c>
      <c r="AG81" s="1">
        <f>VLOOKUP(A81,[1]Sheet!$A:$AJ,36,0)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128</v>
      </c>
      <c r="B82" s="20" t="s">
        <v>34</v>
      </c>
      <c r="C82" s="20">
        <v>405</v>
      </c>
      <c r="D82" s="20"/>
      <c r="E82" s="30">
        <v>195</v>
      </c>
      <c r="F82" s="30">
        <v>170</v>
      </c>
      <c r="G82" s="21">
        <v>0</v>
      </c>
      <c r="H82" s="20" t="e">
        <v>#N/A</v>
      </c>
      <c r="I82" s="20" t="s">
        <v>49</v>
      </c>
      <c r="J82" s="20">
        <v>195</v>
      </c>
      <c r="K82" s="20">
        <f t="shared" si="37"/>
        <v>0</v>
      </c>
      <c r="L82" s="20">
        <f t="shared" si="38"/>
        <v>195</v>
      </c>
      <c r="M82" s="20"/>
      <c r="N82" s="20"/>
      <c r="O82" s="20">
        <f t="shared" si="39"/>
        <v>39</v>
      </c>
      <c r="P82" s="22"/>
      <c r="Q82" s="22"/>
      <c r="R82" s="22"/>
      <c r="S82" s="20"/>
      <c r="T82" s="20">
        <f t="shared" si="40"/>
        <v>4.3589743589743586</v>
      </c>
      <c r="U82" s="20">
        <f t="shared" si="41"/>
        <v>4.3589743589743586</v>
      </c>
      <c r="V82" s="20">
        <v>14</v>
      </c>
      <c r="W82" s="20">
        <v>6</v>
      </c>
      <c r="X82" s="20">
        <v>6</v>
      </c>
      <c r="Y82" s="20">
        <v>0</v>
      </c>
      <c r="Z82" s="20">
        <v>14</v>
      </c>
      <c r="AA82" s="20" t="s">
        <v>65</v>
      </c>
      <c r="AB82" s="20">
        <f t="shared" si="42"/>
        <v>0</v>
      </c>
      <c r="AC82" s="21">
        <v>0</v>
      </c>
      <c r="AD82" s="23"/>
      <c r="AE82" s="20"/>
      <c r="AF82" s="20"/>
      <c r="AG82" s="2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37</v>
      </c>
      <c r="C83" s="1">
        <v>1671</v>
      </c>
      <c r="D83" s="1"/>
      <c r="E83" s="1">
        <v>153</v>
      </c>
      <c r="F83" s="1">
        <v>1482</v>
      </c>
      <c r="G83" s="6">
        <v>0.14000000000000001</v>
      </c>
      <c r="H83" s="1">
        <v>180</v>
      </c>
      <c r="I83" s="1" t="s">
        <v>35</v>
      </c>
      <c r="J83" s="1">
        <v>143</v>
      </c>
      <c r="K83" s="1">
        <f t="shared" si="37"/>
        <v>10</v>
      </c>
      <c r="L83" s="1">
        <f t="shared" si="38"/>
        <v>153</v>
      </c>
      <c r="M83" s="1"/>
      <c r="N83" s="1">
        <v>0</v>
      </c>
      <c r="O83" s="1">
        <f t="shared" si="39"/>
        <v>30.6</v>
      </c>
      <c r="P83" s="5"/>
      <c r="Q83" s="5">
        <f>AC83*AD83</f>
        <v>0</v>
      </c>
      <c r="R83" s="5"/>
      <c r="S83" s="1"/>
      <c r="T83" s="1">
        <f t="shared" si="40"/>
        <v>48.431372549019606</v>
      </c>
      <c r="U83" s="1">
        <f t="shared" si="41"/>
        <v>48.431372549019606</v>
      </c>
      <c r="V83" s="1">
        <v>38.6</v>
      </c>
      <c r="W83" s="1">
        <v>36.200000000000003</v>
      </c>
      <c r="X83" s="1">
        <v>36.799999999999997</v>
      </c>
      <c r="Y83" s="1">
        <v>65.8</v>
      </c>
      <c r="Z83" s="1">
        <v>40.4</v>
      </c>
      <c r="AA83" s="35" t="s">
        <v>144</v>
      </c>
      <c r="AB83" s="1">
        <f t="shared" si="42"/>
        <v>0</v>
      </c>
      <c r="AC83" s="6">
        <v>22</v>
      </c>
      <c r="AD83" s="16">
        <f>MROUND(P83,AC83*AF83)/AC83</f>
        <v>0</v>
      </c>
      <c r="AE83" s="1">
        <f>AD83*AC83*G83</f>
        <v>0</v>
      </c>
      <c r="AF83" s="1">
        <f>VLOOKUP(A83,[1]Sheet!$A:$AJ,35,0)</f>
        <v>12</v>
      </c>
      <c r="AG83" s="1">
        <f>VLOOKUP(A83,[1]Sheet!$A:$AJ,36,0)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31" t="s">
        <v>136</v>
      </c>
      <c r="B84" s="31" t="s">
        <v>37</v>
      </c>
      <c r="C84" s="31"/>
      <c r="D84" s="31"/>
      <c r="E84" s="31"/>
      <c r="F84" s="31"/>
      <c r="G84" s="32">
        <v>0.2</v>
      </c>
      <c r="H84" s="31">
        <v>180</v>
      </c>
      <c r="I84" s="31" t="s">
        <v>35</v>
      </c>
      <c r="J84" s="1"/>
      <c r="K84" s="1"/>
      <c r="L84" s="1"/>
      <c r="M84" s="1"/>
      <c r="N84" s="1"/>
      <c r="O84" s="1"/>
      <c r="P84" s="33">
        <f>12*14</f>
        <v>168</v>
      </c>
      <c r="Q84" s="33">
        <f t="shared" ref="Q84:Q85" si="47">AC84*AD84</f>
        <v>168</v>
      </c>
      <c r="R84" s="33"/>
      <c r="S84" s="1"/>
      <c r="T84" s="31" t="e">
        <f t="shared" si="40"/>
        <v>#DIV/0!</v>
      </c>
      <c r="U84" s="31" t="e">
        <f t="shared" si="41"/>
        <v>#DIV/0!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 t="s">
        <v>114</v>
      </c>
      <c r="AB84" s="31">
        <f t="shared" si="42"/>
        <v>33.6</v>
      </c>
      <c r="AC84" s="32">
        <v>12</v>
      </c>
      <c r="AD84" s="34">
        <f t="shared" ref="AD84:AD85" si="48">MROUND(P84,AC84*AF84)/AC84</f>
        <v>14</v>
      </c>
      <c r="AE84" s="31">
        <f t="shared" ref="AE84:AE85" si="49">AD84*AC84*G84</f>
        <v>33.6</v>
      </c>
      <c r="AF84" s="31">
        <v>14</v>
      </c>
      <c r="AG84" s="31">
        <v>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31" t="s">
        <v>137</v>
      </c>
      <c r="B85" s="31" t="s">
        <v>37</v>
      </c>
      <c r="C85" s="31"/>
      <c r="D85" s="31"/>
      <c r="E85" s="31"/>
      <c r="F85" s="31"/>
      <c r="G85" s="32">
        <v>0.2</v>
      </c>
      <c r="H85" s="31">
        <v>180</v>
      </c>
      <c r="I85" s="31" t="s">
        <v>35</v>
      </c>
      <c r="J85" s="1"/>
      <c r="K85" s="1"/>
      <c r="L85" s="1"/>
      <c r="M85" s="1"/>
      <c r="N85" s="1"/>
      <c r="O85" s="1"/>
      <c r="P85" s="33">
        <f>12*14</f>
        <v>168</v>
      </c>
      <c r="Q85" s="33">
        <f t="shared" si="47"/>
        <v>168</v>
      </c>
      <c r="R85" s="33"/>
      <c r="S85" s="1"/>
      <c r="T85" s="31" t="e">
        <f t="shared" si="40"/>
        <v>#DIV/0!</v>
      </c>
      <c r="U85" s="31" t="e">
        <f t="shared" si="41"/>
        <v>#DIV/0!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 t="s">
        <v>114</v>
      </c>
      <c r="AB85" s="31">
        <f t="shared" si="42"/>
        <v>33.6</v>
      </c>
      <c r="AC85" s="32">
        <v>12</v>
      </c>
      <c r="AD85" s="34">
        <f t="shared" si="48"/>
        <v>14</v>
      </c>
      <c r="AE85" s="31">
        <f t="shared" si="49"/>
        <v>33.6</v>
      </c>
      <c r="AF85" s="31">
        <v>14</v>
      </c>
      <c r="AG85" s="31">
        <v>70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6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6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6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6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6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6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6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6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6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6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6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6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6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6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6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6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6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6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6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6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6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6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6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6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6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6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6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6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6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6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6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6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6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6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6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6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6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6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6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6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6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6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6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6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6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6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6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6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6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6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6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6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6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6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6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6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6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6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6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6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6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6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6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6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6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6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6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6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6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6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6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6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6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6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6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6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6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6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6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6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6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6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6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6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6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6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6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6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6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6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6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6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6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6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6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6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6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6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6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6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6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6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6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6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6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6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6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6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6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6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6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6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6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6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6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6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6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6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6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6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6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6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6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6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6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6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6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6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6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6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6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6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6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6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6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6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6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6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6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6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6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6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6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6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6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6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6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6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6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6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6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6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6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6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6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6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6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6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6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6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6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6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6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6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6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6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6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6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6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6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6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6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6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6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6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6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6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6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6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6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6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6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6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6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6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6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6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6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6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6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6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6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6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6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6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6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6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6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6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6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6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6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6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6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6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6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6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6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6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6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6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6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6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6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6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6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6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6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6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6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6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6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6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6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6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6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6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6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6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6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6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6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6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6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6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6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6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6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6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6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6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6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6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6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6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6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6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6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6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6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6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6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6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6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6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6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6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6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6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6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6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6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6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6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6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6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6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6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6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6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6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6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6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6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6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6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6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6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6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6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6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6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6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6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6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6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6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6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6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6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6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6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6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6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6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6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6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6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6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6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6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6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6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6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6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6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6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6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6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6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6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6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6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6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6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6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6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6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6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6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6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6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6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6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6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6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6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6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6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6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6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6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6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6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6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6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6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6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6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6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6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6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6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6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6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6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6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6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6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6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6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6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6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6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6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6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6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6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6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6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6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6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6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6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6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6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6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6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6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85" xr:uid="{C0BB3BC6-51BF-4AB3-A030-0585293F48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2024-11-14T10:09:59Z</dcterms:created>
  <dcterms:modified xsi:type="dcterms:W3CDTF">2024-11-14T11:53:58Z</dcterms:modified>
</cp:coreProperties>
</file>