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1,24 ПОКОМ ЗПФ филиалы\"/>
    </mc:Choice>
  </mc:AlternateContent>
  <xr:revisionPtr revIDLastSave="0" documentId="13_ncr:1_{95220A4A-B046-4A6E-A0F8-9195767052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O79" i="1" l="1"/>
  <c r="O80" i="1"/>
  <c r="U79" i="1"/>
  <c r="AD80" i="1"/>
  <c r="AE80" i="1" s="1"/>
  <c r="AB80" i="1"/>
  <c r="AD79" i="1"/>
  <c r="AE79" i="1" s="1"/>
  <c r="AB79" i="1"/>
  <c r="P80" i="1"/>
  <c r="P79" i="1"/>
  <c r="Q79" i="1" l="1"/>
  <c r="T79" i="1" s="1"/>
  <c r="U80" i="1"/>
  <c r="Q80" i="1"/>
  <c r="T80" i="1" s="1"/>
  <c r="F44" i="1" l="1"/>
  <c r="E44" i="1"/>
  <c r="F37" i="1"/>
  <c r="E37" i="1"/>
  <c r="E21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6" i="1"/>
  <c r="AG16" i="1"/>
  <c r="AF17" i="1"/>
  <c r="AG17" i="1"/>
  <c r="AF18" i="1"/>
  <c r="AG18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2" i="1"/>
  <c r="AG42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5" i="1"/>
  <c r="AG65" i="1"/>
  <c r="AF66" i="1"/>
  <c r="AG66" i="1"/>
  <c r="AF67" i="1"/>
  <c r="AG67" i="1"/>
  <c r="AF68" i="1"/>
  <c r="AG68" i="1"/>
  <c r="AF69" i="1"/>
  <c r="AD69" i="1" s="1"/>
  <c r="AG69" i="1"/>
  <c r="AF70" i="1"/>
  <c r="AD70" i="1" s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8" i="1"/>
  <c r="AG78" i="1"/>
  <c r="AG6" i="1"/>
  <c r="AF6" i="1"/>
  <c r="O14" i="1"/>
  <c r="K14" i="1"/>
  <c r="AD75" i="1" l="1"/>
  <c r="AE75" i="1" s="1"/>
  <c r="AD65" i="1"/>
  <c r="AE65" i="1" s="1"/>
  <c r="AD49" i="1"/>
  <c r="AE49" i="1" s="1"/>
  <c r="AD31" i="1"/>
  <c r="AE31" i="1" s="1"/>
  <c r="AD25" i="1"/>
  <c r="AE25" i="1" s="1"/>
  <c r="AD10" i="1"/>
  <c r="AE10" i="1" s="1"/>
  <c r="U14" i="1"/>
  <c r="AE70" i="1"/>
  <c r="Q70" i="1"/>
  <c r="AE69" i="1"/>
  <c r="Q69" i="1"/>
  <c r="AB15" i="1"/>
  <c r="AB19" i="1"/>
  <c r="AB20" i="1"/>
  <c r="AB41" i="1"/>
  <c r="AB43" i="1"/>
  <c r="AB50" i="1"/>
  <c r="AB59" i="1"/>
  <c r="AB64" i="1"/>
  <c r="AB69" i="1"/>
  <c r="AB70" i="1"/>
  <c r="AB77" i="1"/>
  <c r="O7" i="1"/>
  <c r="O8" i="1"/>
  <c r="O9" i="1"/>
  <c r="AD9" i="1" s="1"/>
  <c r="AE9" i="1" s="1"/>
  <c r="O10" i="1"/>
  <c r="AB10" i="1" s="1"/>
  <c r="O11" i="1"/>
  <c r="P11" i="1" s="1"/>
  <c r="O12" i="1"/>
  <c r="P12" i="1" s="1"/>
  <c r="AB12" i="1" s="1"/>
  <c r="O13" i="1"/>
  <c r="AD13" i="1" s="1"/>
  <c r="O15" i="1"/>
  <c r="O16" i="1"/>
  <c r="P16" i="1" s="1"/>
  <c r="AD16" i="1" s="1"/>
  <c r="O17" i="1"/>
  <c r="AD17" i="1" s="1"/>
  <c r="AE17" i="1" s="1"/>
  <c r="O18" i="1"/>
  <c r="AD18" i="1" s="1"/>
  <c r="AE18" i="1" s="1"/>
  <c r="O19" i="1"/>
  <c r="O20" i="1"/>
  <c r="O21" i="1"/>
  <c r="P21" i="1" s="1"/>
  <c r="AD21" i="1" s="1"/>
  <c r="AE21" i="1" s="1"/>
  <c r="O22" i="1"/>
  <c r="AD22" i="1" s="1"/>
  <c r="O23" i="1"/>
  <c r="P23" i="1" s="1"/>
  <c r="AD23" i="1" s="1"/>
  <c r="O24" i="1"/>
  <c r="AD24" i="1" s="1"/>
  <c r="O25" i="1"/>
  <c r="AB25" i="1" s="1"/>
  <c r="O26" i="1"/>
  <c r="AD26" i="1" s="1"/>
  <c r="O27" i="1"/>
  <c r="P27" i="1" s="1"/>
  <c r="AD27" i="1" s="1"/>
  <c r="AE27" i="1" s="1"/>
  <c r="O28" i="1"/>
  <c r="P28" i="1" s="1"/>
  <c r="AD28" i="1" s="1"/>
  <c r="AE28" i="1" s="1"/>
  <c r="O29" i="1"/>
  <c r="P29" i="1" s="1"/>
  <c r="AD29" i="1" s="1"/>
  <c r="AE29" i="1" s="1"/>
  <c r="O30" i="1"/>
  <c r="P30" i="1" s="1"/>
  <c r="AD30" i="1" s="1"/>
  <c r="O31" i="1"/>
  <c r="AB31" i="1" s="1"/>
  <c r="O32" i="1"/>
  <c r="AD32" i="1" s="1"/>
  <c r="O33" i="1"/>
  <c r="P33" i="1" s="1"/>
  <c r="AD33" i="1" s="1"/>
  <c r="AE33" i="1" s="1"/>
  <c r="O34" i="1"/>
  <c r="P34" i="1" s="1"/>
  <c r="AD34" i="1" s="1"/>
  <c r="O35" i="1"/>
  <c r="AD35" i="1" s="1"/>
  <c r="AE35" i="1" s="1"/>
  <c r="O36" i="1"/>
  <c r="AD36" i="1" s="1"/>
  <c r="AE36" i="1" s="1"/>
  <c r="O37" i="1"/>
  <c r="P37" i="1" s="1"/>
  <c r="O38" i="1"/>
  <c r="P38" i="1" s="1"/>
  <c r="AD38" i="1" s="1"/>
  <c r="O39" i="1"/>
  <c r="AD39" i="1" s="1"/>
  <c r="O40" i="1"/>
  <c r="P40" i="1" s="1"/>
  <c r="AD40" i="1" s="1"/>
  <c r="O41" i="1"/>
  <c r="O42" i="1"/>
  <c r="P42" i="1" s="1"/>
  <c r="AD42" i="1" s="1"/>
  <c r="AE42" i="1" s="1"/>
  <c r="O43" i="1"/>
  <c r="O44" i="1"/>
  <c r="P44" i="1" s="1"/>
  <c r="O45" i="1"/>
  <c r="P45" i="1" s="1"/>
  <c r="AD45" i="1" s="1"/>
  <c r="AE45" i="1" s="1"/>
  <c r="O46" i="1"/>
  <c r="P46" i="1" s="1"/>
  <c r="AD46" i="1" s="1"/>
  <c r="AE46" i="1" s="1"/>
  <c r="O47" i="1"/>
  <c r="P47" i="1" s="1"/>
  <c r="AD47" i="1" s="1"/>
  <c r="AE47" i="1" s="1"/>
  <c r="O48" i="1"/>
  <c r="P48" i="1" s="1"/>
  <c r="AD48" i="1" s="1"/>
  <c r="O49" i="1"/>
  <c r="AB49" i="1" s="1"/>
  <c r="O50" i="1"/>
  <c r="O51" i="1"/>
  <c r="AD51" i="1" s="1"/>
  <c r="AE51" i="1" s="1"/>
  <c r="O52" i="1"/>
  <c r="P52" i="1" s="1"/>
  <c r="AD52" i="1" s="1"/>
  <c r="AE52" i="1" s="1"/>
  <c r="O53" i="1"/>
  <c r="O54" i="1"/>
  <c r="P54" i="1" s="1"/>
  <c r="AD54" i="1" s="1"/>
  <c r="O55" i="1"/>
  <c r="P55" i="1" s="1"/>
  <c r="AB55" i="1" s="1"/>
  <c r="O56" i="1"/>
  <c r="P56" i="1" s="1"/>
  <c r="AD56" i="1" s="1"/>
  <c r="O57" i="1"/>
  <c r="P57" i="1" s="1"/>
  <c r="AD57" i="1" s="1"/>
  <c r="O58" i="1"/>
  <c r="P58" i="1" s="1"/>
  <c r="AD58" i="1" s="1"/>
  <c r="O59" i="1"/>
  <c r="O60" i="1"/>
  <c r="P60" i="1" s="1"/>
  <c r="AD60" i="1" s="1"/>
  <c r="O61" i="1"/>
  <c r="P61" i="1" s="1"/>
  <c r="AD61" i="1" s="1"/>
  <c r="AE61" i="1" s="1"/>
  <c r="O62" i="1"/>
  <c r="AD62" i="1" s="1"/>
  <c r="O63" i="1"/>
  <c r="P63" i="1" s="1"/>
  <c r="AD63" i="1" s="1"/>
  <c r="AE63" i="1" s="1"/>
  <c r="O64" i="1"/>
  <c r="O65" i="1"/>
  <c r="AB65" i="1" s="1"/>
  <c r="O66" i="1"/>
  <c r="AD66" i="1" s="1"/>
  <c r="O67" i="1"/>
  <c r="O68" i="1"/>
  <c r="AD68" i="1" s="1"/>
  <c r="O69" i="1"/>
  <c r="O70" i="1"/>
  <c r="O71" i="1"/>
  <c r="P71" i="1" s="1"/>
  <c r="AB71" i="1" s="1"/>
  <c r="O72" i="1"/>
  <c r="AD72" i="1" s="1"/>
  <c r="O73" i="1"/>
  <c r="AD73" i="1" s="1"/>
  <c r="O74" i="1"/>
  <c r="AD74" i="1" s="1"/>
  <c r="O75" i="1"/>
  <c r="AB75" i="1" s="1"/>
  <c r="O76" i="1"/>
  <c r="P76" i="1" s="1"/>
  <c r="AD76" i="1" s="1"/>
  <c r="O77" i="1"/>
  <c r="O78" i="1"/>
  <c r="AD78" i="1" s="1"/>
  <c r="O6" i="1"/>
  <c r="P6" i="1" s="1"/>
  <c r="AD6" i="1" s="1"/>
  <c r="Q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67" i="1" l="1"/>
  <c r="P53" i="1"/>
  <c r="AD53" i="1" s="1"/>
  <c r="AD37" i="1"/>
  <c r="AD44" i="1"/>
  <c r="Q25" i="1"/>
  <c r="T25" i="1" s="1"/>
  <c r="Q61" i="1"/>
  <c r="T61" i="1" s="1"/>
  <c r="Q21" i="1"/>
  <c r="T21" i="1" s="1"/>
  <c r="Q29" i="1"/>
  <c r="T29" i="1" s="1"/>
  <c r="Q47" i="1"/>
  <c r="T47" i="1" s="1"/>
  <c r="Q63" i="1"/>
  <c r="T63" i="1" s="1"/>
  <c r="AD55" i="1"/>
  <c r="AD71" i="1"/>
  <c r="AE71" i="1" s="1"/>
  <c r="AE78" i="1"/>
  <c r="Q78" i="1"/>
  <c r="T78" i="1" s="1"/>
  <c r="AE76" i="1"/>
  <c r="Q76" i="1"/>
  <c r="T76" i="1" s="1"/>
  <c r="AE74" i="1"/>
  <c r="Q74" i="1"/>
  <c r="T74" i="1" s="1"/>
  <c r="AE72" i="1"/>
  <c r="Q72" i="1"/>
  <c r="T72" i="1" s="1"/>
  <c r="AE68" i="1"/>
  <c r="Q68" i="1"/>
  <c r="T68" i="1" s="1"/>
  <c r="AE66" i="1"/>
  <c r="Q66" i="1"/>
  <c r="T66" i="1" s="1"/>
  <c r="AE62" i="1"/>
  <c r="Q62" i="1"/>
  <c r="T62" i="1" s="1"/>
  <c r="AE60" i="1"/>
  <c r="Q60" i="1"/>
  <c r="T60" i="1" s="1"/>
  <c r="AE58" i="1"/>
  <c r="Q58" i="1"/>
  <c r="T58" i="1" s="1"/>
  <c r="AE56" i="1"/>
  <c r="Q56" i="1"/>
  <c r="T56" i="1" s="1"/>
  <c r="AE54" i="1"/>
  <c r="Q54" i="1"/>
  <c r="T54" i="1" s="1"/>
  <c r="AE48" i="1"/>
  <c r="Q48" i="1"/>
  <c r="T48" i="1" s="1"/>
  <c r="AE40" i="1"/>
  <c r="Q40" i="1"/>
  <c r="T40" i="1" s="1"/>
  <c r="AE38" i="1"/>
  <c r="Q38" i="1"/>
  <c r="T38" i="1" s="1"/>
  <c r="AE34" i="1"/>
  <c r="Q34" i="1"/>
  <c r="T34" i="1" s="1"/>
  <c r="AE32" i="1"/>
  <c r="Q32" i="1"/>
  <c r="T32" i="1" s="1"/>
  <c r="AE30" i="1"/>
  <c r="Q30" i="1"/>
  <c r="T30" i="1" s="1"/>
  <c r="AE26" i="1"/>
  <c r="Q26" i="1"/>
  <c r="T26" i="1" s="1"/>
  <c r="AE24" i="1"/>
  <c r="Q24" i="1"/>
  <c r="T24" i="1" s="1"/>
  <c r="AE22" i="1"/>
  <c r="Q22" i="1"/>
  <c r="T22" i="1" s="1"/>
  <c r="AE16" i="1"/>
  <c r="Q16" i="1"/>
  <c r="T16" i="1" s="1"/>
  <c r="AE13" i="1"/>
  <c r="Q13" i="1"/>
  <c r="T13" i="1" s="1"/>
  <c r="AD11" i="1"/>
  <c r="AB11" i="1"/>
  <c r="AD7" i="1"/>
  <c r="AB7" i="1"/>
  <c r="AB74" i="1"/>
  <c r="AB68" i="1"/>
  <c r="AB60" i="1"/>
  <c r="AB58" i="1"/>
  <c r="AB54" i="1"/>
  <c r="AB46" i="1"/>
  <c r="AB38" i="1"/>
  <c r="AB34" i="1"/>
  <c r="AB30" i="1"/>
  <c r="AB26" i="1"/>
  <c r="AB22" i="1"/>
  <c r="AB16" i="1"/>
  <c r="AB13" i="1"/>
  <c r="Q36" i="1"/>
  <c r="T36" i="1" s="1"/>
  <c r="Q18" i="1"/>
  <c r="T18" i="1" s="1"/>
  <c r="AE73" i="1"/>
  <c r="Q73" i="1"/>
  <c r="T73" i="1" s="1"/>
  <c r="AE57" i="1"/>
  <c r="Q57" i="1"/>
  <c r="T57" i="1" s="1"/>
  <c r="AE39" i="1"/>
  <c r="Q39" i="1"/>
  <c r="T39" i="1" s="1"/>
  <c r="AE23" i="1"/>
  <c r="Q23" i="1"/>
  <c r="T23" i="1" s="1"/>
  <c r="AB78" i="1"/>
  <c r="AB76" i="1"/>
  <c r="AB72" i="1"/>
  <c r="AB66" i="1"/>
  <c r="AB62" i="1"/>
  <c r="AB56" i="1"/>
  <c r="AB52" i="1"/>
  <c r="AB48" i="1"/>
  <c r="AB44" i="1"/>
  <c r="AB42" i="1"/>
  <c r="AB40" i="1"/>
  <c r="AB36" i="1"/>
  <c r="AB32" i="1"/>
  <c r="AB28" i="1"/>
  <c r="AB24" i="1"/>
  <c r="AB18" i="1"/>
  <c r="AB9" i="1"/>
  <c r="Q46" i="1"/>
  <c r="T46" i="1" s="1"/>
  <c r="Q28" i="1"/>
  <c r="T28" i="1" s="1"/>
  <c r="Q9" i="1"/>
  <c r="T9" i="1" s="1"/>
  <c r="Q33" i="1"/>
  <c r="T33" i="1" s="1"/>
  <c r="Q42" i="1"/>
  <c r="T42" i="1" s="1"/>
  <c r="Q52" i="1"/>
  <c r="T52" i="1" s="1"/>
  <c r="AD8" i="1"/>
  <c r="AB8" i="1"/>
  <c r="AB6" i="1"/>
  <c r="AB73" i="1"/>
  <c r="AB63" i="1"/>
  <c r="AB61" i="1"/>
  <c r="AB57" i="1"/>
  <c r="AB51" i="1"/>
  <c r="AB47" i="1"/>
  <c r="AB45" i="1"/>
  <c r="AB39" i="1"/>
  <c r="AB37" i="1"/>
  <c r="AB35" i="1"/>
  <c r="AB33" i="1"/>
  <c r="AB29" i="1"/>
  <c r="AB27" i="1"/>
  <c r="AB23" i="1"/>
  <c r="AB21" i="1"/>
  <c r="AB17" i="1"/>
  <c r="Q51" i="1"/>
  <c r="T51" i="1" s="1"/>
  <c r="AE6" i="1"/>
  <c r="Q10" i="1"/>
  <c r="T10" i="1" s="1"/>
  <c r="Q17" i="1"/>
  <c r="T17" i="1" s="1"/>
  <c r="Q27" i="1"/>
  <c r="T27" i="1" s="1"/>
  <c r="Q31" i="1"/>
  <c r="T31" i="1" s="1"/>
  <c r="Q35" i="1"/>
  <c r="T35" i="1" s="1"/>
  <c r="Q45" i="1"/>
  <c r="T45" i="1" s="1"/>
  <c r="Q49" i="1"/>
  <c r="T49" i="1" s="1"/>
  <c r="Q65" i="1"/>
  <c r="T65" i="1" s="1"/>
  <c r="Q75" i="1"/>
  <c r="T75" i="1" s="1"/>
  <c r="AD14" i="1"/>
  <c r="AB14" i="1"/>
  <c r="AD12" i="1"/>
  <c r="U78" i="1"/>
  <c r="U76" i="1"/>
  <c r="U74" i="1"/>
  <c r="U72" i="1"/>
  <c r="U70" i="1"/>
  <c r="T70" i="1"/>
  <c r="U68" i="1"/>
  <c r="U66" i="1"/>
  <c r="U64" i="1"/>
  <c r="T64" i="1"/>
  <c r="U62" i="1"/>
  <c r="U60" i="1"/>
  <c r="U58" i="1"/>
  <c r="U56" i="1"/>
  <c r="U54" i="1"/>
  <c r="U52" i="1"/>
  <c r="U50" i="1"/>
  <c r="T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T20" i="1"/>
  <c r="U18" i="1"/>
  <c r="U16" i="1"/>
  <c r="U13" i="1"/>
  <c r="U11" i="1"/>
  <c r="U9" i="1"/>
  <c r="U7" i="1"/>
  <c r="U6" i="1"/>
  <c r="T6" i="1"/>
  <c r="U77" i="1"/>
  <c r="T77" i="1"/>
  <c r="U75" i="1"/>
  <c r="U73" i="1"/>
  <c r="U71" i="1"/>
  <c r="U69" i="1"/>
  <c r="T69" i="1"/>
  <c r="U67" i="1"/>
  <c r="U65" i="1"/>
  <c r="U63" i="1"/>
  <c r="U61" i="1"/>
  <c r="U59" i="1"/>
  <c r="T59" i="1"/>
  <c r="U57" i="1"/>
  <c r="U55" i="1"/>
  <c r="U53" i="1"/>
  <c r="U51" i="1"/>
  <c r="U49" i="1"/>
  <c r="U47" i="1"/>
  <c r="U45" i="1"/>
  <c r="U43" i="1"/>
  <c r="T43" i="1"/>
  <c r="U41" i="1"/>
  <c r="T41" i="1"/>
  <c r="U39" i="1"/>
  <c r="U37" i="1"/>
  <c r="U35" i="1"/>
  <c r="U33" i="1"/>
  <c r="U31" i="1"/>
  <c r="U29" i="1"/>
  <c r="U27" i="1"/>
  <c r="U25" i="1"/>
  <c r="U23" i="1"/>
  <c r="U21" i="1"/>
  <c r="U19" i="1"/>
  <c r="T19" i="1"/>
  <c r="U17" i="1"/>
  <c r="U15" i="1"/>
  <c r="T15" i="1"/>
  <c r="U12" i="1"/>
  <c r="U10" i="1"/>
  <c r="U8" i="1"/>
  <c r="K5" i="1"/>
  <c r="O5" i="1"/>
  <c r="P5" i="1" l="1"/>
  <c r="AE37" i="1"/>
  <c r="Q37" i="1"/>
  <c r="T37" i="1" s="1"/>
  <c r="Q67" i="1"/>
  <c r="T67" i="1" s="1"/>
  <c r="AE67" i="1"/>
  <c r="Q44" i="1"/>
  <c r="T44" i="1" s="1"/>
  <c r="AE44" i="1"/>
  <c r="AE53" i="1"/>
  <c r="Q53" i="1"/>
  <c r="T53" i="1" s="1"/>
  <c r="AB53" i="1"/>
  <c r="AB67" i="1"/>
  <c r="Q71" i="1"/>
  <c r="T71" i="1" s="1"/>
  <c r="AE55" i="1"/>
  <c r="Q55" i="1"/>
  <c r="T55" i="1" s="1"/>
  <c r="AE8" i="1"/>
  <c r="Q8" i="1"/>
  <c r="T8" i="1" s="1"/>
  <c r="AE12" i="1"/>
  <c r="Q12" i="1"/>
  <c r="T12" i="1" s="1"/>
  <c r="AE14" i="1"/>
  <c r="Q14" i="1"/>
  <c r="T14" i="1" s="1"/>
  <c r="AE7" i="1"/>
  <c r="Q7" i="1"/>
  <c r="AD5" i="1"/>
  <c r="AE11" i="1"/>
  <c r="Q11" i="1"/>
  <c r="T11" i="1" s="1"/>
  <c r="AB5" i="1" l="1"/>
  <c r="AE5" i="1"/>
  <c r="Q5" i="1"/>
  <c r="T7" i="1"/>
</calcChain>
</file>

<file path=xl/sharedStrings.xml><?xml version="1.0" encoding="utf-8"?>
<sst xmlns="http://schemas.openxmlformats.org/spreadsheetml/2006/main" count="316" uniqueCount="140">
  <si>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</si>
  <si>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</si>
  <si>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</si>
  <si>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</si>
  <si>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</si>
  <si>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</si>
  <si>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</si>
  <si>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</si>
  <si>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</si>
  <si>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</si>
  <si>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</si>
  <si>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</si>
  <si>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</si>
  <si>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</si>
  <si>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</si>
  <si>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</si>
  <si>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</si>
  <si>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</si>
  <si>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</si>
  <si>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</si>
  <si>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</si>
  <si>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</si>
  <si>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</si>
  <si>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</si>
  <si>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</si>
  <si>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</si>
  <si>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</si>
  <si>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14,11,</t>
  </si>
  <si>
    <t>07,11,</t>
  </si>
  <si>
    <t>24,10,</t>
  </si>
  <si>
    <t>17,10,</t>
  </si>
  <si>
    <t>10,10,</t>
  </si>
  <si>
    <t>03,10,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</si>
  <si>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</si>
  <si>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</si>
  <si>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</si>
  <si>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</si>
  <si>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</si>
  <si>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</si>
  <si>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</si>
  <si>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</si>
  <si>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</si>
  <si>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</si>
  <si>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</si>
  <si>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</si>
  <si>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</si>
  <si>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мясом ТМ Стародворье 0,2 кг.  Поком</t>
  </si>
  <si>
    <t>Жар-ладушки с клубникой и вишней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</si>
  <si>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</si>
  <si>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</si>
  <si>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</si>
  <si>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</si>
  <si>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</si>
  <si>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</si>
  <si>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</si>
  <si>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</si>
  <si>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</si>
  <si>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</si>
  <si>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08,11,24 филиал обнулил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</si>
  <si>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</si>
  <si>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</si>
  <si>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</si>
  <si>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</si>
  <si>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</si>
  <si>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</si>
  <si>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</si>
  <si>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</si>
  <si>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</si>
  <si>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</si>
  <si>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</si>
  <si>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нужно увеличить продажи</t>
  </si>
  <si>
    <t>Пельмени Grandmeni с говядиной в сливочном соусе ТМ Горячая штучка флоупак сфера 0,75 кг.  ПОКОМ</t>
  </si>
  <si>
    <t>заберем в Донецке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</si>
  <si>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</si>
  <si>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</si>
  <si>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</si>
  <si>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</si>
  <si>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</si>
  <si>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</si>
  <si>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</si>
  <si>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нужно увеличить продажи!!! / СПАР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</si>
  <si>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</si>
  <si>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</si>
  <si>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</si>
  <si>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</si>
  <si>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</si>
  <si>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</si>
  <si>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</si>
  <si>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</si>
  <si>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</si>
  <si>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</si>
  <si>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</si>
  <si>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не в матрице</t>
  </si>
  <si>
    <t>вывод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</si>
  <si>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</si>
  <si>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</si>
  <si>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</si>
  <si>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</si>
  <si>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</si>
  <si>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</si>
  <si>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</si>
  <si>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</si>
  <si>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</si>
  <si>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</si>
  <si>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</si>
  <si>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</si>
  <si>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</si>
  <si>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</si>
  <si>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</si>
  <si>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</si>
  <si>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новинка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</si>
  <si>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</si>
  <si>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</si>
  <si>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</si>
  <si>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</si>
  <si>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</si>
  <si>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</si>
  <si>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</si>
  <si>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</si>
  <si>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</si>
  <si>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</si>
  <si>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</si>
  <si>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</si>
  <si>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</si>
  <si>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</si>
  <si>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</si>
  <si>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</si>
  <si>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</si>
  <si>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</si>
  <si>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</si>
  <si>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</si>
  <si>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</si>
  <si>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</si>
  <si>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</si>
  <si>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</si>
  <si>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</si>
  <si>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</si>
  <si>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t>есть ли потребность??? / есть дубль</t>
  </si>
  <si>
    <t>есть ли потребность??? / есть дубль / СПАР</t>
  </si>
  <si>
    <t>есть ли потребность??? / 08,11,24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</si>
</sst>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4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0" borderId="1" xfId="1" applyNumberFormat="1" applyFill="1"/>
    <xf numFmtId="164" fontId="7" fillId="9" borderId="1" xfId="1" applyNumberFormat="1" applyFont="1" applyFill="1"/>
    <xf numFmtId="164" fontId="4" fillId="6" borderId="1" xfId="1" applyNumberFormat="1" applyFont="1" applyFill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7,11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07,11,</v>
          </cell>
          <cell r="W4" t="str">
            <v>24,10,</v>
          </cell>
          <cell r="X4" t="str">
            <v>17,10,</v>
          </cell>
          <cell r="Y4" t="str">
            <v>10,10,</v>
          </cell>
          <cell r="Z4" t="str">
            <v>03,10,</v>
          </cell>
          <cell r="AA4" t="str">
            <v>26,09,</v>
          </cell>
          <cell r="AE4" t="str">
            <v>11,11,</v>
          </cell>
        </row>
        <row r="5">
          <cell r="E5">
            <v>9892</v>
          </cell>
          <cell r="F5">
            <v>13601.9</v>
          </cell>
          <cell r="J5">
            <v>15138.699999999999</v>
          </cell>
          <cell r="K5">
            <v>-5246.7</v>
          </cell>
          <cell r="L5">
            <v>0</v>
          </cell>
          <cell r="M5">
            <v>0</v>
          </cell>
          <cell r="N5">
            <v>0</v>
          </cell>
          <cell r="O5">
            <v>1978.4000000000003</v>
          </cell>
          <cell r="P5">
            <v>18390.160000000003</v>
          </cell>
          <cell r="Q5">
            <v>18894.46</v>
          </cell>
          <cell r="R5">
            <v>18815</v>
          </cell>
          <cell r="S5">
            <v>1300</v>
          </cell>
          <cell r="W5">
            <v>3265.44</v>
          </cell>
          <cell r="X5">
            <v>3218.5000000000005</v>
          </cell>
          <cell r="Y5">
            <v>2775.5400000000004</v>
          </cell>
          <cell r="Z5">
            <v>2609.34</v>
          </cell>
          <cell r="AA5">
            <v>2934.5399999999995</v>
          </cell>
          <cell r="AC5">
            <v>6670.1679999999997</v>
          </cell>
          <cell r="AE5">
            <v>2036</v>
          </cell>
          <cell r="AF5">
            <v>6679.1200000000008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230</v>
          </cell>
          <cell r="E6">
            <v>10</v>
          </cell>
          <cell r="F6">
            <v>220</v>
          </cell>
          <cell r="G6">
            <v>1</v>
          </cell>
          <cell r="H6">
            <v>90</v>
          </cell>
          <cell r="I6" t="str">
            <v>матрица</v>
          </cell>
          <cell r="J6">
            <v>10</v>
          </cell>
          <cell r="K6">
            <v>0</v>
          </cell>
          <cell r="O6">
            <v>2</v>
          </cell>
          <cell r="R6">
            <v>0</v>
          </cell>
          <cell r="U6">
            <v>110</v>
          </cell>
          <cell r="V6">
            <v>110</v>
          </cell>
          <cell r="W6">
            <v>39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новинка / "на 16ТП по 25кг, это по 5ТТ, продажи гарантируем"</v>
          </cell>
          <cell r="AC6">
            <v>0</v>
          </cell>
          <cell r="AD6">
            <v>5</v>
          </cell>
          <cell r="AE6">
            <v>0</v>
          </cell>
          <cell r="AF6">
            <v>0</v>
          </cell>
          <cell r="AG6">
            <v>12</v>
          </cell>
          <cell r="AH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247</v>
          </cell>
          <cell r="E7">
            <v>222</v>
          </cell>
          <cell r="F7">
            <v>25</v>
          </cell>
          <cell r="G7">
            <v>0.3</v>
          </cell>
          <cell r="H7">
            <v>180</v>
          </cell>
          <cell r="I7" t="str">
            <v>матрица</v>
          </cell>
          <cell r="J7">
            <v>254</v>
          </cell>
          <cell r="K7">
            <v>-32</v>
          </cell>
          <cell r="O7">
            <v>44.4</v>
          </cell>
          <cell r="P7">
            <v>552.19999999999993</v>
          </cell>
          <cell r="Q7">
            <v>552.19999999999993</v>
          </cell>
          <cell r="R7">
            <v>504</v>
          </cell>
          <cell r="U7">
            <v>11.914414414414415</v>
          </cell>
          <cell r="V7">
            <v>0.56306306306306309</v>
          </cell>
          <cell r="W7">
            <v>48</v>
          </cell>
          <cell r="X7">
            <v>34.4</v>
          </cell>
          <cell r="Y7">
            <v>24.2</v>
          </cell>
          <cell r="Z7">
            <v>19</v>
          </cell>
          <cell r="AA7">
            <v>23.8</v>
          </cell>
          <cell r="AC7">
            <v>165.65999999999997</v>
          </cell>
          <cell r="AD7">
            <v>12</v>
          </cell>
          <cell r="AE7">
            <v>42</v>
          </cell>
          <cell r="AF7">
            <v>151.19999999999999</v>
          </cell>
          <cell r="AG7">
            <v>14</v>
          </cell>
          <cell r="AH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235</v>
          </cell>
          <cell r="E8">
            <v>162</v>
          </cell>
          <cell r="F8">
            <v>73</v>
          </cell>
          <cell r="G8">
            <v>0.3</v>
          </cell>
          <cell r="H8">
            <v>180</v>
          </cell>
          <cell r="I8" t="str">
            <v>матрица</v>
          </cell>
          <cell r="J8">
            <v>528</v>
          </cell>
          <cell r="K8">
            <v>-366</v>
          </cell>
          <cell r="O8">
            <v>32.4</v>
          </cell>
          <cell r="P8">
            <v>380.59999999999997</v>
          </cell>
          <cell r="Q8">
            <v>380.59999999999997</v>
          </cell>
          <cell r="R8">
            <v>336</v>
          </cell>
          <cell r="U8">
            <v>12.623456790123457</v>
          </cell>
          <cell r="V8">
            <v>2.2530864197530867</v>
          </cell>
          <cell r="W8">
            <v>88.4</v>
          </cell>
          <cell r="X8">
            <v>63.6</v>
          </cell>
          <cell r="Y8">
            <v>64.8</v>
          </cell>
          <cell r="Z8">
            <v>54</v>
          </cell>
          <cell r="AA8">
            <v>80</v>
          </cell>
          <cell r="AC8">
            <v>114.17999999999999</v>
          </cell>
          <cell r="AD8">
            <v>12</v>
          </cell>
          <cell r="AE8">
            <v>28</v>
          </cell>
          <cell r="AF8">
            <v>100.8</v>
          </cell>
          <cell r="AG8">
            <v>14</v>
          </cell>
          <cell r="AH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619</v>
          </cell>
          <cell r="E9">
            <v>338</v>
          </cell>
          <cell r="F9">
            <v>281</v>
          </cell>
          <cell r="G9">
            <v>0.3</v>
          </cell>
          <cell r="H9">
            <v>180</v>
          </cell>
          <cell r="I9" t="str">
            <v>матрица</v>
          </cell>
          <cell r="J9">
            <v>889</v>
          </cell>
          <cell r="K9">
            <v>-551</v>
          </cell>
          <cell r="O9">
            <v>67.599999999999994</v>
          </cell>
          <cell r="P9">
            <v>665.39999999999986</v>
          </cell>
          <cell r="Q9">
            <v>665.39999999999986</v>
          </cell>
          <cell r="R9">
            <v>672</v>
          </cell>
          <cell r="U9">
            <v>14.097633136094675</v>
          </cell>
          <cell r="V9">
            <v>4.1568047337278111</v>
          </cell>
          <cell r="W9">
            <v>170.4</v>
          </cell>
          <cell r="X9">
            <v>147.80000000000001</v>
          </cell>
          <cell r="Y9">
            <v>170.8</v>
          </cell>
          <cell r="Z9">
            <v>145.4</v>
          </cell>
          <cell r="AA9">
            <v>100.6</v>
          </cell>
          <cell r="AB9" t="str">
            <v>Акция сеть "Спар" на октябрь 2024г.</v>
          </cell>
          <cell r="AC9">
            <v>199.61999999999995</v>
          </cell>
          <cell r="AD9">
            <v>12</v>
          </cell>
          <cell r="AE9">
            <v>56</v>
          </cell>
          <cell r="AF9">
            <v>201.6</v>
          </cell>
          <cell r="AG9">
            <v>14</v>
          </cell>
          <cell r="AH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681</v>
          </cell>
          <cell r="E10">
            <v>499</v>
          </cell>
          <cell r="F10">
            <v>182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496</v>
          </cell>
          <cell r="K10">
            <v>3</v>
          </cell>
          <cell r="O10">
            <v>99.8</v>
          </cell>
          <cell r="P10">
            <v>1215.2</v>
          </cell>
          <cell r="Q10">
            <v>1215.2</v>
          </cell>
          <cell r="R10">
            <v>1176</v>
          </cell>
          <cell r="U10">
            <v>13.607214428857716</v>
          </cell>
          <cell r="V10">
            <v>1.8236472945891784</v>
          </cell>
          <cell r="W10">
            <v>48.6</v>
          </cell>
          <cell r="X10">
            <v>79.400000000000006</v>
          </cell>
          <cell r="Y10">
            <v>53.6</v>
          </cell>
          <cell r="Z10">
            <v>97</v>
          </cell>
          <cell r="AA10">
            <v>60</v>
          </cell>
          <cell r="AC10">
            <v>364.56</v>
          </cell>
          <cell r="AD10">
            <v>12</v>
          </cell>
          <cell r="AE10">
            <v>98</v>
          </cell>
          <cell r="AF10">
            <v>352.8</v>
          </cell>
          <cell r="AG10">
            <v>14</v>
          </cell>
          <cell r="AH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878</v>
          </cell>
          <cell r="E11">
            <v>252</v>
          </cell>
          <cell r="F11">
            <v>626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645</v>
          </cell>
          <cell r="K11">
            <v>-393</v>
          </cell>
          <cell r="O11">
            <v>50.4</v>
          </cell>
          <cell r="P11">
            <v>180.39999999999998</v>
          </cell>
          <cell r="Q11">
            <v>180.39999999999998</v>
          </cell>
          <cell r="R11">
            <v>168</v>
          </cell>
          <cell r="U11">
            <v>15.753968253968255</v>
          </cell>
          <cell r="V11">
            <v>12.420634920634921</v>
          </cell>
          <cell r="W11">
            <v>123.8</v>
          </cell>
          <cell r="X11">
            <v>148.19999999999999</v>
          </cell>
          <cell r="Y11">
            <v>120.4</v>
          </cell>
          <cell r="Z11">
            <v>112</v>
          </cell>
          <cell r="AA11">
            <v>144.6</v>
          </cell>
          <cell r="AC11">
            <v>54.11999999999999</v>
          </cell>
          <cell r="AD11">
            <v>12</v>
          </cell>
          <cell r="AE11">
            <v>14</v>
          </cell>
          <cell r="AF11">
            <v>50.4</v>
          </cell>
          <cell r="AG11">
            <v>14</v>
          </cell>
          <cell r="AH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360</v>
          </cell>
          <cell r="E12">
            <v>138</v>
          </cell>
          <cell r="F12">
            <v>222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148</v>
          </cell>
          <cell r="K12">
            <v>-10</v>
          </cell>
          <cell r="O12">
            <v>27.6</v>
          </cell>
          <cell r="P12">
            <v>219.60000000000002</v>
          </cell>
          <cell r="Q12">
            <v>219.60000000000002</v>
          </cell>
          <cell r="R12">
            <v>336</v>
          </cell>
          <cell r="U12">
            <v>20.217391304347824</v>
          </cell>
          <cell r="V12">
            <v>8.0434782608695645</v>
          </cell>
          <cell r="W12">
            <v>43.6</v>
          </cell>
          <cell r="X12">
            <v>47.8</v>
          </cell>
          <cell r="Y12">
            <v>29.8</v>
          </cell>
          <cell r="Z12">
            <v>37</v>
          </cell>
          <cell r="AA12">
            <v>24.2</v>
          </cell>
          <cell r="AC12">
            <v>19.764000000000003</v>
          </cell>
          <cell r="AD12">
            <v>24</v>
          </cell>
          <cell r="AE12">
            <v>14</v>
          </cell>
          <cell r="AF12">
            <v>30.24</v>
          </cell>
          <cell r="AG12">
            <v>14</v>
          </cell>
          <cell r="AH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263</v>
          </cell>
          <cell r="E13">
            <v>252</v>
          </cell>
          <cell r="F13">
            <v>11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568</v>
          </cell>
          <cell r="K13">
            <v>-316</v>
          </cell>
          <cell r="O13">
            <v>50.4</v>
          </cell>
          <cell r="P13">
            <v>493</v>
          </cell>
          <cell r="Q13">
            <v>493</v>
          </cell>
          <cell r="R13">
            <v>560</v>
          </cell>
          <cell r="U13">
            <v>11.329365079365079</v>
          </cell>
          <cell r="V13">
            <v>0.21825396825396826</v>
          </cell>
          <cell r="W13">
            <v>50.4</v>
          </cell>
          <cell r="X13">
            <v>39.6</v>
          </cell>
          <cell r="Y13">
            <v>28.8</v>
          </cell>
          <cell r="Z13">
            <v>22.6</v>
          </cell>
          <cell r="AA13">
            <v>69.2</v>
          </cell>
          <cell r="AC13">
            <v>177.48</v>
          </cell>
          <cell r="AD13">
            <v>10</v>
          </cell>
          <cell r="AE13">
            <v>56</v>
          </cell>
          <cell r="AF13">
            <v>201.6</v>
          </cell>
          <cell r="AG13">
            <v>14</v>
          </cell>
          <cell r="AH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22.2</v>
          </cell>
          <cell r="F14">
            <v>22.2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18.5</v>
          </cell>
          <cell r="K14">
            <v>-18.5</v>
          </cell>
          <cell r="O14">
            <v>0</v>
          </cell>
          <cell r="U14" t="e">
            <v>#DIV/0!</v>
          </cell>
          <cell r="V14" t="e">
            <v>#DIV/0!</v>
          </cell>
          <cell r="W14">
            <v>2.2200000000000002</v>
          </cell>
          <cell r="X14">
            <v>5.18</v>
          </cell>
          <cell r="Y14">
            <v>4.4400000000000004</v>
          </cell>
          <cell r="Z14">
            <v>4.4400000000000004</v>
          </cell>
          <cell r="AA14">
            <v>8.14</v>
          </cell>
          <cell r="AB14" t="str">
            <v>нужно увеличить продажи!!! / вывод</v>
          </cell>
          <cell r="AC14">
            <v>0</v>
          </cell>
          <cell r="AD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264</v>
          </cell>
          <cell r="E15">
            <v>65</v>
          </cell>
          <cell r="F15">
            <v>199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262</v>
          </cell>
          <cell r="K15">
            <v>-197</v>
          </cell>
          <cell r="O15">
            <v>13</v>
          </cell>
          <cell r="R15">
            <v>0</v>
          </cell>
          <cell r="U15">
            <v>15.307692307692308</v>
          </cell>
          <cell r="V15">
            <v>15.307692307692308</v>
          </cell>
          <cell r="W15">
            <v>43</v>
          </cell>
          <cell r="X15">
            <v>41.2</v>
          </cell>
          <cell r="Y15">
            <v>41.8</v>
          </cell>
          <cell r="Z15">
            <v>30.6</v>
          </cell>
          <cell r="AA15">
            <v>44.8</v>
          </cell>
          <cell r="AC15">
            <v>0</v>
          </cell>
          <cell r="AD15">
            <v>12</v>
          </cell>
          <cell r="AE15">
            <v>0</v>
          </cell>
          <cell r="AF15">
            <v>0</v>
          </cell>
          <cell r="AG15">
            <v>14</v>
          </cell>
          <cell r="AH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6</v>
          </cell>
          <cell r="F16">
            <v>6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264</v>
          </cell>
          <cell r="K16">
            <v>-264</v>
          </cell>
          <cell r="O16">
            <v>0</v>
          </cell>
          <cell r="R16">
            <v>0</v>
          </cell>
          <cell r="U16" t="e">
            <v>#DIV/0!</v>
          </cell>
          <cell r="V16" t="e">
            <v>#DIV/0!</v>
          </cell>
          <cell r="W16">
            <v>43.4</v>
          </cell>
          <cell r="X16">
            <v>26.6</v>
          </cell>
          <cell r="Y16">
            <v>33.6</v>
          </cell>
          <cell r="Z16">
            <v>30.4</v>
          </cell>
          <cell r="AA16">
            <v>30</v>
          </cell>
          <cell r="AC16">
            <v>0</v>
          </cell>
          <cell r="AD16">
            <v>12</v>
          </cell>
          <cell r="AE16">
            <v>0</v>
          </cell>
          <cell r="AF16">
            <v>0</v>
          </cell>
          <cell r="AG16">
            <v>14</v>
          </cell>
          <cell r="AH16">
            <v>70</v>
          </cell>
        </row>
        <row r="17">
          <cell r="A17" t="str">
            <v>Мини-пицца с ветчиной и сыром ТМ Зареченские продукты. ВЕС  Поком</v>
          </cell>
          <cell r="B17" t="str">
            <v>кг</v>
          </cell>
          <cell r="C17">
            <v>41.3</v>
          </cell>
          <cell r="F17">
            <v>41.3</v>
          </cell>
          <cell r="G17">
            <v>1</v>
          </cell>
          <cell r="H17">
            <v>180</v>
          </cell>
          <cell r="I17" t="str">
            <v>матрица</v>
          </cell>
          <cell r="J17">
            <v>15.7</v>
          </cell>
          <cell r="K17">
            <v>-15.7</v>
          </cell>
          <cell r="O17">
            <v>0</v>
          </cell>
          <cell r="R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1.94</v>
          </cell>
          <cell r="Y17">
            <v>4.8</v>
          </cell>
          <cell r="Z17">
            <v>1.34</v>
          </cell>
          <cell r="AA17">
            <v>0</v>
          </cell>
          <cell r="AB17" t="str">
            <v>вместо фрай-пиццы</v>
          </cell>
          <cell r="AC17">
            <v>0</v>
          </cell>
          <cell r="AD17">
            <v>3</v>
          </cell>
          <cell r="AE17">
            <v>0</v>
          </cell>
          <cell r="AF17">
            <v>0</v>
          </cell>
          <cell r="AG17">
            <v>14</v>
          </cell>
          <cell r="AH17">
            <v>126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-40.700000000000003</v>
          </cell>
          <cell r="D18">
            <v>48.1</v>
          </cell>
          <cell r="E18">
            <v>7.4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6</v>
          </cell>
          <cell r="K18">
            <v>1.4000000000000004</v>
          </cell>
          <cell r="O18">
            <v>1.48</v>
          </cell>
          <cell r="U18">
            <v>0</v>
          </cell>
          <cell r="V18">
            <v>0</v>
          </cell>
          <cell r="W18">
            <v>20.72</v>
          </cell>
          <cell r="X18">
            <v>25.16</v>
          </cell>
          <cell r="Y18">
            <v>5.92</v>
          </cell>
          <cell r="Z18">
            <v>2.96</v>
          </cell>
          <cell r="AA18">
            <v>0.74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475</v>
          </cell>
          <cell r="E19">
            <v>185</v>
          </cell>
          <cell r="F19">
            <v>249.3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173.9</v>
          </cell>
          <cell r="K19">
            <v>11.099999999999994</v>
          </cell>
          <cell r="O19">
            <v>37</v>
          </cell>
          <cell r="P19">
            <v>268.7</v>
          </cell>
          <cell r="Q19">
            <v>268.7</v>
          </cell>
          <cell r="R19">
            <v>259</v>
          </cell>
          <cell r="U19">
            <v>13.737837837837839</v>
          </cell>
          <cell r="V19">
            <v>6.7378378378378381</v>
          </cell>
          <cell r="W19">
            <v>54.759999999999991</v>
          </cell>
          <cell r="X19">
            <v>65.86</v>
          </cell>
          <cell r="Y19">
            <v>40.700000000000003</v>
          </cell>
          <cell r="Z19">
            <v>39.08</v>
          </cell>
          <cell r="AA19">
            <v>39.22</v>
          </cell>
          <cell r="AB19" t="str">
            <v>есть дубль</v>
          </cell>
          <cell r="AC19">
            <v>268.7</v>
          </cell>
          <cell r="AD19">
            <v>3.7</v>
          </cell>
          <cell r="AE19">
            <v>70</v>
          </cell>
          <cell r="AF19">
            <v>259</v>
          </cell>
          <cell r="AG19">
            <v>14</v>
          </cell>
          <cell r="AH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215.6</v>
          </cell>
          <cell r="E20">
            <v>130.19999999999999</v>
          </cell>
          <cell r="F20">
            <v>85.4</v>
          </cell>
          <cell r="G20">
            <v>1</v>
          </cell>
          <cell r="H20">
            <v>180</v>
          </cell>
          <cell r="I20" t="str">
            <v>матрица</v>
          </cell>
          <cell r="J20">
            <v>130.19999999999999</v>
          </cell>
          <cell r="K20">
            <v>0</v>
          </cell>
          <cell r="O20">
            <v>26.04</v>
          </cell>
          <cell r="P20">
            <v>279.15999999999997</v>
          </cell>
          <cell r="Q20">
            <v>279.15999999999997</v>
          </cell>
          <cell r="R20">
            <v>264</v>
          </cell>
          <cell r="U20">
            <v>13.417818740399385</v>
          </cell>
          <cell r="V20">
            <v>3.2795698924731185</v>
          </cell>
          <cell r="W20">
            <v>37.4</v>
          </cell>
          <cell r="X20">
            <v>36.18</v>
          </cell>
          <cell r="Y20">
            <v>56.1</v>
          </cell>
          <cell r="Z20">
            <v>34</v>
          </cell>
          <cell r="AA20">
            <v>39.5</v>
          </cell>
          <cell r="AB20" t="str">
            <v>вместо жар-мени</v>
          </cell>
          <cell r="AC20">
            <v>279.15999999999997</v>
          </cell>
          <cell r="AD20">
            <v>5.5</v>
          </cell>
          <cell r="AE20">
            <v>48</v>
          </cell>
          <cell r="AF20">
            <v>264</v>
          </cell>
          <cell r="AG20">
            <v>12</v>
          </cell>
          <cell r="AH20">
            <v>84</v>
          </cell>
        </row>
        <row r="21">
          <cell r="A21" t="str">
            <v>Мини-шарики с курочкой и сыром ТМ Зареченские ВЕС ПОКОМ</v>
          </cell>
          <cell r="B21" t="str">
            <v>кг</v>
          </cell>
          <cell r="C21">
            <v>291.2</v>
          </cell>
          <cell r="E21">
            <v>117</v>
          </cell>
          <cell r="F21">
            <v>174.2</v>
          </cell>
          <cell r="G21">
            <v>1</v>
          </cell>
          <cell r="H21">
            <v>180</v>
          </cell>
          <cell r="I21" t="str">
            <v>матрица</v>
          </cell>
          <cell r="J21">
            <v>120.5</v>
          </cell>
          <cell r="K21">
            <v>-3.5</v>
          </cell>
          <cell r="O21">
            <v>23.4</v>
          </cell>
          <cell r="P21">
            <v>153.39999999999998</v>
          </cell>
          <cell r="Q21">
            <v>0</v>
          </cell>
          <cell r="R21">
            <v>0</v>
          </cell>
          <cell r="S21">
            <v>0</v>
          </cell>
          <cell r="T21" t="str">
            <v>нет места на складе</v>
          </cell>
          <cell r="U21">
            <v>7.4444444444444446</v>
          </cell>
          <cell r="V21">
            <v>7.4444444444444446</v>
          </cell>
          <cell r="W21">
            <v>22.94</v>
          </cell>
          <cell r="X21">
            <v>35.68</v>
          </cell>
          <cell r="Y21">
            <v>32.54</v>
          </cell>
          <cell r="Z21">
            <v>28.8</v>
          </cell>
          <cell r="AA21">
            <v>8.4</v>
          </cell>
          <cell r="AB21" t="str">
            <v>08,11,24 филиал обнулил</v>
          </cell>
          <cell r="AC21">
            <v>0</v>
          </cell>
          <cell r="AD21">
            <v>3</v>
          </cell>
          <cell r="AE21">
            <v>0</v>
          </cell>
          <cell r="AF21">
            <v>0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256</v>
          </cell>
          <cell r="E22">
            <v>222</v>
          </cell>
          <cell r="F22">
            <v>34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389</v>
          </cell>
          <cell r="K22">
            <v>-167</v>
          </cell>
          <cell r="O22">
            <v>44.4</v>
          </cell>
          <cell r="P22">
            <v>543.19999999999993</v>
          </cell>
          <cell r="Q22">
            <v>543.19999999999993</v>
          </cell>
          <cell r="R22">
            <v>504</v>
          </cell>
          <cell r="U22">
            <v>12.117117117117118</v>
          </cell>
          <cell r="V22">
            <v>0.76576576576576583</v>
          </cell>
          <cell r="W22">
            <v>83.4</v>
          </cell>
          <cell r="X22">
            <v>66.2</v>
          </cell>
          <cell r="Y22">
            <v>54.4</v>
          </cell>
          <cell r="Z22">
            <v>53.8</v>
          </cell>
          <cell r="AA22">
            <v>58</v>
          </cell>
          <cell r="AB22" t="str">
            <v>Акция сеть "Спар" на октябрь 2024г.</v>
          </cell>
          <cell r="AC22">
            <v>135.79999999999998</v>
          </cell>
          <cell r="AD22">
            <v>6</v>
          </cell>
          <cell r="AE22">
            <v>84</v>
          </cell>
          <cell r="AF22">
            <v>126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250</v>
          </cell>
          <cell r="E23">
            <v>253</v>
          </cell>
          <cell r="F23">
            <v>-3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295</v>
          </cell>
          <cell r="K23">
            <v>-42</v>
          </cell>
          <cell r="O23">
            <v>50.6</v>
          </cell>
          <cell r="P23">
            <v>509</v>
          </cell>
          <cell r="Q23">
            <v>509</v>
          </cell>
          <cell r="R23">
            <v>504</v>
          </cell>
          <cell r="U23">
            <v>9.9011857707509883</v>
          </cell>
          <cell r="V23">
            <v>-5.9288537549407112E-2</v>
          </cell>
          <cell r="W23">
            <v>33.799999999999997</v>
          </cell>
          <cell r="X23">
            <v>37.4</v>
          </cell>
          <cell r="Y23">
            <v>27.2</v>
          </cell>
          <cell r="Z23">
            <v>22.4</v>
          </cell>
          <cell r="AA23">
            <v>39</v>
          </cell>
          <cell r="AB23" t="str">
            <v>сети</v>
          </cell>
          <cell r="AC23">
            <v>127.25</v>
          </cell>
          <cell r="AD23">
            <v>6</v>
          </cell>
          <cell r="AE23">
            <v>84</v>
          </cell>
          <cell r="AF23">
            <v>126</v>
          </cell>
          <cell r="AG23">
            <v>14</v>
          </cell>
          <cell r="AH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30</v>
          </cell>
          <cell r="E24">
            <v>30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183</v>
          </cell>
          <cell r="K24">
            <v>-153</v>
          </cell>
          <cell r="O24">
            <v>6</v>
          </cell>
          <cell r="P24">
            <v>84</v>
          </cell>
          <cell r="Q24">
            <v>84</v>
          </cell>
          <cell r="R24">
            <v>84</v>
          </cell>
          <cell r="U24">
            <v>14</v>
          </cell>
          <cell r="V24">
            <v>0</v>
          </cell>
          <cell r="W24">
            <v>60.8</v>
          </cell>
          <cell r="X24">
            <v>32</v>
          </cell>
          <cell r="Y24">
            <v>41.6</v>
          </cell>
          <cell r="Z24">
            <v>25.4</v>
          </cell>
          <cell r="AA24">
            <v>26.8</v>
          </cell>
          <cell r="AB24" t="str">
            <v>Акция сеть "Спар" на октябрь 2024г.</v>
          </cell>
          <cell r="AC24">
            <v>21</v>
          </cell>
          <cell r="AD24">
            <v>6</v>
          </cell>
          <cell r="AE24">
            <v>14</v>
          </cell>
          <cell r="AF24">
            <v>21</v>
          </cell>
          <cell r="AG24">
            <v>14</v>
          </cell>
          <cell r="AH24">
            <v>126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582</v>
          </cell>
          <cell r="E25">
            <v>306</v>
          </cell>
          <cell r="F25">
            <v>276</v>
          </cell>
          <cell r="G25">
            <v>1</v>
          </cell>
          <cell r="H25">
            <v>180</v>
          </cell>
          <cell r="I25" t="str">
            <v>матрица</v>
          </cell>
          <cell r="J25">
            <v>318</v>
          </cell>
          <cell r="K25">
            <v>-12</v>
          </cell>
          <cell r="O25">
            <v>61.2</v>
          </cell>
          <cell r="P25">
            <v>580.80000000000007</v>
          </cell>
          <cell r="Q25">
            <v>580.80000000000007</v>
          </cell>
          <cell r="R25">
            <v>576</v>
          </cell>
          <cell r="U25">
            <v>13.921568627450979</v>
          </cell>
          <cell r="V25">
            <v>4.5098039215686274</v>
          </cell>
          <cell r="W25">
            <v>69.599999999999994</v>
          </cell>
          <cell r="X25">
            <v>74.400000000000006</v>
          </cell>
          <cell r="Y25">
            <v>69.599999999999994</v>
          </cell>
          <cell r="Z25">
            <v>68.400000000000006</v>
          </cell>
          <cell r="AA25">
            <v>97.2</v>
          </cell>
          <cell r="AC25">
            <v>580.80000000000007</v>
          </cell>
          <cell r="AD25">
            <v>6</v>
          </cell>
          <cell r="AE25">
            <v>96</v>
          </cell>
          <cell r="AF25">
            <v>576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замор.  ПОКОМ</v>
          </cell>
          <cell r="B26" t="str">
            <v>шт</v>
          </cell>
          <cell r="C26">
            <v>614</v>
          </cell>
          <cell r="E26">
            <v>35</v>
          </cell>
          <cell r="F26">
            <v>579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370</v>
          </cell>
          <cell r="K26">
            <v>-335</v>
          </cell>
          <cell r="O26">
            <v>7</v>
          </cell>
          <cell r="R26">
            <v>0</v>
          </cell>
          <cell r="U26">
            <v>82.714285714285708</v>
          </cell>
          <cell r="V26">
            <v>82.714285714285708</v>
          </cell>
          <cell r="W26">
            <v>88.2</v>
          </cell>
          <cell r="X26">
            <v>96</v>
          </cell>
          <cell r="Y26">
            <v>85</v>
          </cell>
          <cell r="Z26">
            <v>81.8</v>
          </cell>
          <cell r="AA26">
            <v>143.19999999999999</v>
          </cell>
          <cell r="AC26">
            <v>0</v>
          </cell>
          <cell r="AD26">
            <v>12</v>
          </cell>
          <cell r="AE26">
            <v>0</v>
          </cell>
          <cell r="AF26">
            <v>0</v>
          </cell>
          <cell r="AG26">
            <v>14</v>
          </cell>
          <cell r="AH26">
            <v>70</v>
          </cell>
        </row>
        <row r="27">
          <cell r="A27" t="str">
            <v>Наггетсы с индейкой 0,25кг ТМ Вязанка ТС Из печи Сливушки ПОКОМ</v>
          </cell>
          <cell r="B27" t="str">
            <v>шт</v>
          </cell>
          <cell r="C27">
            <v>-2</v>
          </cell>
          <cell r="D27">
            <v>2</v>
          </cell>
          <cell r="G27">
            <v>0</v>
          </cell>
          <cell r="H27" t="e">
            <v>#N/A</v>
          </cell>
          <cell r="I27" t="str">
            <v>нет в матрице</v>
          </cell>
          <cell r="J27">
            <v>24</v>
          </cell>
          <cell r="K27">
            <v>-24</v>
          </cell>
          <cell r="O27">
            <v>0</v>
          </cell>
          <cell r="U27" t="e">
            <v>#DIV/0!</v>
          </cell>
          <cell r="V27" t="e">
            <v>#DIV/0!</v>
          </cell>
          <cell r="W27">
            <v>0.2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 t="str">
            <v>дубль</v>
          </cell>
          <cell r="AC27">
            <v>0</v>
          </cell>
          <cell r="AD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433</v>
          </cell>
          <cell r="E28">
            <v>59</v>
          </cell>
          <cell r="F28">
            <v>372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682</v>
          </cell>
          <cell r="K28">
            <v>-623</v>
          </cell>
          <cell r="O28">
            <v>11.8</v>
          </cell>
          <cell r="R28">
            <v>0</v>
          </cell>
          <cell r="U28">
            <v>31.525423728813557</v>
          </cell>
          <cell r="V28">
            <v>31.525423728813557</v>
          </cell>
          <cell r="W28">
            <v>79</v>
          </cell>
          <cell r="X28">
            <v>68.400000000000006</v>
          </cell>
          <cell r="Y28">
            <v>49.2</v>
          </cell>
          <cell r="Z28">
            <v>45.6</v>
          </cell>
          <cell r="AA28">
            <v>83.2</v>
          </cell>
          <cell r="AB28" t="str">
            <v>сети / есть дубль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263</v>
          </cell>
          <cell r="E29">
            <v>117</v>
          </cell>
          <cell r="F29">
            <v>146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137</v>
          </cell>
          <cell r="K29">
            <v>-20</v>
          </cell>
          <cell r="O29">
            <v>23.4</v>
          </cell>
          <cell r="P29">
            <v>181.59999999999997</v>
          </cell>
          <cell r="Q29">
            <v>181.59999999999997</v>
          </cell>
          <cell r="R29">
            <v>168</v>
          </cell>
          <cell r="U29">
            <v>13.418803418803419</v>
          </cell>
          <cell r="V29">
            <v>6.2393162393162394</v>
          </cell>
          <cell r="W29">
            <v>41.6</v>
          </cell>
          <cell r="X29">
            <v>42.6</v>
          </cell>
          <cell r="Y29">
            <v>43.6</v>
          </cell>
          <cell r="Z29">
            <v>34.4</v>
          </cell>
          <cell r="AA29">
            <v>51.2</v>
          </cell>
          <cell r="AC29">
            <v>45.399999999999991</v>
          </cell>
          <cell r="AD29">
            <v>12</v>
          </cell>
          <cell r="AE29">
            <v>14</v>
          </cell>
          <cell r="AF29">
            <v>42</v>
          </cell>
          <cell r="AG29">
            <v>14</v>
          </cell>
          <cell r="AH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159</v>
          </cell>
          <cell r="E30">
            <v>155</v>
          </cell>
          <cell r="F30">
            <v>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164</v>
          </cell>
          <cell r="K30">
            <v>-9</v>
          </cell>
          <cell r="O30">
            <v>31</v>
          </cell>
          <cell r="P30">
            <v>306</v>
          </cell>
          <cell r="Q30">
            <v>306</v>
          </cell>
          <cell r="R30">
            <v>336</v>
          </cell>
          <cell r="U30">
            <v>10.96774193548387</v>
          </cell>
          <cell r="V30">
            <v>0.12903225806451613</v>
          </cell>
          <cell r="W30">
            <v>16</v>
          </cell>
          <cell r="X30">
            <v>17.399999999999999</v>
          </cell>
          <cell r="Y30">
            <v>16.399999999999999</v>
          </cell>
          <cell r="Z30">
            <v>18.399999999999999</v>
          </cell>
          <cell r="AA30">
            <v>38.6</v>
          </cell>
          <cell r="AC30">
            <v>76.5</v>
          </cell>
          <cell r="AD30">
            <v>6</v>
          </cell>
          <cell r="AE30">
            <v>56</v>
          </cell>
          <cell r="AF30">
            <v>84</v>
          </cell>
          <cell r="AG30">
            <v>14</v>
          </cell>
          <cell r="AH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143</v>
          </cell>
          <cell r="E31">
            <v>88</v>
          </cell>
          <cell r="F31">
            <v>55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225</v>
          </cell>
          <cell r="K31">
            <v>-137</v>
          </cell>
          <cell r="O31">
            <v>17.600000000000001</v>
          </cell>
          <cell r="P31">
            <v>191.40000000000003</v>
          </cell>
          <cell r="Q31">
            <v>191.40000000000003</v>
          </cell>
          <cell r="R31">
            <v>168</v>
          </cell>
          <cell r="U31">
            <v>12.670454545454545</v>
          </cell>
          <cell r="V31">
            <v>3.1249999999999996</v>
          </cell>
          <cell r="W31">
            <v>44.2</v>
          </cell>
          <cell r="X31">
            <v>31.4</v>
          </cell>
          <cell r="Y31">
            <v>27.6</v>
          </cell>
          <cell r="Z31">
            <v>27.8</v>
          </cell>
          <cell r="AA31">
            <v>55.2</v>
          </cell>
          <cell r="AC31">
            <v>47.850000000000009</v>
          </cell>
          <cell r="AD31">
            <v>12</v>
          </cell>
          <cell r="AE31">
            <v>14</v>
          </cell>
          <cell r="AF31">
            <v>42</v>
          </cell>
          <cell r="AG31">
            <v>14</v>
          </cell>
          <cell r="AH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277</v>
          </cell>
          <cell r="E32">
            <v>40</v>
          </cell>
          <cell r="F32">
            <v>237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48</v>
          </cell>
          <cell r="K32">
            <v>-8</v>
          </cell>
          <cell r="O32">
            <v>8</v>
          </cell>
          <cell r="R32">
            <v>0</v>
          </cell>
          <cell r="U32">
            <v>29.625</v>
          </cell>
          <cell r="V32">
            <v>29.625</v>
          </cell>
          <cell r="W32">
            <v>11.2</v>
          </cell>
          <cell r="X32">
            <v>13.4</v>
          </cell>
          <cell r="Y32">
            <v>15.4</v>
          </cell>
          <cell r="Z32">
            <v>30.4</v>
          </cell>
          <cell r="AA32">
            <v>32.4</v>
          </cell>
          <cell r="AB32" t="str">
            <v>нужно увеличить продажи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96</v>
          </cell>
          <cell r="E33">
            <v>28</v>
          </cell>
          <cell r="F33">
            <v>68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52</v>
          </cell>
          <cell r="K33">
            <v>-24</v>
          </cell>
          <cell r="O33">
            <v>5.6</v>
          </cell>
          <cell r="P33">
            <v>55.199999999999989</v>
          </cell>
          <cell r="Q33">
            <v>0</v>
          </cell>
          <cell r="R33">
            <v>0</v>
          </cell>
          <cell r="S33">
            <v>0</v>
          </cell>
          <cell r="T33" t="str">
            <v>заберем в Донецке</v>
          </cell>
          <cell r="U33">
            <v>12.142857142857144</v>
          </cell>
          <cell r="V33">
            <v>12.142857142857144</v>
          </cell>
          <cell r="W33">
            <v>15.2</v>
          </cell>
          <cell r="X33">
            <v>11.4</v>
          </cell>
          <cell r="Y33">
            <v>11</v>
          </cell>
          <cell r="Z33">
            <v>13.6</v>
          </cell>
          <cell r="AA33">
            <v>21.8</v>
          </cell>
          <cell r="AB33" t="str">
            <v>заберем в Донецке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C34">
            <v>37</v>
          </cell>
          <cell r="E34">
            <v>35</v>
          </cell>
          <cell r="F34">
            <v>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229</v>
          </cell>
          <cell r="K34">
            <v>-194</v>
          </cell>
          <cell r="O34">
            <v>7</v>
          </cell>
          <cell r="P34">
            <v>96</v>
          </cell>
          <cell r="Q34">
            <v>96</v>
          </cell>
          <cell r="R34">
            <v>96</v>
          </cell>
          <cell r="U34">
            <v>14</v>
          </cell>
          <cell r="V34">
            <v>0.2857142857142857</v>
          </cell>
          <cell r="W34">
            <v>7.8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10,10,24 появились в бланке</v>
          </cell>
          <cell r="AC34">
            <v>72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29</v>
          </cell>
          <cell r="E35">
            <v>24</v>
          </cell>
          <cell r="F35">
            <v>5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22</v>
          </cell>
          <cell r="K35">
            <v>2</v>
          </cell>
          <cell r="O35">
            <v>4.8</v>
          </cell>
          <cell r="P35">
            <v>62.2</v>
          </cell>
          <cell r="Q35">
            <v>62.2</v>
          </cell>
          <cell r="R35">
            <v>96</v>
          </cell>
          <cell r="U35">
            <v>21.041666666666668</v>
          </cell>
          <cell r="V35">
            <v>1.0416666666666667</v>
          </cell>
          <cell r="W35">
            <v>12.2</v>
          </cell>
          <cell r="X35">
            <v>16.399999999999999</v>
          </cell>
          <cell r="Y35">
            <v>13.4</v>
          </cell>
          <cell r="Z35">
            <v>15.2</v>
          </cell>
          <cell r="AA35">
            <v>21.2</v>
          </cell>
          <cell r="AC35">
            <v>46.650000000000006</v>
          </cell>
          <cell r="AD35">
            <v>8</v>
          </cell>
          <cell r="AE35">
            <v>12</v>
          </cell>
          <cell r="AF35">
            <v>72</v>
          </cell>
          <cell r="AG35">
            <v>12</v>
          </cell>
          <cell r="AH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F36">
            <v>30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R36">
            <v>0</v>
          </cell>
          <cell r="U36" t="e">
            <v>#DIV/0!</v>
          </cell>
          <cell r="V36" t="e">
            <v>#DIV/0!</v>
          </cell>
          <cell r="W36">
            <v>2.6</v>
          </cell>
          <cell r="X36">
            <v>4</v>
          </cell>
          <cell r="Y36">
            <v>4.2</v>
          </cell>
          <cell r="Z36">
            <v>2.4</v>
          </cell>
          <cell r="AA36">
            <v>2</v>
          </cell>
          <cell r="AB36" t="str">
            <v>нужно увеличить продажи!!! / есть дубль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279</v>
          </cell>
          <cell r="E37">
            <v>26</v>
          </cell>
          <cell r="F37">
            <v>253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56</v>
          </cell>
          <cell r="K37">
            <v>-30</v>
          </cell>
          <cell r="O37">
            <v>5.2</v>
          </cell>
          <cell r="R37">
            <v>0</v>
          </cell>
          <cell r="U37">
            <v>48.653846153846153</v>
          </cell>
          <cell r="V37">
            <v>48.653846153846153</v>
          </cell>
          <cell r="W37">
            <v>23.4</v>
          </cell>
          <cell r="X37">
            <v>29.2</v>
          </cell>
          <cell r="Y37">
            <v>23</v>
          </cell>
          <cell r="Z37">
            <v>27</v>
          </cell>
          <cell r="AA37">
            <v>29</v>
          </cell>
          <cell r="AB37" t="str">
            <v>СПАР</v>
          </cell>
          <cell r="AC37">
            <v>0</v>
          </cell>
          <cell r="AD37">
            <v>8</v>
          </cell>
          <cell r="AE37">
            <v>0</v>
          </cell>
          <cell r="AF37">
            <v>0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432</v>
          </cell>
          <cell r="E38">
            <v>2</v>
          </cell>
          <cell r="F38">
            <v>430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42</v>
          </cell>
          <cell r="K38">
            <v>-40</v>
          </cell>
          <cell r="O38">
            <v>0.4</v>
          </cell>
          <cell r="R38">
            <v>0</v>
          </cell>
          <cell r="U38">
            <v>1075</v>
          </cell>
          <cell r="V38">
            <v>1075</v>
          </cell>
          <cell r="W38">
            <v>6.6</v>
          </cell>
          <cell r="X38">
            <v>6.2</v>
          </cell>
          <cell r="Y38">
            <v>2.6</v>
          </cell>
          <cell r="Z38">
            <v>2.2000000000000002</v>
          </cell>
          <cell r="AA38">
            <v>13.2</v>
          </cell>
          <cell r="AB38" t="str">
            <v>нужно увеличить продажи!!! / СПАР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162</v>
          </cell>
          <cell r="E39">
            <v>8</v>
          </cell>
          <cell r="F39">
            <v>154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24</v>
          </cell>
          <cell r="K39">
            <v>-16</v>
          </cell>
          <cell r="O39">
            <v>1.6</v>
          </cell>
          <cell r="R39">
            <v>0</v>
          </cell>
          <cell r="U39">
            <v>96.25</v>
          </cell>
          <cell r="V39">
            <v>96.25</v>
          </cell>
          <cell r="W39">
            <v>14.8</v>
          </cell>
          <cell r="X39">
            <v>20</v>
          </cell>
          <cell r="Y39">
            <v>21.2</v>
          </cell>
          <cell r="Z39">
            <v>14</v>
          </cell>
          <cell r="AA39">
            <v>24.2</v>
          </cell>
          <cell r="AC39">
            <v>0</v>
          </cell>
          <cell r="AD39">
            <v>8</v>
          </cell>
          <cell r="AE39">
            <v>0</v>
          </cell>
          <cell r="AF39">
            <v>0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30</v>
          </cell>
          <cell r="F40">
            <v>30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3</v>
          </cell>
          <cell r="K40">
            <v>-3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2.6</v>
          </cell>
          <cell r="X40">
            <v>4</v>
          </cell>
          <cell r="Y40">
            <v>4.2</v>
          </cell>
          <cell r="Z40">
            <v>2.4</v>
          </cell>
          <cell r="AA40">
            <v>2</v>
          </cell>
          <cell r="AB40" t="str">
            <v>нужно увеличить продажи!!! / дубль</v>
          </cell>
          <cell r="AC40">
            <v>0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308</v>
          </cell>
          <cell r="E41">
            <v>62</v>
          </cell>
          <cell r="F41">
            <v>246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117</v>
          </cell>
          <cell r="K41">
            <v>-55</v>
          </cell>
          <cell r="O41">
            <v>12.4</v>
          </cell>
          <cell r="R41">
            <v>0</v>
          </cell>
          <cell r="U41">
            <v>19.838709677419356</v>
          </cell>
          <cell r="V41">
            <v>19.838709677419356</v>
          </cell>
          <cell r="W41">
            <v>41.2</v>
          </cell>
          <cell r="X41">
            <v>42</v>
          </cell>
          <cell r="Y41">
            <v>29</v>
          </cell>
          <cell r="Z41">
            <v>36.4</v>
          </cell>
          <cell r="AA41">
            <v>40</v>
          </cell>
          <cell r="AB41" t="str">
            <v>СПАР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202</v>
          </cell>
          <cell r="E42">
            <v>16</v>
          </cell>
          <cell r="F42">
            <v>186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40</v>
          </cell>
          <cell r="K42">
            <v>-24</v>
          </cell>
          <cell r="O42">
            <v>3.2</v>
          </cell>
          <cell r="U42">
            <v>58.125</v>
          </cell>
          <cell r="V42">
            <v>58.125</v>
          </cell>
          <cell r="W42">
            <v>1.8</v>
          </cell>
          <cell r="X42">
            <v>10.8</v>
          </cell>
          <cell r="Y42">
            <v>3.2</v>
          </cell>
          <cell r="Z42">
            <v>2</v>
          </cell>
          <cell r="AA42">
            <v>12</v>
          </cell>
          <cell r="AB42" t="str">
            <v>нужно увеличить продажи!!! / дубль</v>
          </cell>
          <cell r="AC42">
            <v>0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16</v>
          </cell>
          <cell r="F43">
            <v>186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16</v>
          </cell>
          <cell r="O43">
            <v>3.2</v>
          </cell>
          <cell r="R43">
            <v>0</v>
          </cell>
          <cell r="U43">
            <v>58.125</v>
          </cell>
          <cell r="V43">
            <v>58.125</v>
          </cell>
          <cell r="W43">
            <v>1.8</v>
          </cell>
          <cell r="X43">
            <v>10.8</v>
          </cell>
          <cell r="Y43">
            <v>3.2</v>
          </cell>
          <cell r="Z43">
            <v>2</v>
          </cell>
          <cell r="AA43">
            <v>12</v>
          </cell>
          <cell r="AB43" t="str">
            <v>нужно увеличить продажи!!! / есть дубль / СПАР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57</v>
          </cell>
          <cell r="F44">
            <v>57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404</v>
          </cell>
          <cell r="K44">
            <v>-404</v>
          </cell>
          <cell r="O44">
            <v>0</v>
          </cell>
          <cell r="R44">
            <v>0</v>
          </cell>
          <cell r="U44" t="e">
            <v>#DIV/0!</v>
          </cell>
          <cell r="V44" t="e">
            <v>#DIV/0!</v>
          </cell>
          <cell r="W44">
            <v>109.6</v>
          </cell>
          <cell r="X44">
            <v>60.6</v>
          </cell>
          <cell r="Y44">
            <v>78.400000000000006</v>
          </cell>
          <cell r="Z44">
            <v>41.6</v>
          </cell>
          <cell r="AA44">
            <v>31.2</v>
          </cell>
          <cell r="AB44" t="str">
            <v>Акция сеть "Спар" на октябрь 2024г.</v>
          </cell>
          <cell r="AC44">
            <v>0</v>
          </cell>
          <cell r="AD44">
            <v>8</v>
          </cell>
          <cell r="AE44">
            <v>0</v>
          </cell>
          <cell r="AF44">
            <v>0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357</v>
          </cell>
          <cell r="E45">
            <v>46</v>
          </cell>
          <cell r="F45">
            <v>311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38</v>
          </cell>
          <cell r="K45">
            <v>8</v>
          </cell>
          <cell r="O45">
            <v>9.1999999999999993</v>
          </cell>
          <cell r="R45">
            <v>0</v>
          </cell>
          <cell r="U45">
            <v>33.804347826086961</v>
          </cell>
          <cell r="V45">
            <v>33.804347826086961</v>
          </cell>
          <cell r="W45">
            <v>18.399999999999999</v>
          </cell>
          <cell r="X45">
            <v>10.8</v>
          </cell>
          <cell r="Y45">
            <v>10</v>
          </cell>
          <cell r="Z45">
            <v>10.4</v>
          </cell>
          <cell r="AA45">
            <v>12.6</v>
          </cell>
          <cell r="AB45" t="str">
            <v>нужно увеличить продажи!!!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968</v>
          </cell>
          <cell r="E46">
            <v>40</v>
          </cell>
          <cell r="F46">
            <v>928</v>
          </cell>
          <cell r="G46">
            <v>1</v>
          </cell>
          <cell r="H46">
            <v>180</v>
          </cell>
          <cell r="I46" t="str">
            <v>матрица</v>
          </cell>
          <cell r="J46">
            <v>70</v>
          </cell>
          <cell r="K46">
            <v>-30</v>
          </cell>
          <cell r="O46">
            <v>8</v>
          </cell>
          <cell r="Q46">
            <v>400</v>
          </cell>
          <cell r="R46">
            <v>420</v>
          </cell>
          <cell r="S46">
            <v>400</v>
          </cell>
          <cell r="T46" t="str">
            <v>ср.сут неправильная, филиал не работал</v>
          </cell>
          <cell r="U46">
            <v>168.5</v>
          </cell>
          <cell r="V46">
            <v>116</v>
          </cell>
          <cell r="W46">
            <v>126</v>
          </cell>
          <cell r="X46">
            <v>137.19999999999999</v>
          </cell>
          <cell r="Y46">
            <v>112</v>
          </cell>
          <cell r="Z46">
            <v>96</v>
          </cell>
          <cell r="AA46">
            <v>93</v>
          </cell>
          <cell r="AC46">
            <v>400</v>
          </cell>
          <cell r="AD46">
            <v>5</v>
          </cell>
          <cell r="AE46">
            <v>84</v>
          </cell>
          <cell r="AF46">
            <v>420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257</v>
          </cell>
          <cell r="E47">
            <v>16</v>
          </cell>
          <cell r="F47">
            <v>241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443</v>
          </cell>
          <cell r="K47">
            <v>-427</v>
          </cell>
          <cell r="O47">
            <v>3.2</v>
          </cell>
          <cell r="R47">
            <v>0</v>
          </cell>
          <cell r="U47">
            <v>75.3125</v>
          </cell>
          <cell r="V47">
            <v>75.3125</v>
          </cell>
          <cell r="W47">
            <v>131.80000000000001</v>
          </cell>
          <cell r="X47">
            <v>79.599999999999994</v>
          </cell>
          <cell r="Y47">
            <v>95.8</v>
          </cell>
          <cell r="Z47">
            <v>53.8</v>
          </cell>
          <cell r="AA47">
            <v>45.2</v>
          </cell>
          <cell r="AB47" t="str">
            <v>Акция сеть "Спар" на октябрь 2024г.</v>
          </cell>
          <cell r="AC47">
            <v>0</v>
          </cell>
          <cell r="AD47">
            <v>8</v>
          </cell>
          <cell r="AE47">
            <v>0</v>
          </cell>
          <cell r="AF47">
            <v>0</v>
          </cell>
          <cell r="AG47">
            <v>12</v>
          </cell>
          <cell r="AH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388</v>
          </cell>
          <cell r="E48">
            <v>48</v>
          </cell>
          <cell r="F48">
            <v>340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40</v>
          </cell>
          <cell r="K48">
            <v>8</v>
          </cell>
          <cell r="O48">
            <v>9.6</v>
          </cell>
          <cell r="R48">
            <v>0</v>
          </cell>
          <cell r="U48">
            <v>35.416666666666671</v>
          </cell>
          <cell r="V48">
            <v>35.416666666666671</v>
          </cell>
          <cell r="W48">
            <v>12.8</v>
          </cell>
          <cell r="X48">
            <v>9.4</v>
          </cell>
          <cell r="Y48">
            <v>10.8</v>
          </cell>
          <cell r="Z48">
            <v>9.8000000000000007</v>
          </cell>
          <cell r="AA48">
            <v>15.2</v>
          </cell>
          <cell r="AB48" t="str">
            <v>нужно увеличить продажи!!! / СПАР</v>
          </cell>
          <cell r="AC48">
            <v>0</v>
          </cell>
          <cell r="AD48">
            <v>16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</v>
          </cell>
          <cell r="F49">
            <v>1</v>
          </cell>
          <cell r="G49">
            <v>0</v>
          </cell>
          <cell r="H49">
            <v>180</v>
          </cell>
          <cell r="I49" t="str">
            <v>не в матрице</v>
          </cell>
          <cell r="K49">
            <v>0</v>
          </cell>
          <cell r="O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5.8</v>
          </cell>
          <cell r="X49">
            <v>5</v>
          </cell>
          <cell r="Y49">
            <v>4.5999999999999996</v>
          </cell>
          <cell r="Z49">
            <v>2.8</v>
          </cell>
          <cell r="AA49">
            <v>1.4</v>
          </cell>
          <cell r="AB49" t="str">
            <v>вывод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100</v>
          </cell>
          <cell r="F50">
            <v>100</v>
          </cell>
          <cell r="G50">
            <v>0.7</v>
          </cell>
          <cell r="H50">
            <v>180</v>
          </cell>
          <cell r="I50" t="str">
            <v>матрица</v>
          </cell>
          <cell r="K50">
            <v>0</v>
          </cell>
          <cell r="O50">
            <v>0</v>
          </cell>
          <cell r="R50">
            <v>0</v>
          </cell>
          <cell r="U50" t="e">
            <v>#DIV/0!</v>
          </cell>
          <cell r="V50" t="e">
            <v>#DIV/0!</v>
          </cell>
          <cell r="W50">
            <v>6.4</v>
          </cell>
          <cell r="X50">
            <v>5.8</v>
          </cell>
          <cell r="Y50">
            <v>4.5999999999999996</v>
          </cell>
          <cell r="Z50">
            <v>1.4</v>
          </cell>
          <cell r="AA50">
            <v>1.4</v>
          </cell>
          <cell r="AB50" t="str">
            <v>нужно увеличить продажи!!!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114</v>
          </cell>
          <cell r="F51">
            <v>114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23</v>
          </cell>
          <cell r="K51">
            <v>-23</v>
          </cell>
          <cell r="O51">
            <v>0</v>
          </cell>
          <cell r="R51">
            <v>0</v>
          </cell>
          <cell r="U51" t="e">
            <v>#DIV/0!</v>
          </cell>
          <cell r="V51" t="e">
            <v>#DIV/0!</v>
          </cell>
          <cell r="W51">
            <v>25</v>
          </cell>
          <cell r="X51">
            <v>14.6</v>
          </cell>
          <cell r="Y51">
            <v>15.8</v>
          </cell>
          <cell r="Z51">
            <v>13.6</v>
          </cell>
          <cell r="AA51">
            <v>14.6</v>
          </cell>
          <cell r="AB51" t="str">
            <v>СПАР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89</v>
          </cell>
          <cell r="F52">
            <v>89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16</v>
          </cell>
          <cell r="K52">
            <v>-16</v>
          </cell>
          <cell r="O52">
            <v>0</v>
          </cell>
          <cell r="R52">
            <v>0</v>
          </cell>
          <cell r="U52" t="e">
            <v>#DIV/0!</v>
          </cell>
          <cell r="V52" t="e">
            <v>#DIV/0!</v>
          </cell>
          <cell r="W52">
            <v>10.199999999999999</v>
          </cell>
          <cell r="X52">
            <v>7.6</v>
          </cell>
          <cell r="Y52">
            <v>12.6</v>
          </cell>
          <cell r="Z52">
            <v>10.6</v>
          </cell>
          <cell r="AA52">
            <v>13</v>
          </cell>
          <cell r="AB52" t="str">
            <v>СПАР</v>
          </cell>
          <cell r="AC52">
            <v>0</v>
          </cell>
          <cell r="AD52">
            <v>8</v>
          </cell>
          <cell r="AE52">
            <v>0</v>
          </cell>
          <cell r="AF52">
            <v>0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150</v>
          </cell>
          <cell r="F53">
            <v>150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26</v>
          </cell>
          <cell r="K53">
            <v>-26</v>
          </cell>
          <cell r="O53">
            <v>0</v>
          </cell>
          <cell r="R53">
            <v>0</v>
          </cell>
          <cell r="U53" t="e">
            <v>#DIV/0!</v>
          </cell>
          <cell r="V53" t="e">
            <v>#DIV/0!</v>
          </cell>
          <cell r="W53">
            <v>9</v>
          </cell>
          <cell r="X53">
            <v>8.8000000000000007</v>
          </cell>
          <cell r="Y53">
            <v>15.2</v>
          </cell>
          <cell r="Z53">
            <v>12</v>
          </cell>
          <cell r="AA53">
            <v>12.2</v>
          </cell>
          <cell r="AB53" t="str">
            <v>Акция сеть "Спар" на октябрь 2024г.</v>
          </cell>
          <cell r="AC53">
            <v>0</v>
          </cell>
          <cell r="AD53">
            <v>8</v>
          </cell>
          <cell r="AE53">
            <v>0</v>
          </cell>
          <cell r="AF53">
            <v>0</v>
          </cell>
          <cell r="AG53">
            <v>12</v>
          </cell>
          <cell r="AH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154</v>
          </cell>
          <cell r="E54">
            <v>33</v>
          </cell>
          <cell r="F54">
            <v>121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57</v>
          </cell>
          <cell r="K54">
            <v>-24</v>
          </cell>
          <cell r="O54">
            <v>6.6</v>
          </cell>
          <cell r="R54">
            <v>0</v>
          </cell>
          <cell r="U54">
            <v>18.333333333333336</v>
          </cell>
          <cell r="V54">
            <v>18.333333333333336</v>
          </cell>
          <cell r="W54">
            <v>10.6</v>
          </cell>
          <cell r="X54">
            <v>15.4</v>
          </cell>
          <cell r="Y54">
            <v>11.4</v>
          </cell>
          <cell r="Z54">
            <v>11.2</v>
          </cell>
          <cell r="AA54">
            <v>20.8</v>
          </cell>
          <cell r="AB54" t="str">
            <v>сети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143</v>
          </cell>
          <cell r="E55">
            <v>17</v>
          </cell>
          <cell r="F55">
            <v>126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42</v>
          </cell>
          <cell r="K55">
            <v>-25</v>
          </cell>
          <cell r="O55">
            <v>3.4</v>
          </cell>
          <cell r="R55">
            <v>0</v>
          </cell>
          <cell r="U55">
            <v>37.058823529411768</v>
          </cell>
          <cell r="V55">
            <v>37.058823529411768</v>
          </cell>
          <cell r="W55">
            <v>13.6</v>
          </cell>
          <cell r="X55">
            <v>11.4</v>
          </cell>
          <cell r="Y55">
            <v>19</v>
          </cell>
          <cell r="Z55">
            <v>6.4</v>
          </cell>
          <cell r="AA55">
            <v>25.4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220</v>
          </cell>
          <cell r="E56">
            <v>34</v>
          </cell>
          <cell r="F56">
            <v>186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34</v>
          </cell>
          <cell r="K56">
            <v>0</v>
          </cell>
          <cell r="O56">
            <v>6.8</v>
          </cell>
          <cell r="R56">
            <v>0</v>
          </cell>
          <cell r="U56">
            <v>27.352941176470591</v>
          </cell>
          <cell r="V56">
            <v>27.352941176470591</v>
          </cell>
          <cell r="W56">
            <v>11.2</v>
          </cell>
          <cell r="X56">
            <v>20</v>
          </cell>
          <cell r="Y56">
            <v>17.2</v>
          </cell>
          <cell r="Z56">
            <v>15.6</v>
          </cell>
          <cell r="AA56">
            <v>24.2</v>
          </cell>
          <cell r="AC56">
            <v>0</v>
          </cell>
          <cell r="AD56">
            <v>8</v>
          </cell>
          <cell r="AE56">
            <v>0</v>
          </cell>
          <cell r="AF56">
            <v>0</v>
          </cell>
          <cell r="AG56">
            <v>12</v>
          </cell>
          <cell r="AH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225</v>
          </cell>
          <cell r="E57">
            <v>25</v>
          </cell>
          <cell r="F57">
            <v>200</v>
          </cell>
          <cell r="G57">
            <v>1</v>
          </cell>
          <cell r="H57">
            <v>180</v>
          </cell>
          <cell r="I57" t="str">
            <v>матрица</v>
          </cell>
          <cell r="J57">
            <v>25</v>
          </cell>
          <cell r="K57">
            <v>0</v>
          </cell>
          <cell r="O57">
            <v>5</v>
          </cell>
          <cell r="R57">
            <v>0</v>
          </cell>
          <cell r="U57">
            <v>40</v>
          </cell>
          <cell r="V57">
            <v>40</v>
          </cell>
          <cell r="W57">
            <v>52</v>
          </cell>
          <cell r="X57">
            <v>47</v>
          </cell>
          <cell r="Y57">
            <v>54</v>
          </cell>
          <cell r="Z57">
            <v>35</v>
          </cell>
          <cell r="AA57">
            <v>45</v>
          </cell>
          <cell r="AC57">
            <v>0</v>
          </cell>
          <cell r="AD57">
            <v>5</v>
          </cell>
          <cell r="AE57">
            <v>0</v>
          </cell>
          <cell r="AF57">
            <v>0</v>
          </cell>
          <cell r="AG57">
            <v>12</v>
          </cell>
          <cell r="AH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2</v>
          </cell>
          <cell r="AB58" t="str">
            <v>нет потребности</v>
          </cell>
          <cell r="AC58">
            <v>0</v>
          </cell>
          <cell r="AD58">
            <v>0</v>
          </cell>
          <cell r="AG58">
            <v>12</v>
          </cell>
          <cell r="AH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81</v>
          </cell>
          <cell r="E59">
            <v>17</v>
          </cell>
          <cell r="F59">
            <v>64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17</v>
          </cell>
          <cell r="K59">
            <v>0</v>
          </cell>
          <cell r="O59">
            <v>3.4</v>
          </cell>
          <cell r="R59">
            <v>0</v>
          </cell>
          <cell r="U59">
            <v>18.823529411764707</v>
          </cell>
          <cell r="V59">
            <v>18.823529411764707</v>
          </cell>
          <cell r="W59">
            <v>1.4</v>
          </cell>
          <cell r="X59">
            <v>4.4000000000000004</v>
          </cell>
          <cell r="Y59">
            <v>1.4</v>
          </cell>
          <cell r="Z59">
            <v>1.4</v>
          </cell>
          <cell r="AA59">
            <v>4.2</v>
          </cell>
          <cell r="AC59">
            <v>0</v>
          </cell>
          <cell r="AD59">
            <v>12</v>
          </cell>
          <cell r="AE59">
            <v>0</v>
          </cell>
          <cell r="AF59">
            <v>0</v>
          </cell>
          <cell r="AG59">
            <v>8</v>
          </cell>
          <cell r="AH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84</v>
          </cell>
          <cell r="E60">
            <v>13</v>
          </cell>
          <cell r="F60">
            <v>71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13</v>
          </cell>
          <cell r="K60">
            <v>0</v>
          </cell>
          <cell r="O60">
            <v>2.6</v>
          </cell>
          <cell r="R60">
            <v>0</v>
          </cell>
          <cell r="U60">
            <v>27.307692307692307</v>
          </cell>
          <cell r="V60">
            <v>27.307692307692307</v>
          </cell>
          <cell r="W60">
            <v>1.4</v>
          </cell>
          <cell r="X60">
            <v>4.4000000000000004</v>
          </cell>
          <cell r="Y60">
            <v>3.4</v>
          </cell>
          <cell r="Z60">
            <v>2</v>
          </cell>
          <cell r="AA60">
            <v>7.6</v>
          </cell>
          <cell r="AB60" t="str">
            <v>нужно увеличить продажи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6</v>
          </cell>
          <cell r="AH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P61">
            <v>48</v>
          </cell>
          <cell r="Q61">
            <v>48</v>
          </cell>
          <cell r="R61">
            <v>48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в бланке</v>
          </cell>
          <cell r="AC61">
            <v>9.6000000000000014</v>
          </cell>
          <cell r="AD61">
            <v>8</v>
          </cell>
          <cell r="AE61">
            <v>6</v>
          </cell>
          <cell r="AF61">
            <v>9.6000000000000014</v>
          </cell>
          <cell r="AG61">
            <v>6</v>
          </cell>
          <cell r="AH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1443</v>
          </cell>
          <cell r="E62">
            <v>395.9</v>
          </cell>
          <cell r="F62">
            <v>1047.0999999999999</v>
          </cell>
          <cell r="G62">
            <v>1</v>
          </cell>
          <cell r="H62">
            <v>180</v>
          </cell>
          <cell r="I62" t="str">
            <v>матрица</v>
          </cell>
          <cell r="J62">
            <v>579.4</v>
          </cell>
          <cell r="K62">
            <v>-183.5</v>
          </cell>
          <cell r="O62">
            <v>79.179999999999993</v>
          </cell>
          <cell r="P62">
            <v>61.420000000000073</v>
          </cell>
          <cell r="Q62">
            <v>600</v>
          </cell>
          <cell r="R62">
            <v>621.6</v>
          </cell>
          <cell r="S62">
            <v>600</v>
          </cell>
          <cell r="T62" t="str">
            <v>ср.сут неправильная, филиал не работал</v>
          </cell>
          <cell r="U62">
            <v>21.074766355140188</v>
          </cell>
          <cell r="V62">
            <v>13.224299065420562</v>
          </cell>
          <cell r="W62">
            <v>170.18</v>
          </cell>
          <cell r="X62">
            <v>199.78</v>
          </cell>
          <cell r="Y62">
            <v>190.86</v>
          </cell>
          <cell r="Z62">
            <v>178.88</v>
          </cell>
          <cell r="AA62">
            <v>211.64</v>
          </cell>
          <cell r="AB62" t="str">
            <v>вместо жар-ладушек</v>
          </cell>
          <cell r="AC62">
            <v>600</v>
          </cell>
          <cell r="AD62">
            <v>3.7</v>
          </cell>
          <cell r="AE62">
            <v>168</v>
          </cell>
          <cell r="AF62">
            <v>621.6</v>
          </cell>
          <cell r="AG62">
            <v>14</v>
          </cell>
          <cell r="AH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27</v>
          </cell>
          <cell r="F63">
            <v>27</v>
          </cell>
          <cell r="G63">
            <v>0</v>
          </cell>
          <cell r="H63">
            <v>180</v>
          </cell>
          <cell r="I63" t="str">
            <v>нет в матрице</v>
          </cell>
          <cell r="K63">
            <v>0</v>
          </cell>
          <cell r="O63">
            <v>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0.6</v>
          </cell>
          <cell r="Y63">
            <v>1.2</v>
          </cell>
          <cell r="Z63">
            <v>0.6</v>
          </cell>
          <cell r="AA63">
            <v>0.6</v>
          </cell>
          <cell r="AB63" t="str">
            <v>нужно увеличить продажи!!! / ротация на мини-пиццу</v>
          </cell>
          <cell r="AC63">
            <v>0</v>
          </cell>
          <cell r="AD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529</v>
          </cell>
          <cell r="E64">
            <v>406</v>
          </cell>
          <cell r="F64">
            <v>123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489</v>
          </cell>
          <cell r="K64">
            <v>-83</v>
          </cell>
          <cell r="O64">
            <v>81.2</v>
          </cell>
          <cell r="P64">
            <v>1013.8</v>
          </cell>
          <cell r="Q64">
            <v>1013.8</v>
          </cell>
          <cell r="R64">
            <v>1008</v>
          </cell>
          <cell r="U64">
            <v>13.928571428571429</v>
          </cell>
          <cell r="V64">
            <v>1.5147783251231526</v>
          </cell>
          <cell r="W64">
            <v>64.2</v>
          </cell>
          <cell r="X64">
            <v>71.2</v>
          </cell>
          <cell r="Y64">
            <v>45.8</v>
          </cell>
          <cell r="Z64">
            <v>63.4</v>
          </cell>
          <cell r="AA64">
            <v>135.6</v>
          </cell>
          <cell r="AC64">
            <v>253.45</v>
          </cell>
          <cell r="AD64">
            <v>12</v>
          </cell>
          <cell r="AE64">
            <v>84</v>
          </cell>
          <cell r="AF64">
            <v>252</v>
          </cell>
          <cell r="AG64">
            <v>14</v>
          </cell>
          <cell r="AH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210</v>
          </cell>
          <cell r="E65">
            <v>147</v>
          </cell>
          <cell r="F65">
            <v>63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150</v>
          </cell>
          <cell r="K65">
            <v>-3</v>
          </cell>
          <cell r="O65">
            <v>29.4</v>
          </cell>
          <cell r="P65">
            <v>348.59999999999997</v>
          </cell>
          <cell r="Q65">
            <v>348.59999999999997</v>
          </cell>
          <cell r="R65">
            <v>336</v>
          </cell>
          <cell r="U65">
            <v>13.571428571428573</v>
          </cell>
          <cell r="V65">
            <v>2.1428571428571428</v>
          </cell>
          <cell r="W65">
            <v>39.4</v>
          </cell>
          <cell r="X65">
            <v>46.4</v>
          </cell>
          <cell r="Y65">
            <v>50.4</v>
          </cell>
          <cell r="Z65">
            <v>49.4</v>
          </cell>
          <cell r="AA65">
            <v>35.4</v>
          </cell>
          <cell r="AC65">
            <v>104.57999999999998</v>
          </cell>
          <cell r="AD65">
            <v>12</v>
          </cell>
          <cell r="AE65">
            <v>28</v>
          </cell>
          <cell r="AF65">
            <v>100.8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45</v>
          </cell>
          <cell r="E66">
            <v>43.2</v>
          </cell>
          <cell r="F66">
            <v>1.8</v>
          </cell>
          <cell r="G66">
            <v>1</v>
          </cell>
          <cell r="H66">
            <v>180</v>
          </cell>
          <cell r="I66" t="str">
            <v>матрица</v>
          </cell>
          <cell r="J66">
            <v>48.3</v>
          </cell>
          <cell r="K66">
            <v>-5.0999999999999943</v>
          </cell>
          <cell r="O66">
            <v>8.64</v>
          </cell>
          <cell r="P66">
            <v>84.600000000000009</v>
          </cell>
          <cell r="Q66">
            <v>0</v>
          </cell>
          <cell r="R66">
            <v>0</v>
          </cell>
          <cell r="S66">
            <v>0</v>
          </cell>
          <cell r="T66" t="str">
            <v>нет места на складе</v>
          </cell>
          <cell r="U66">
            <v>0.20833333333333331</v>
          </cell>
          <cell r="V66">
            <v>0.20833333333333331</v>
          </cell>
          <cell r="W66">
            <v>7.2</v>
          </cell>
          <cell r="X66">
            <v>4.32</v>
          </cell>
          <cell r="Y66">
            <v>10.44</v>
          </cell>
          <cell r="Z66">
            <v>11.88</v>
          </cell>
          <cell r="AA66">
            <v>7.2</v>
          </cell>
          <cell r="AB66" t="str">
            <v>08,11,24 филиал обнулил</v>
          </cell>
          <cell r="AC66">
            <v>0</v>
          </cell>
          <cell r="AD66">
            <v>1.8</v>
          </cell>
          <cell r="AE66">
            <v>0</v>
          </cell>
          <cell r="AF66">
            <v>0</v>
          </cell>
          <cell r="AG66">
            <v>18</v>
          </cell>
          <cell r="AH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339</v>
          </cell>
          <cell r="E67">
            <v>215</v>
          </cell>
          <cell r="F67">
            <v>124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217</v>
          </cell>
          <cell r="K67">
            <v>-2</v>
          </cell>
          <cell r="O67">
            <v>43</v>
          </cell>
          <cell r="P67">
            <v>478</v>
          </cell>
          <cell r="Q67">
            <v>478</v>
          </cell>
          <cell r="R67">
            <v>504</v>
          </cell>
          <cell r="U67">
            <v>14.604651162790697</v>
          </cell>
          <cell r="V67">
            <v>2.8837209302325579</v>
          </cell>
          <cell r="W67">
            <v>51</v>
          </cell>
          <cell r="X67">
            <v>46</v>
          </cell>
          <cell r="Y67">
            <v>55.6</v>
          </cell>
          <cell r="Z67">
            <v>50</v>
          </cell>
          <cell r="AA67">
            <v>42.8</v>
          </cell>
          <cell r="AC67">
            <v>143.4</v>
          </cell>
          <cell r="AD67">
            <v>12</v>
          </cell>
          <cell r="AE67">
            <v>42</v>
          </cell>
          <cell r="AF67">
            <v>151.19999999999999</v>
          </cell>
          <cell r="AG67">
            <v>14</v>
          </cell>
          <cell r="AH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91</v>
          </cell>
          <cell r="E68">
            <v>79</v>
          </cell>
          <cell r="F68">
            <v>12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80</v>
          </cell>
          <cell r="K68">
            <v>-1</v>
          </cell>
          <cell r="O68">
            <v>15.8</v>
          </cell>
          <cell r="P68">
            <v>209.20000000000002</v>
          </cell>
          <cell r="Q68">
            <v>209.20000000000002</v>
          </cell>
          <cell r="R68">
            <v>180</v>
          </cell>
          <cell r="U68">
            <v>12.151898734177214</v>
          </cell>
          <cell r="V68">
            <v>0.75949367088607589</v>
          </cell>
          <cell r="W68">
            <v>17</v>
          </cell>
          <cell r="X68">
            <v>17</v>
          </cell>
          <cell r="Y68">
            <v>11.8</v>
          </cell>
          <cell r="Z68">
            <v>9.8000000000000007</v>
          </cell>
          <cell r="AA68">
            <v>18.2</v>
          </cell>
          <cell r="AC68">
            <v>41.84</v>
          </cell>
          <cell r="AD68">
            <v>6</v>
          </cell>
          <cell r="AE68">
            <v>30</v>
          </cell>
          <cell r="AF68">
            <v>36</v>
          </cell>
          <cell r="AG68">
            <v>10</v>
          </cell>
          <cell r="AH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15</v>
          </cell>
          <cell r="K69">
            <v>-15</v>
          </cell>
          <cell r="O69">
            <v>0</v>
          </cell>
          <cell r="P69">
            <v>60</v>
          </cell>
          <cell r="Q69">
            <v>60</v>
          </cell>
          <cell r="R69">
            <v>60</v>
          </cell>
          <cell r="U69" t="e">
            <v>#DIV/0!</v>
          </cell>
          <cell r="V69" t="e">
            <v>#DIV/0!</v>
          </cell>
          <cell r="W69">
            <v>11.4</v>
          </cell>
          <cell r="X69">
            <v>17</v>
          </cell>
          <cell r="Y69">
            <v>20</v>
          </cell>
          <cell r="Z69">
            <v>18.399999999999999</v>
          </cell>
          <cell r="AA69">
            <v>23.4</v>
          </cell>
          <cell r="AB69" t="str">
            <v>нет в бланке</v>
          </cell>
          <cell r="AC69">
            <v>12</v>
          </cell>
          <cell r="AD69">
            <v>6</v>
          </cell>
          <cell r="AE69">
            <v>10</v>
          </cell>
          <cell r="AF69">
            <v>12</v>
          </cell>
          <cell r="AG69">
            <v>10</v>
          </cell>
          <cell r="AH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254</v>
          </cell>
          <cell r="E70">
            <v>47</v>
          </cell>
          <cell r="F70">
            <v>207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47</v>
          </cell>
          <cell r="K70">
            <v>0</v>
          </cell>
          <cell r="O70">
            <v>9.4</v>
          </cell>
          <cell r="R70">
            <v>0</v>
          </cell>
          <cell r="U70">
            <v>22.021276595744681</v>
          </cell>
          <cell r="V70">
            <v>22.021276595744681</v>
          </cell>
          <cell r="W70">
            <v>13.8</v>
          </cell>
          <cell r="X70">
            <v>15.2</v>
          </cell>
          <cell r="Y70">
            <v>17.8</v>
          </cell>
          <cell r="Z70">
            <v>12</v>
          </cell>
          <cell r="AA70">
            <v>12.2</v>
          </cell>
          <cell r="AC70">
            <v>0</v>
          </cell>
          <cell r="AD70">
            <v>14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176</v>
          </cell>
          <cell r="E71">
            <v>97</v>
          </cell>
          <cell r="F71">
            <v>79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86</v>
          </cell>
          <cell r="K71">
            <v>11</v>
          </cell>
          <cell r="O71">
            <v>19.399999999999999</v>
          </cell>
          <cell r="P71">
            <v>192.59999999999997</v>
          </cell>
          <cell r="Q71">
            <v>192.59999999999997</v>
          </cell>
          <cell r="R71">
            <v>224</v>
          </cell>
          <cell r="U71">
            <v>15.618556701030929</v>
          </cell>
          <cell r="V71">
            <v>4.0721649484536089</v>
          </cell>
          <cell r="W71">
            <v>9</v>
          </cell>
          <cell r="X71">
            <v>10.4</v>
          </cell>
          <cell r="Y71">
            <v>15</v>
          </cell>
          <cell r="Z71">
            <v>15.8</v>
          </cell>
          <cell r="AA71">
            <v>9.6</v>
          </cell>
          <cell r="AC71">
            <v>92.447999999999979</v>
          </cell>
          <cell r="AD71">
            <v>8</v>
          </cell>
          <cell r="AE71">
            <v>28</v>
          </cell>
          <cell r="AF71">
            <v>107.52</v>
          </cell>
          <cell r="AG71">
            <v>14</v>
          </cell>
          <cell r="AH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2801</v>
          </cell>
          <cell r="E72">
            <v>1636</v>
          </cell>
          <cell r="F72">
            <v>1165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1638</v>
          </cell>
          <cell r="K72">
            <v>-2</v>
          </cell>
          <cell r="O72">
            <v>327.2</v>
          </cell>
          <cell r="P72">
            <v>3415.8</v>
          </cell>
          <cell r="Q72">
            <v>3415.8</v>
          </cell>
          <cell r="R72">
            <v>3360</v>
          </cell>
          <cell r="U72">
            <v>13.829462102689487</v>
          </cell>
          <cell r="V72">
            <v>3.5605134474327631</v>
          </cell>
          <cell r="W72">
            <v>184.2</v>
          </cell>
          <cell r="X72">
            <v>285.2</v>
          </cell>
          <cell r="Y72">
            <v>189</v>
          </cell>
          <cell r="Z72">
            <v>194.2</v>
          </cell>
          <cell r="AA72">
            <v>175.6</v>
          </cell>
          <cell r="AB72" t="str">
            <v>акция сеть "Матрёшка" на октябрь 2024г.</v>
          </cell>
          <cell r="AC72">
            <v>853.95</v>
          </cell>
          <cell r="AD72">
            <v>12</v>
          </cell>
          <cell r="AE72">
            <v>280</v>
          </cell>
          <cell r="AF72">
            <v>840</v>
          </cell>
          <cell r="AG72">
            <v>14</v>
          </cell>
          <cell r="AH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2322</v>
          </cell>
          <cell r="E73">
            <v>1457</v>
          </cell>
          <cell r="F73">
            <v>865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1458</v>
          </cell>
          <cell r="K73">
            <v>-1</v>
          </cell>
          <cell r="O73">
            <v>291.39999999999998</v>
          </cell>
          <cell r="P73">
            <v>3214.5999999999995</v>
          </cell>
          <cell r="Q73">
            <v>3214.5999999999995</v>
          </cell>
          <cell r="R73">
            <v>3192</v>
          </cell>
          <cell r="U73">
            <v>13.922443376801649</v>
          </cell>
          <cell r="V73">
            <v>2.9684282772820869</v>
          </cell>
          <cell r="W73">
            <v>312.8</v>
          </cell>
          <cell r="X73">
            <v>275</v>
          </cell>
          <cell r="Y73">
            <v>174.6</v>
          </cell>
          <cell r="Z73">
            <v>183</v>
          </cell>
          <cell r="AA73">
            <v>162.6</v>
          </cell>
          <cell r="AB73" t="str">
            <v>акция сеть "Матрёшка" на октябрь 2024г.</v>
          </cell>
          <cell r="AC73">
            <v>803.64999999999986</v>
          </cell>
          <cell r="AD73">
            <v>12</v>
          </cell>
          <cell r="AE73">
            <v>266</v>
          </cell>
          <cell r="AF73">
            <v>798</v>
          </cell>
          <cell r="AG73">
            <v>14</v>
          </cell>
          <cell r="AH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275.39999999999998</v>
          </cell>
          <cell r="D74">
            <v>2.7</v>
          </cell>
          <cell r="E74">
            <v>226.8</v>
          </cell>
          <cell r="F74">
            <v>48.6</v>
          </cell>
          <cell r="G74">
            <v>1</v>
          </cell>
          <cell r="H74">
            <v>180</v>
          </cell>
          <cell r="I74" t="str">
            <v>матрица</v>
          </cell>
          <cell r="J74">
            <v>229.2</v>
          </cell>
          <cell r="K74">
            <v>-2.3999999999999773</v>
          </cell>
          <cell r="O74">
            <v>45.36</v>
          </cell>
          <cell r="P74">
            <v>541.07999999999993</v>
          </cell>
          <cell r="Q74">
            <v>300</v>
          </cell>
          <cell r="R74">
            <v>302.40000000000003</v>
          </cell>
          <cell r="S74">
            <v>300</v>
          </cell>
          <cell r="T74" t="str">
            <v>нет места на складе</v>
          </cell>
          <cell r="U74">
            <v>7.738095238095239</v>
          </cell>
          <cell r="V74">
            <v>1.0714285714285714</v>
          </cell>
          <cell r="W74">
            <v>28.62</v>
          </cell>
          <cell r="X74">
            <v>37.799999999999997</v>
          </cell>
          <cell r="Y74">
            <v>32.94</v>
          </cell>
          <cell r="Z74">
            <v>34.56</v>
          </cell>
          <cell r="AA74">
            <v>29.7</v>
          </cell>
          <cell r="AC74">
            <v>300</v>
          </cell>
          <cell r="AD74">
            <v>2.7</v>
          </cell>
          <cell r="AE74">
            <v>112</v>
          </cell>
          <cell r="AF74">
            <v>302.40000000000003</v>
          </cell>
          <cell r="AG74">
            <v>14</v>
          </cell>
          <cell r="AH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-25</v>
          </cell>
          <cell r="D75">
            <v>575</v>
          </cell>
          <cell r="E75">
            <v>95.5</v>
          </cell>
          <cell r="F75">
            <v>484.5</v>
          </cell>
          <cell r="G75">
            <v>1</v>
          </cell>
          <cell r="H75">
            <v>180</v>
          </cell>
          <cell r="I75" t="str">
            <v>матрица</v>
          </cell>
          <cell r="J75">
            <v>30.5</v>
          </cell>
          <cell r="K75">
            <v>65</v>
          </cell>
          <cell r="O75">
            <v>19.100000000000001</v>
          </cell>
          <cell r="R75">
            <v>0</v>
          </cell>
          <cell r="U75">
            <v>25.366492146596858</v>
          </cell>
          <cell r="V75">
            <v>25.366492146596858</v>
          </cell>
          <cell r="W75">
            <v>69</v>
          </cell>
          <cell r="X75">
            <v>80</v>
          </cell>
          <cell r="Y75">
            <v>65</v>
          </cell>
          <cell r="Z75">
            <v>61</v>
          </cell>
          <cell r="AA75">
            <v>73</v>
          </cell>
          <cell r="AB75" t="str">
            <v>есть дубль</v>
          </cell>
          <cell r="AC75">
            <v>0</v>
          </cell>
          <cell r="AD75">
            <v>5</v>
          </cell>
          <cell r="AE75">
            <v>0</v>
          </cell>
          <cell r="AF75">
            <v>0</v>
          </cell>
          <cell r="AG75">
            <v>12</v>
          </cell>
          <cell r="AH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605</v>
          </cell>
          <cell r="D76">
            <v>30.5</v>
          </cell>
          <cell r="E76">
            <v>55</v>
          </cell>
          <cell r="F76">
            <v>5.5</v>
          </cell>
          <cell r="G76">
            <v>0</v>
          </cell>
          <cell r="H76" t="e">
            <v>#N/A</v>
          </cell>
          <cell r="I76" t="str">
            <v>нет в матрице</v>
          </cell>
          <cell r="J76">
            <v>60.5</v>
          </cell>
          <cell r="K76">
            <v>-5.5</v>
          </cell>
          <cell r="O76">
            <v>11</v>
          </cell>
          <cell r="U76">
            <v>0.5</v>
          </cell>
          <cell r="V76">
            <v>0.5</v>
          </cell>
          <cell r="W76">
            <v>1</v>
          </cell>
          <cell r="X76">
            <v>1</v>
          </cell>
          <cell r="Y76">
            <v>0</v>
          </cell>
          <cell r="Z76">
            <v>1</v>
          </cell>
          <cell r="AA76">
            <v>3</v>
          </cell>
          <cell r="AB76" t="str">
            <v>дубль / не правильно поставлен приход</v>
          </cell>
          <cell r="AC76">
            <v>0</v>
          </cell>
          <cell r="AD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1346</v>
          </cell>
          <cell r="E77">
            <v>803</v>
          </cell>
          <cell r="F77">
            <v>543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814</v>
          </cell>
          <cell r="K77">
            <v>-11</v>
          </cell>
          <cell r="O77">
            <v>160.6</v>
          </cell>
          <cell r="P77">
            <v>1705.4</v>
          </cell>
          <cell r="Q77">
            <v>1705.4</v>
          </cell>
          <cell r="R77">
            <v>1584</v>
          </cell>
          <cell r="U77">
            <v>13.244084682440848</v>
          </cell>
          <cell r="V77">
            <v>3.38107098381071</v>
          </cell>
          <cell r="W77">
            <v>246.8</v>
          </cell>
          <cell r="X77">
            <v>237</v>
          </cell>
          <cell r="Y77">
            <v>169.2</v>
          </cell>
          <cell r="Z77">
            <v>217.6</v>
          </cell>
          <cell r="AA77">
            <v>149.6</v>
          </cell>
          <cell r="AC77">
            <v>238.75600000000003</v>
          </cell>
          <cell r="AD77">
            <v>22</v>
          </cell>
          <cell r="AE77">
            <v>72</v>
          </cell>
          <cell r="AF77">
            <v>221.76000000000002</v>
          </cell>
          <cell r="AG77">
            <v>12</v>
          </cell>
          <cell r="AH77">
            <v>84</v>
          </cell>
        </row>
        <row r="78">
          <cell r="A78" t="str">
            <v>Снеки «ЖАР-ладушки с мясом» Фикс.вес 0,2 ТМ «Стародворье»</v>
          </cell>
          <cell r="B78" t="str">
            <v>шт</v>
          </cell>
          <cell r="G78">
            <v>0.2</v>
          </cell>
          <cell r="H78">
            <v>180</v>
          </cell>
          <cell r="I78" t="str">
            <v>матрица</v>
          </cell>
          <cell r="Q78">
            <v>100</v>
          </cell>
          <cell r="R78">
            <v>168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новинка</v>
          </cell>
          <cell r="AC78">
            <v>20</v>
          </cell>
          <cell r="AD78">
            <v>12</v>
          </cell>
          <cell r="AE78">
            <v>14</v>
          </cell>
          <cell r="AF78">
            <v>33.6</v>
          </cell>
          <cell r="AG78">
            <v>14</v>
          </cell>
          <cell r="AH78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3.85546875" bestFit="1" customWidth="1"/>
    <col min="10" max="11" width="6.5703125" customWidth="1"/>
    <col min="12" max="14" width="0.85546875" customWidth="1"/>
    <col min="15" max="15" width="6.5703125" customWidth="1"/>
    <col min="16" max="17" width="12" customWidth="1"/>
    <col min="18" max="18" width="6.5703125" customWidth="1"/>
    <col min="19" max="19" width="21" customWidth="1"/>
    <col min="20" max="21" width="4.5703125" customWidth="1"/>
    <col min="22" max="26" width="5.85546875" customWidth="1"/>
    <col min="27" max="27" width="44" customWidth="1"/>
    <col min="28" max="28" width="6.85546875" customWidth="1"/>
    <col min="29" max="29" width="6.85546875" style="8" customWidth="1"/>
    <col min="30" max="30" width="6.85546875" style="13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8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5" t="s">
        <v>130</v>
      </c>
      <c r="Q2" s="18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130</v>
      </c>
      <c r="AC2" s="16"/>
      <c r="AD2" s="17"/>
      <c r="AE2" s="18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128</v>
      </c>
      <c r="AG3" s="14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10374.1</v>
      </c>
      <c r="F5" s="4">
        <f>SUM(F6:F498)</f>
        <v>21490.799999999996</v>
      </c>
      <c r="G5" s="6"/>
      <c r="H5" s="1"/>
      <c r="I5" s="1"/>
      <c r="J5" s="4">
        <f t="shared" ref="J5:R5" si="0">SUM(J6:J498)</f>
        <v>13947.300000000001</v>
      </c>
      <c r="K5" s="4">
        <f t="shared" si="0"/>
        <v>-3573.2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2074.8199999999997</v>
      </c>
      <c r="P5" s="4">
        <f t="shared" si="0"/>
        <v>15236.339999999998</v>
      </c>
      <c r="Q5" s="4">
        <f t="shared" si="0"/>
        <v>15860</v>
      </c>
      <c r="R5" s="4">
        <f t="shared" si="0"/>
        <v>0</v>
      </c>
      <c r="S5" s="1"/>
      <c r="T5" s="1"/>
      <c r="U5" s="1"/>
      <c r="V5" s="4">
        <f>SUM(V6:V498)</f>
        <v>1978.4000000000003</v>
      </c>
      <c r="W5" s="4">
        <f>SUM(W6:W498)</f>
        <v>3265.24</v>
      </c>
      <c r="X5" s="4">
        <f>SUM(X6:X498)</f>
        <v>3218.5000000000005</v>
      </c>
      <c r="Y5" s="4">
        <f>SUM(Y6:Y498)</f>
        <v>2773.1400000000008</v>
      </c>
      <c r="Z5" s="4">
        <f>SUM(Z6:Z498)</f>
        <v>2609.34</v>
      </c>
      <c r="AA5" s="1"/>
      <c r="AB5" s="4">
        <f>SUM(AB6:AB498)</f>
        <v>10122.992</v>
      </c>
      <c r="AC5" s="6"/>
      <c r="AD5" s="12">
        <f>SUM(AD6:AD498)</f>
        <v>2300</v>
      </c>
      <c r="AE5" s="4">
        <f>SUM(AE6:AE498)</f>
        <v>10374.719999999999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230</v>
      </c>
      <c r="D6" s="1"/>
      <c r="E6" s="1">
        <v>60</v>
      </c>
      <c r="F6" s="1">
        <v>70</v>
      </c>
      <c r="G6" s="6">
        <v>1</v>
      </c>
      <c r="H6" s="1">
        <v>90</v>
      </c>
      <c r="I6" s="1" t="s">
        <v>35</v>
      </c>
      <c r="J6" s="1">
        <v>75</v>
      </c>
      <c r="K6" s="1">
        <f t="shared" ref="K6:K36" si="1">E6-J6</f>
        <v>-15</v>
      </c>
      <c r="L6" s="1"/>
      <c r="M6" s="1"/>
      <c r="N6" s="1"/>
      <c r="O6" s="1">
        <f>E6/5</f>
        <v>12</v>
      </c>
      <c r="P6" s="5">
        <f>14*O6-F6</f>
        <v>98</v>
      </c>
      <c r="Q6" s="5">
        <f>AC6*AD6</f>
        <v>120</v>
      </c>
      <c r="R6" s="5"/>
      <c r="S6" s="1"/>
      <c r="T6" s="1">
        <f>(F6+Q6)/O6</f>
        <v>15.833333333333334</v>
      </c>
      <c r="U6" s="1">
        <f>F6/O6</f>
        <v>5.833333333333333</v>
      </c>
      <c r="V6" s="1">
        <v>2</v>
      </c>
      <c r="W6" s="1">
        <v>39</v>
      </c>
      <c r="X6" s="1">
        <v>0</v>
      </c>
      <c r="Y6" s="1">
        <v>0</v>
      </c>
      <c r="Z6" s="1">
        <v>0</v>
      </c>
      <c r="AA6" s="1" t="s">
        <v>36</v>
      </c>
      <c r="AB6" s="1">
        <f>P6*G6</f>
        <v>98</v>
      </c>
      <c r="AC6" s="6">
        <v>5</v>
      </c>
      <c r="AD6" s="10">
        <f>MROUND(P6,AC6*AF6)/AC6</f>
        <v>24</v>
      </c>
      <c r="AE6" s="1">
        <f>AD6*AC6*G6</f>
        <v>120</v>
      </c>
      <c r="AF6" s="1">
        <f>VLOOKUP(A6,[1]Sheet!$A:$AH,33,0)</f>
        <v>12</v>
      </c>
      <c r="AG6" s="1">
        <f>VLOOKUP(A6,[1]Sheet!$A:$AH,34,0)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150</v>
      </c>
      <c r="D7" s="1">
        <v>504</v>
      </c>
      <c r="E7" s="1">
        <v>12</v>
      </c>
      <c r="F7" s="1">
        <v>504</v>
      </c>
      <c r="G7" s="6">
        <v>0.3</v>
      </c>
      <c r="H7" s="1">
        <v>180</v>
      </c>
      <c r="I7" s="1" t="s">
        <v>35</v>
      </c>
      <c r="J7" s="1">
        <v>67</v>
      </c>
      <c r="K7" s="1">
        <f t="shared" si="1"/>
        <v>-55</v>
      </c>
      <c r="L7" s="1"/>
      <c r="M7" s="1"/>
      <c r="N7" s="1"/>
      <c r="O7" s="1">
        <f t="shared" ref="O7:O68" si="2">E7/5</f>
        <v>2.4</v>
      </c>
      <c r="P7" s="5"/>
      <c r="Q7" s="5">
        <f t="shared" ref="Q7:Q14" si="3">AC7*AD7</f>
        <v>0</v>
      </c>
      <c r="R7" s="5"/>
      <c r="S7" s="1"/>
      <c r="T7" s="1">
        <f t="shared" ref="T7:T70" si="4">(F7+Q7)/O7</f>
        <v>210</v>
      </c>
      <c r="U7" s="1">
        <f t="shared" ref="U7:U70" si="5">F7/O7</f>
        <v>210</v>
      </c>
      <c r="V7" s="1">
        <v>44.4</v>
      </c>
      <c r="W7" s="1">
        <v>48</v>
      </c>
      <c r="X7" s="1">
        <v>34.4</v>
      </c>
      <c r="Y7" s="1">
        <v>24.2</v>
      </c>
      <c r="Z7" s="1">
        <v>19</v>
      </c>
      <c r="AA7" s="1"/>
      <c r="AB7" s="1">
        <f t="shared" ref="AB7:AB68" si="6">P7*G7</f>
        <v>0</v>
      </c>
      <c r="AC7" s="6">
        <v>12</v>
      </c>
      <c r="AD7" s="10">
        <f t="shared" ref="AD7:AD14" si="7">MROUND(P7,AC7*AF7)/AC7</f>
        <v>0</v>
      </c>
      <c r="AE7" s="1">
        <f t="shared" ref="AE7:AE14" si="8">AD7*AC7*G7</f>
        <v>0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107</v>
      </c>
      <c r="D8" s="1">
        <v>336</v>
      </c>
      <c r="E8" s="1">
        <v>65</v>
      </c>
      <c r="F8" s="1">
        <v>336</v>
      </c>
      <c r="G8" s="6">
        <v>0.3</v>
      </c>
      <c r="H8" s="1">
        <v>180</v>
      </c>
      <c r="I8" s="1" t="s">
        <v>35</v>
      </c>
      <c r="J8" s="1">
        <v>229</v>
      </c>
      <c r="K8" s="1">
        <f t="shared" si="1"/>
        <v>-164</v>
      </c>
      <c r="L8" s="1"/>
      <c r="M8" s="1"/>
      <c r="N8" s="1"/>
      <c r="O8" s="1">
        <f t="shared" si="2"/>
        <v>13</v>
      </c>
      <c r="P8" s="5"/>
      <c r="Q8" s="5">
        <f t="shared" si="3"/>
        <v>0</v>
      </c>
      <c r="R8" s="5"/>
      <c r="S8" s="1"/>
      <c r="T8" s="1">
        <f t="shared" si="4"/>
        <v>25.846153846153847</v>
      </c>
      <c r="U8" s="1">
        <f t="shared" si="5"/>
        <v>25.846153846153847</v>
      </c>
      <c r="V8" s="1">
        <v>32.4</v>
      </c>
      <c r="W8" s="1">
        <v>88.4</v>
      </c>
      <c r="X8" s="1">
        <v>63.6</v>
      </c>
      <c r="Y8" s="1">
        <v>64.8</v>
      </c>
      <c r="Z8" s="1">
        <v>54</v>
      </c>
      <c r="AA8" s="1"/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38</v>
      </c>
      <c r="C9" s="1">
        <v>438</v>
      </c>
      <c r="D9" s="1">
        <v>672</v>
      </c>
      <c r="E9" s="1">
        <v>223</v>
      </c>
      <c r="F9" s="1">
        <v>672</v>
      </c>
      <c r="G9" s="6">
        <v>0.3</v>
      </c>
      <c r="H9" s="1">
        <v>180</v>
      </c>
      <c r="I9" s="1" t="s">
        <v>35</v>
      </c>
      <c r="J9" s="1">
        <v>602</v>
      </c>
      <c r="K9" s="1">
        <f t="shared" si="1"/>
        <v>-379</v>
      </c>
      <c r="L9" s="1"/>
      <c r="M9" s="1"/>
      <c r="N9" s="1"/>
      <c r="O9" s="1">
        <f t="shared" si="2"/>
        <v>44.6</v>
      </c>
      <c r="P9" s="5"/>
      <c r="Q9" s="5">
        <f t="shared" si="3"/>
        <v>0</v>
      </c>
      <c r="R9" s="5"/>
      <c r="S9" s="1"/>
      <c r="T9" s="1">
        <f t="shared" si="4"/>
        <v>15.06726457399103</v>
      </c>
      <c r="U9" s="1">
        <f t="shared" si="5"/>
        <v>15.06726457399103</v>
      </c>
      <c r="V9" s="1">
        <v>67.599999999999994</v>
      </c>
      <c r="W9" s="1">
        <v>170.4</v>
      </c>
      <c r="X9" s="1">
        <v>147.80000000000001</v>
      </c>
      <c r="Y9" s="1">
        <v>170.8</v>
      </c>
      <c r="Z9" s="1">
        <v>145.4</v>
      </c>
      <c r="AA9" s="1" t="s">
        <v>41</v>
      </c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420</v>
      </c>
      <c r="D10" s="1">
        <v>1178</v>
      </c>
      <c r="E10" s="1">
        <v>175</v>
      </c>
      <c r="F10" s="1">
        <v>1176</v>
      </c>
      <c r="G10" s="6">
        <v>0.3</v>
      </c>
      <c r="H10" s="1">
        <v>180</v>
      </c>
      <c r="I10" s="1" t="s">
        <v>35</v>
      </c>
      <c r="J10" s="1">
        <v>341</v>
      </c>
      <c r="K10" s="1">
        <f t="shared" si="1"/>
        <v>-166</v>
      </c>
      <c r="L10" s="1"/>
      <c r="M10" s="1"/>
      <c r="N10" s="1"/>
      <c r="O10" s="1">
        <f t="shared" si="2"/>
        <v>35</v>
      </c>
      <c r="P10" s="5"/>
      <c r="Q10" s="5">
        <f t="shared" si="3"/>
        <v>0</v>
      </c>
      <c r="R10" s="5"/>
      <c r="S10" s="1"/>
      <c r="T10" s="1">
        <f t="shared" si="4"/>
        <v>33.6</v>
      </c>
      <c r="U10" s="1">
        <f t="shared" si="5"/>
        <v>33.6</v>
      </c>
      <c r="V10" s="1">
        <v>99.8</v>
      </c>
      <c r="W10" s="1">
        <v>48.6</v>
      </c>
      <c r="X10" s="1">
        <v>79.400000000000006</v>
      </c>
      <c r="Y10" s="1">
        <v>53.6</v>
      </c>
      <c r="Z10" s="1">
        <v>97</v>
      </c>
      <c r="AA10" s="1"/>
      <c r="AB10" s="1">
        <f t="shared" si="6"/>
        <v>0</v>
      </c>
      <c r="AC10" s="6">
        <v>12</v>
      </c>
      <c r="AD10" s="10">
        <f t="shared" si="7"/>
        <v>0</v>
      </c>
      <c r="AE10" s="1">
        <f t="shared" si="8"/>
        <v>0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855</v>
      </c>
      <c r="D11" s="1">
        <v>179</v>
      </c>
      <c r="E11" s="1">
        <v>637</v>
      </c>
      <c r="F11" s="1">
        <v>168</v>
      </c>
      <c r="G11" s="6">
        <v>0.3</v>
      </c>
      <c r="H11" s="1">
        <v>180</v>
      </c>
      <c r="I11" s="1" t="s">
        <v>35</v>
      </c>
      <c r="J11" s="1">
        <v>736</v>
      </c>
      <c r="K11" s="1">
        <f t="shared" si="1"/>
        <v>-99</v>
      </c>
      <c r="L11" s="1"/>
      <c r="M11" s="1"/>
      <c r="N11" s="1"/>
      <c r="O11" s="1">
        <f t="shared" si="2"/>
        <v>127.4</v>
      </c>
      <c r="P11" s="5">
        <f t="shared" ref="P11:P12" si="9">14*O11-F11</f>
        <v>1615.6000000000001</v>
      </c>
      <c r="Q11" s="5">
        <f t="shared" si="3"/>
        <v>1680</v>
      </c>
      <c r="R11" s="5"/>
      <c r="S11" s="1"/>
      <c r="T11" s="1">
        <f t="shared" si="4"/>
        <v>14.505494505494505</v>
      </c>
      <c r="U11" s="1">
        <f t="shared" si="5"/>
        <v>1.3186813186813187</v>
      </c>
      <c r="V11" s="1">
        <v>50.4</v>
      </c>
      <c r="W11" s="1">
        <v>123.8</v>
      </c>
      <c r="X11" s="1">
        <v>148.19999999999999</v>
      </c>
      <c r="Y11" s="1">
        <v>120.4</v>
      </c>
      <c r="Z11" s="1">
        <v>112</v>
      </c>
      <c r="AA11" s="1"/>
      <c r="AB11" s="1">
        <f t="shared" si="6"/>
        <v>484.68</v>
      </c>
      <c r="AC11" s="6">
        <v>12</v>
      </c>
      <c r="AD11" s="10">
        <f t="shared" si="7"/>
        <v>140</v>
      </c>
      <c r="AE11" s="1">
        <f t="shared" si="8"/>
        <v>504</v>
      </c>
      <c r="AF11" s="1">
        <f>VLOOKUP(A11,[1]Sheet!$A:$AH,33,0)</f>
        <v>14</v>
      </c>
      <c r="AG11" s="1">
        <f>VLOOKUP(A11,[1]Sheet!$A:$AH,34,0)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258</v>
      </c>
      <c r="D12" s="1">
        <v>338</v>
      </c>
      <c r="E12" s="1">
        <v>219</v>
      </c>
      <c r="F12" s="1">
        <v>341</v>
      </c>
      <c r="G12" s="6">
        <v>0.09</v>
      </c>
      <c r="H12" s="1">
        <v>180</v>
      </c>
      <c r="I12" s="1" t="s">
        <v>35</v>
      </c>
      <c r="J12" s="1">
        <v>256</v>
      </c>
      <c r="K12" s="1">
        <f t="shared" si="1"/>
        <v>-37</v>
      </c>
      <c r="L12" s="1"/>
      <c r="M12" s="1"/>
      <c r="N12" s="1"/>
      <c r="O12" s="1">
        <f t="shared" si="2"/>
        <v>43.8</v>
      </c>
      <c r="P12" s="5">
        <f t="shared" si="9"/>
        <v>272.19999999999993</v>
      </c>
      <c r="Q12" s="5">
        <f t="shared" si="3"/>
        <v>336</v>
      </c>
      <c r="R12" s="5"/>
      <c r="S12" s="1"/>
      <c r="T12" s="1">
        <f t="shared" si="4"/>
        <v>15.456621004566211</v>
      </c>
      <c r="U12" s="1">
        <f t="shared" si="5"/>
        <v>7.7853881278538815</v>
      </c>
      <c r="V12" s="1">
        <v>27.6</v>
      </c>
      <c r="W12" s="1">
        <v>43.6</v>
      </c>
      <c r="X12" s="1">
        <v>47.8</v>
      </c>
      <c r="Y12" s="1">
        <v>29.8</v>
      </c>
      <c r="Z12" s="1">
        <v>37</v>
      </c>
      <c r="AA12" s="1"/>
      <c r="AB12" s="1">
        <f t="shared" si="6"/>
        <v>24.497999999999994</v>
      </c>
      <c r="AC12" s="6">
        <v>24</v>
      </c>
      <c r="AD12" s="10">
        <f t="shared" si="7"/>
        <v>14</v>
      </c>
      <c r="AE12" s="1">
        <f t="shared" si="8"/>
        <v>30.24</v>
      </c>
      <c r="AF12" s="1">
        <f>VLOOKUP(A12,[1]Sheet!$A:$AH,33,0)</f>
        <v>14</v>
      </c>
      <c r="AG12" s="1">
        <f>VLOOKUP(A12,[1]Sheet!$A:$AH,34,0)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191</v>
      </c>
      <c r="D13" s="1">
        <v>560</v>
      </c>
      <c r="E13" s="1">
        <v>5</v>
      </c>
      <c r="F13" s="1">
        <v>560</v>
      </c>
      <c r="G13" s="6">
        <v>0.36</v>
      </c>
      <c r="H13" s="1">
        <v>180</v>
      </c>
      <c r="I13" s="1" t="s">
        <v>35</v>
      </c>
      <c r="J13" s="1">
        <v>187</v>
      </c>
      <c r="K13" s="1">
        <f t="shared" si="1"/>
        <v>-182</v>
      </c>
      <c r="L13" s="1"/>
      <c r="M13" s="1"/>
      <c r="N13" s="1"/>
      <c r="O13" s="1">
        <f t="shared" si="2"/>
        <v>1</v>
      </c>
      <c r="P13" s="5"/>
      <c r="Q13" s="5">
        <f t="shared" si="3"/>
        <v>0</v>
      </c>
      <c r="R13" s="5"/>
      <c r="S13" s="1"/>
      <c r="T13" s="1">
        <f t="shared" si="4"/>
        <v>560</v>
      </c>
      <c r="U13" s="1">
        <f t="shared" si="5"/>
        <v>560</v>
      </c>
      <c r="V13" s="1">
        <v>50.4</v>
      </c>
      <c r="W13" s="1">
        <v>50.4</v>
      </c>
      <c r="X13" s="1">
        <v>39.6</v>
      </c>
      <c r="Y13" s="1">
        <v>28.8</v>
      </c>
      <c r="Z13" s="1">
        <v>22.6</v>
      </c>
      <c r="AA13" s="1"/>
      <c r="AB13" s="1">
        <f t="shared" si="6"/>
        <v>0</v>
      </c>
      <c r="AC13" s="6">
        <v>10</v>
      </c>
      <c r="AD13" s="10">
        <f t="shared" si="7"/>
        <v>0</v>
      </c>
      <c r="AE13" s="1">
        <f t="shared" si="8"/>
        <v>0</v>
      </c>
      <c r="AF13" s="1">
        <f>VLOOKUP(A13,[1]Sheet!$A:$AH,33,0)</f>
        <v>14</v>
      </c>
      <c r="AG13" s="1">
        <f>VLOOKUP(A13,[1]Sheet!$A:$AH,34,0)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8" t="s">
        <v>46</v>
      </c>
      <c r="B14" s="1" t="s">
        <v>38</v>
      </c>
      <c r="C14" s="1"/>
      <c r="D14" s="1">
        <v>168</v>
      </c>
      <c r="E14" s="1"/>
      <c r="F14" s="1">
        <v>168</v>
      </c>
      <c r="G14" s="6">
        <v>0.2</v>
      </c>
      <c r="H14" s="1">
        <v>180</v>
      </c>
      <c r="I14" s="1" t="s">
        <v>35</v>
      </c>
      <c r="J14" s="1"/>
      <c r="K14" s="1">
        <f t="shared" si="1"/>
        <v>0</v>
      </c>
      <c r="L14" s="1"/>
      <c r="M14" s="1"/>
      <c r="N14" s="1"/>
      <c r="O14" s="1">
        <f t="shared" ref="O14" si="10">E14/5</f>
        <v>0</v>
      </c>
      <c r="P14" s="5"/>
      <c r="Q14" s="5">
        <f t="shared" si="3"/>
        <v>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 t="s">
        <v>110</v>
      </c>
      <c r="AB14" s="1">
        <f t="shared" ref="AB14" si="11">P14*G14</f>
        <v>0</v>
      </c>
      <c r="AC14" s="6">
        <v>12</v>
      </c>
      <c r="AD14" s="10">
        <f t="shared" si="7"/>
        <v>0</v>
      </c>
      <c r="AE14" s="1">
        <f t="shared" si="8"/>
        <v>0</v>
      </c>
      <c r="AF14" s="1">
        <v>14</v>
      </c>
      <c r="AG14" s="1"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9" t="s">
        <v>47</v>
      </c>
      <c r="B15" s="19" t="s">
        <v>34</v>
      </c>
      <c r="C15" s="19">
        <v>22.2</v>
      </c>
      <c r="D15" s="19">
        <v>3.7</v>
      </c>
      <c r="E15" s="19">
        <v>22.2</v>
      </c>
      <c r="F15" s="19"/>
      <c r="G15" s="20">
        <v>0</v>
      </c>
      <c r="H15" s="19">
        <v>180</v>
      </c>
      <c r="I15" s="19" t="s">
        <v>92</v>
      </c>
      <c r="J15" s="19">
        <v>18.5</v>
      </c>
      <c r="K15" s="19">
        <f t="shared" si="1"/>
        <v>3.6999999999999993</v>
      </c>
      <c r="L15" s="19"/>
      <c r="M15" s="19"/>
      <c r="N15" s="19"/>
      <c r="O15" s="19">
        <f t="shared" si="2"/>
        <v>4.4399999999999995</v>
      </c>
      <c r="P15" s="21"/>
      <c r="Q15" s="21"/>
      <c r="R15" s="21"/>
      <c r="S15" s="19"/>
      <c r="T15" s="19">
        <f t="shared" si="4"/>
        <v>0</v>
      </c>
      <c r="U15" s="19">
        <f t="shared" si="5"/>
        <v>0</v>
      </c>
      <c r="V15" s="19">
        <v>0</v>
      </c>
      <c r="W15" s="19">
        <v>2.2200000000000002</v>
      </c>
      <c r="X15" s="19">
        <v>5.18</v>
      </c>
      <c r="Y15" s="19">
        <v>4.4400000000000004</v>
      </c>
      <c r="Z15" s="19">
        <v>4.4400000000000004</v>
      </c>
      <c r="AA15" s="30" t="s">
        <v>93</v>
      </c>
      <c r="AB15" s="19">
        <f t="shared" si="6"/>
        <v>0</v>
      </c>
      <c r="AC15" s="20">
        <v>0</v>
      </c>
      <c r="AD15" s="22"/>
      <c r="AE15" s="19"/>
      <c r="AF15" s="19"/>
      <c r="AG15" s="1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38</v>
      </c>
      <c r="C16" s="1">
        <v>250</v>
      </c>
      <c r="D16" s="1">
        <v>5</v>
      </c>
      <c r="E16" s="1">
        <v>204</v>
      </c>
      <c r="F16" s="1"/>
      <c r="G16" s="6">
        <v>0.25</v>
      </c>
      <c r="H16" s="1">
        <v>180</v>
      </c>
      <c r="I16" s="1" t="s">
        <v>35</v>
      </c>
      <c r="J16" s="1">
        <v>233</v>
      </c>
      <c r="K16" s="1">
        <f t="shared" si="1"/>
        <v>-29</v>
      </c>
      <c r="L16" s="1"/>
      <c r="M16" s="1"/>
      <c r="N16" s="1"/>
      <c r="O16" s="1">
        <f t="shared" si="2"/>
        <v>40.799999999999997</v>
      </c>
      <c r="P16" s="5">
        <f t="shared" ref="P16" si="12">14*O16-F16</f>
        <v>571.19999999999993</v>
      </c>
      <c r="Q16" s="5">
        <f t="shared" ref="Q16:Q18" si="13">AC16*AD16</f>
        <v>504</v>
      </c>
      <c r="R16" s="5"/>
      <c r="S16" s="1"/>
      <c r="T16" s="1">
        <f t="shared" si="4"/>
        <v>12.352941176470589</v>
      </c>
      <c r="U16" s="1">
        <f t="shared" si="5"/>
        <v>0</v>
      </c>
      <c r="V16" s="1">
        <v>13</v>
      </c>
      <c r="W16" s="1">
        <v>43</v>
      </c>
      <c r="X16" s="1">
        <v>41.2</v>
      </c>
      <c r="Y16" s="1">
        <v>41.8</v>
      </c>
      <c r="Z16" s="1">
        <v>30.6</v>
      </c>
      <c r="AA16" s="1"/>
      <c r="AB16" s="1">
        <f t="shared" si="6"/>
        <v>142.79999999999998</v>
      </c>
      <c r="AC16" s="6">
        <v>12</v>
      </c>
      <c r="AD16" s="10">
        <f t="shared" ref="AD16:AD18" si="14">MROUND(P16,AC16*AF16)/AC16</f>
        <v>42</v>
      </c>
      <c r="AE16" s="1">
        <f t="shared" ref="AE16:AE18" si="15">AD16*AC16*G16</f>
        <v>126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38</v>
      </c>
      <c r="C17" s="1">
        <v>6</v>
      </c>
      <c r="D17" s="1">
        <v>1</v>
      </c>
      <c r="E17" s="1">
        <v>1</v>
      </c>
      <c r="F17" s="1"/>
      <c r="G17" s="6">
        <v>0.25</v>
      </c>
      <c r="H17" s="1">
        <v>180</v>
      </c>
      <c r="I17" s="1" t="s">
        <v>35</v>
      </c>
      <c r="J17" s="1">
        <v>169</v>
      </c>
      <c r="K17" s="1">
        <f t="shared" si="1"/>
        <v>-168</v>
      </c>
      <c r="L17" s="1"/>
      <c r="M17" s="1"/>
      <c r="N17" s="1"/>
      <c r="O17" s="1">
        <f t="shared" si="2"/>
        <v>0.2</v>
      </c>
      <c r="P17" s="5">
        <f>12*14*2</f>
        <v>336</v>
      </c>
      <c r="Q17" s="5">
        <f t="shared" si="13"/>
        <v>336</v>
      </c>
      <c r="R17" s="5"/>
      <c r="S17" s="1"/>
      <c r="T17" s="1">
        <f t="shared" si="4"/>
        <v>1680</v>
      </c>
      <c r="U17" s="1">
        <f t="shared" si="5"/>
        <v>0</v>
      </c>
      <c r="V17" s="1">
        <v>0</v>
      </c>
      <c r="W17" s="1">
        <v>43.4</v>
      </c>
      <c r="X17" s="1">
        <v>26.6</v>
      </c>
      <c r="Y17" s="1">
        <v>33.6</v>
      </c>
      <c r="Z17" s="1">
        <v>30.4</v>
      </c>
      <c r="AA17" s="1"/>
      <c r="AB17" s="1">
        <f t="shared" si="6"/>
        <v>84</v>
      </c>
      <c r="AC17" s="6">
        <v>12</v>
      </c>
      <c r="AD17" s="10">
        <f t="shared" si="14"/>
        <v>28</v>
      </c>
      <c r="AE17" s="1">
        <f t="shared" si="15"/>
        <v>84</v>
      </c>
      <c r="AF17" s="1">
        <f>VLOOKUP(A17,[1]Sheet!$A:$AH,33,0)</f>
        <v>14</v>
      </c>
      <c r="AG17" s="1">
        <f>VLOOKUP(A17,[1]Sheet!$A:$AH,34,0)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41.3</v>
      </c>
      <c r="D18" s="1">
        <v>0.7</v>
      </c>
      <c r="E18" s="1">
        <v>6</v>
      </c>
      <c r="F18" s="1">
        <v>36</v>
      </c>
      <c r="G18" s="6">
        <v>1</v>
      </c>
      <c r="H18" s="1">
        <v>180</v>
      </c>
      <c r="I18" s="1" t="s">
        <v>35</v>
      </c>
      <c r="J18" s="1">
        <v>6.7</v>
      </c>
      <c r="K18" s="1">
        <f t="shared" si="1"/>
        <v>-0.70000000000000018</v>
      </c>
      <c r="L18" s="1"/>
      <c r="M18" s="1"/>
      <c r="N18" s="1"/>
      <c r="O18" s="1">
        <f t="shared" si="2"/>
        <v>1.2</v>
      </c>
      <c r="P18" s="5"/>
      <c r="Q18" s="5">
        <f t="shared" si="13"/>
        <v>0</v>
      </c>
      <c r="R18" s="5"/>
      <c r="S18" s="1"/>
      <c r="T18" s="1">
        <f t="shared" si="4"/>
        <v>30</v>
      </c>
      <c r="U18" s="1">
        <f t="shared" si="5"/>
        <v>30</v>
      </c>
      <c r="V18" s="1">
        <v>0</v>
      </c>
      <c r="W18" s="1">
        <v>0</v>
      </c>
      <c r="X18" s="1">
        <v>1.94</v>
      </c>
      <c r="Y18" s="1">
        <v>4.8</v>
      </c>
      <c r="Z18" s="1">
        <v>1.34</v>
      </c>
      <c r="AA18" s="1"/>
      <c r="AB18" s="1">
        <f t="shared" si="6"/>
        <v>0</v>
      </c>
      <c r="AC18" s="6">
        <v>3</v>
      </c>
      <c r="AD18" s="10">
        <f t="shared" si="14"/>
        <v>0</v>
      </c>
      <c r="AE18" s="1">
        <f t="shared" si="15"/>
        <v>0</v>
      </c>
      <c r="AF18" s="1">
        <f>VLOOKUP(A18,[1]Sheet!$A:$AH,33,0)</f>
        <v>14</v>
      </c>
      <c r="AG18" s="1">
        <f>VLOOKUP(A18,[1]Sheet!$A:$AH,34,0)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51</v>
      </c>
      <c r="B19" s="19" t="s">
        <v>34</v>
      </c>
      <c r="C19" s="19"/>
      <c r="D19" s="19">
        <v>51.8</v>
      </c>
      <c r="E19" s="29">
        <v>51.8</v>
      </c>
      <c r="F19" s="19"/>
      <c r="G19" s="20">
        <v>0</v>
      </c>
      <c r="H19" s="19">
        <v>180</v>
      </c>
      <c r="I19" s="19" t="s">
        <v>92</v>
      </c>
      <c r="J19" s="19">
        <v>51.7</v>
      </c>
      <c r="K19" s="19">
        <f t="shared" si="1"/>
        <v>9.9999999999994316E-2</v>
      </c>
      <c r="L19" s="19"/>
      <c r="M19" s="19"/>
      <c r="N19" s="19"/>
      <c r="O19" s="19">
        <f t="shared" si="2"/>
        <v>10.36</v>
      </c>
      <c r="P19" s="21"/>
      <c r="Q19" s="21"/>
      <c r="R19" s="21"/>
      <c r="S19" s="19"/>
      <c r="T19" s="19">
        <f t="shared" si="4"/>
        <v>0</v>
      </c>
      <c r="U19" s="19">
        <f t="shared" si="5"/>
        <v>0</v>
      </c>
      <c r="V19" s="19">
        <v>1.48</v>
      </c>
      <c r="W19" s="19">
        <v>20.72</v>
      </c>
      <c r="X19" s="19">
        <v>25.16</v>
      </c>
      <c r="Y19" s="19">
        <v>5.92</v>
      </c>
      <c r="Z19" s="19">
        <v>2.96</v>
      </c>
      <c r="AA19" s="19" t="s">
        <v>52</v>
      </c>
      <c r="AB19" s="19">
        <f t="shared" si="6"/>
        <v>0</v>
      </c>
      <c r="AC19" s="20">
        <v>0</v>
      </c>
      <c r="AD19" s="22"/>
      <c r="AE19" s="19"/>
      <c r="AF19" s="19"/>
      <c r="AG19" s="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53</v>
      </c>
      <c r="B20" s="19" t="s">
        <v>34</v>
      </c>
      <c r="C20" s="19"/>
      <c r="D20" s="19">
        <v>7.4</v>
      </c>
      <c r="E20" s="29">
        <v>7.4</v>
      </c>
      <c r="F20" s="19"/>
      <c r="G20" s="20">
        <v>0</v>
      </c>
      <c r="H20" s="19">
        <v>180</v>
      </c>
      <c r="I20" s="19" t="s">
        <v>92</v>
      </c>
      <c r="J20" s="19">
        <v>7.4</v>
      </c>
      <c r="K20" s="19">
        <f t="shared" si="1"/>
        <v>0</v>
      </c>
      <c r="L20" s="19"/>
      <c r="M20" s="19"/>
      <c r="N20" s="19"/>
      <c r="O20" s="19">
        <f t="shared" si="2"/>
        <v>1.48</v>
      </c>
      <c r="P20" s="21"/>
      <c r="Q20" s="21"/>
      <c r="R20" s="21"/>
      <c r="S20" s="19"/>
      <c r="T20" s="19">
        <f t="shared" si="4"/>
        <v>0</v>
      </c>
      <c r="U20" s="19">
        <f t="shared" si="5"/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 t="s">
        <v>52</v>
      </c>
      <c r="AB20" s="19">
        <f t="shared" si="6"/>
        <v>0</v>
      </c>
      <c r="AC20" s="20">
        <v>0</v>
      </c>
      <c r="AD20" s="22"/>
      <c r="AE20" s="19"/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34</v>
      </c>
      <c r="C21" s="1">
        <v>312.2</v>
      </c>
      <c r="D21" s="1">
        <v>259</v>
      </c>
      <c r="E21" s="29">
        <f>132.5+E20+E19</f>
        <v>191.7</v>
      </c>
      <c r="F21" s="1">
        <v>307.8</v>
      </c>
      <c r="G21" s="6">
        <v>1</v>
      </c>
      <c r="H21" s="1">
        <v>180</v>
      </c>
      <c r="I21" s="1" t="s">
        <v>35</v>
      </c>
      <c r="J21" s="1">
        <v>150.19999999999999</v>
      </c>
      <c r="K21" s="1">
        <f t="shared" si="1"/>
        <v>41.5</v>
      </c>
      <c r="L21" s="1"/>
      <c r="M21" s="1"/>
      <c r="N21" s="1"/>
      <c r="O21" s="1">
        <f t="shared" si="2"/>
        <v>38.339999999999996</v>
      </c>
      <c r="P21" s="5">
        <f t="shared" ref="P21:P40" si="16">14*O21-F21</f>
        <v>228.95999999999998</v>
      </c>
      <c r="Q21" s="5">
        <f t="shared" ref="Q21:Q40" si="17">AC21*AD21</f>
        <v>207.20000000000002</v>
      </c>
      <c r="R21" s="5"/>
      <c r="S21" s="1"/>
      <c r="T21" s="1">
        <f t="shared" si="4"/>
        <v>13.432446531038082</v>
      </c>
      <c r="U21" s="1">
        <f t="shared" si="5"/>
        <v>8.0281690140845079</v>
      </c>
      <c r="V21" s="1">
        <v>37</v>
      </c>
      <c r="W21" s="1">
        <v>54.759999999999991</v>
      </c>
      <c r="X21" s="1">
        <v>65.86</v>
      </c>
      <c r="Y21" s="1">
        <v>40.700000000000003</v>
      </c>
      <c r="Z21" s="1">
        <v>39.08</v>
      </c>
      <c r="AA21" s="1" t="s">
        <v>55</v>
      </c>
      <c r="AB21" s="1">
        <f t="shared" si="6"/>
        <v>228.95999999999998</v>
      </c>
      <c r="AC21" s="6">
        <v>3.7</v>
      </c>
      <c r="AD21" s="10">
        <f t="shared" ref="AD21:AD40" si="18">MROUND(P21,AC21*AF21)/AC21</f>
        <v>56</v>
      </c>
      <c r="AE21" s="1">
        <f t="shared" ref="AE21:AE40" si="19">AD21*AC21*G21</f>
        <v>207.20000000000002</v>
      </c>
      <c r="AF21" s="1">
        <f>VLOOKUP(A21,[1]Sheet!$A:$AH,33,0)</f>
        <v>14</v>
      </c>
      <c r="AG21" s="1">
        <f>VLOOKUP(A21,[1]Sheet!$A:$AH,34,0)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107.4</v>
      </c>
      <c r="D22" s="1">
        <v>269.3</v>
      </c>
      <c r="E22" s="1">
        <v>90.7</v>
      </c>
      <c r="F22" s="1">
        <v>264</v>
      </c>
      <c r="G22" s="6">
        <v>1</v>
      </c>
      <c r="H22" s="1">
        <v>180</v>
      </c>
      <c r="I22" s="1" t="s">
        <v>35</v>
      </c>
      <c r="J22" s="1">
        <v>118.3</v>
      </c>
      <c r="K22" s="1">
        <f t="shared" si="1"/>
        <v>-27.599999999999994</v>
      </c>
      <c r="L22" s="1"/>
      <c r="M22" s="1"/>
      <c r="N22" s="1"/>
      <c r="O22" s="1">
        <f t="shared" si="2"/>
        <v>18.14</v>
      </c>
      <c r="P22" s="5"/>
      <c r="Q22" s="5">
        <f t="shared" si="17"/>
        <v>0</v>
      </c>
      <c r="R22" s="5"/>
      <c r="S22" s="1"/>
      <c r="T22" s="1">
        <f t="shared" si="4"/>
        <v>14.553472987872105</v>
      </c>
      <c r="U22" s="1">
        <f t="shared" si="5"/>
        <v>14.553472987872105</v>
      </c>
      <c r="V22" s="1">
        <v>26.04</v>
      </c>
      <c r="W22" s="1">
        <v>37.4</v>
      </c>
      <c r="X22" s="1">
        <v>36.18</v>
      </c>
      <c r="Y22" s="1">
        <v>56.1</v>
      </c>
      <c r="Z22" s="1">
        <v>34</v>
      </c>
      <c r="AA22" s="1"/>
      <c r="AB22" s="1">
        <f t="shared" si="6"/>
        <v>0</v>
      </c>
      <c r="AC22" s="6">
        <v>5.5</v>
      </c>
      <c r="AD22" s="10">
        <f t="shared" si="18"/>
        <v>0</v>
      </c>
      <c r="AE22" s="1">
        <f t="shared" si="19"/>
        <v>0</v>
      </c>
      <c r="AF22" s="1">
        <f>VLOOKUP(A22,[1]Sheet!$A:$AH,33,0)</f>
        <v>12</v>
      </c>
      <c r="AG22" s="1">
        <f>VLOOKUP(A22,[1]Sheet!$A:$AH,34,0)</f>
        <v>84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201.2</v>
      </c>
      <c r="D23" s="1">
        <v>3</v>
      </c>
      <c r="E23" s="1">
        <v>135</v>
      </c>
      <c r="F23" s="1">
        <v>39</v>
      </c>
      <c r="G23" s="6">
        <v>1</v>
      </c>
      <c r="H23" s="1">
        <v>180</v>
      </c>
      <c r="I23" s="1" t="s">
        <v>35</v>
      </c>
      <c r="J23" s="1">
        <v>140.80000000000001</v>
      </c>
      <c r="K23" s="1">
        <f t="shared" si="1"/>
        <v>-5.8000000000000114</v>
      </c>
      <c r="L23" s="1"/>
      <c r="M23" s="1"/>
      <c r="N23" s="1"/>
      <c r="O23" s="1">
        <f t="shared" si="2"/>
        <v>27</v>
      </c>
      <c r="P23" s="5">
        <f t="shared" si="16"/>
        <v>339</v>
      </c>
      <c r="Q23" s="5">
        <f t="shared" si="17"/>
        <v>336</v>
      </c>
      <c r="R23" s="5"/>
      <c r="S23" s="1"/>
      <c r="T23" s="1">
        <f t="shared" si="4"/>
        <v>13.888888888888889</v>
      </c>
      <c r="U23" s="1">
        <f t="shared" si="5"/>
        <v>1.4444444444444444</v>
      </c>
      <c r="V23" s="1">
        <v>23.4</v>
      </c>
      <c r="W23" s="1">
        <v>22.94</v>
      </c>
      <c r="X23" s="1">
        <v>35.68</v>
      </c>
      <c r="Y23" s="1">
        <v>32.54</v>
      </c>
      <c r="Z23" s="1">
        <v>28.8</v>
      </c>
      <c r="AA23" s="1" t="s">
        <v>58</v>
      </c>
      <c r="AB23" s="1">
        <f t="shared" si="6"/>
        <v>339</v>
      </c>
      <c r="AC23" s="6">
        <v>3</v>
      </c>
      <c r="AD23" s="10">
        <f t="shared" si="18"/>
        <v>112</v>
      </c>
      <c r="AE23" s="1">
        <f t="shared" si="19"/>
        <v>336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249</v>
      </c>
      <c r="D24" s="1">
        <v>510</v>
      </c>
      <c r="E24" s="1">
        <v>42</v>
      </c>
      <c r="F24" s="1">
        <v>504</v>
      </c>
      <c r="G24" s="6">
        <v>0.25</v>
      </c>
      <c r="H24" s="1">
        <v>180</v>
      </c>
      <c r="I24" s="1" t="s">
        <v>35</v>
      </c>
      <c r="J24" s="1">
        <v>155</v>
      </c>
      <c r="K24" s="1">
        <f t="shared" si="1"/>
        <v>-113</v>
      </c>
      <c r="L24" s="1"/>
      <c r="M24" s="1"/>
      <c r="N24" s="1"/>
      <c r="O24" s="1">
        <f t="shared" si="2"/>
        <v>8.4</v>
      </c>
      <c r="P24" s="5"/>
      <c r="Q24" s="5">
        <f t="shared" si="17"/>
        <v>0</v>
      </c>
      <c r="R24" s="5"/>
      <c r="S24" s="1"/>
      <c r="T24" s="1">
        <f t="shared" si="4"/>
        <v>60</v>
      </c>
      <c r="U24" s="1">
        <f t="shared" si="5"/>
        <v>60</v>
      </c>
      <c r="V24" s="1">
        <v>44.4</v>
      </c>
      <c r="W24" s="1">
        <v>83.4</v>
      </c>
      <c r="X24" s="1">
        <v>66.2</v>
      </c>
      <c r="Y24" s="1">
        <v>54.4</v>
      </c>
      <c r="Z24" s="1">
        <v>53.8</v>
      </c>
      <c r="AA24" s="1" t="s">
        <v>41</v>
      </c>
      <c r="AB24" s="1">
        <f t="shared" si="6"/>
        <v>0</v>
      </c>
      <c r="AC24" s="6">
        <v>6</v>
      </c>
      <c r="AD24" s="10">
        <f t="shared" si="18"/>
        <v>0</v>
      </c>
      <c r="AE24" s="1">
        <f t="shared" si="19"/>
        <v>0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38</v>
      </c>
      <c r="C25" s="1">
        <v>123</v>
      </c>
      <c r="D25" s="1">
        <v>505</v>
      </c>
      <c r="E25" s="1">
        <v>-2</v>
      </c>
      <c r="F25" s="1">
        <v>504</v>
      </c>
      <c r="G25" s="6">
        <v>0.25</v>
      </c>
      <c r="H25" s="1">
        <v>180</v>
      </c>
      <c r="I25" s="1" t="s">
        <v>35</v>
      </c>
      <c r="J25" s="1">
        <v>121</v>
      </c>
      <c r="K25" s="1">
        <f t="shared" si="1"/>
        <v>-123</v>
      </c>
      <c r="L25" s="1"/>
      <c r="M25" s="1"/>
      <c r="N25" s="1"/>
      <c r="O25" s="1">
        <f t="shared" si="2"/>
        <v>-0.4</v>
      </c>
      <c r="P25" s="5"/>
      <c r="Q25" s="5">
        <f t="shared" si="17"/>
        <v>0</v>
      </c>
      <c r="R25" s="5"/>
      <c r="S25" s="1"/>
      <c r="T25" s="1">
        <f t="shared" si="4"/>
        <v>-1260</v>
      </c>
      <c r="U25" s="1">
        <f t="shared" si="5"/>
        <v>-1260</v>
      </c>
      <c r="V25" s="1">
        <v>50.6</v>
      </c>
      <c r="W25" s="1">
        <v>33.799999999999997</v>
      </c>
      <c r="X25" s="1">
        <v>37.4</v>
      </c>
      <c r="Y25" s="1">
        <v>27.2</v>
      </c>
      <c r="Z25" s="1">
        <v>22.4</v>
      </c>
      <c r="AA25" s="1" t="s">
        <v>61</v>
      </c>
      <c r="AB25" s="1">
        <f t="shared" si="6"/>
        <v>0</v>
      </c>
      <c r="AC25" s="6">
        <v>6</v>
      </c>
      <c r="AD25" s="10">
        <f t="shared" si="18"/>
        <v>0</v>
      </c>
      <c r="AE25" s="1">
        <f t="shared" si="19"/>
        <v>0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38</v>
      </c>
      <c r="C26" s="1">
        <v>2</v>
      </c>
      <c r="D26" s="1">
        <v>85</v>
      </c>
      <c r="E26" s="1">
        <v>2</v>
      </c>
      <c r="F26" s="1">
        <v>84</v>
      </c>
      <c r="G26" s="6">
        <v>0.25</v>
      </c>
      <c r="H26" s="1">
        <v>180</v>
      </c>
      <c r="I26" s="1" t="s">
        <v>35</v>
      </c>
      <c r="J26" s="1">
        <v>85</v>
      </c>
      <c r="K26" s="1">
        <f t="shared" si="1"/>
        <v>-83</v>
      </c>
      <c r="L26" s="1"/>
      <c r="M26" s="1"/>
      <c r="N26" s="1"/>
      <c r="O26" s="1">
        <f t="shared" si="2"/>
        <v>0.4</v>
      </c>
      <c r="P26" s="5"/>
      <c r="Q26" s="5">
        <f t="shared" si="17"/>
        <v>0</v>
      </c>
      <c r="R26" s="5"/>
      <c r="S26" s="1"/>
      <c r="T26" s="1">
        <f t="shared" si="4"/>
        <v>210</v>
      </c>
      <c r="U26" s="1">
        <f t="shared" si="5"/>
        <v>210</v>
      </c>
      <c r="V26" s="1">
        <v>6</v>
      </c>
      <c r="W26" s="1">
        <v>60.8</v>
      </c>
      <c r="X26" s="1">
        <v>32</v>
      </c>
      <c r="Y26" s="1">
        <v>41.6</v>
      </c>
      <c r="Z26" s="1">
        <v>25.4</v>
      </c>
      <c r="AA26" s="1" t="s">
        <v>41</v>
      </c>
      <c r="AB26" s="1">
        <f t="shared" si="6"/>
        <v>0</v>
      </c>
      <c r="AC26" s="6">
        <v>6</v>
      </c>
      <c r="AD26" s="10">
        <f t="shared" si="18"/>
        <v>0</v>
      </c>
      <c r="AE26" s="1">
        <f t="shared" si="19"/>
        <v>0</v>
      </c>
      <c r="AF26" s="1">
        <f>VLOOKUP(A26,[1]Sheet!$A:$AH,33,0)</f>
        <v>14</v>
      </c>
      <c r="AG26" s="1">
        <f>VLOOKUP(A26,[1]Sheet!$A:$AH,34,0)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360</v>
      </c>
      <c r="D27" s="1">
        <v>588</v>
      </c>
      <c r="E27" s="1">
        <v>276</v>
      </c>
      <c r="F27" s="1">
        <v>576</v>
      </c>
      <c r="G27" s="6">
        <v>1</v>
      </c>
      <c r="H27" s="1">
        <v>180</v>
      </c>
      <c r="I27" s="1" t="s">
        <v>35</v>
      </c>
      <c r="J27" s="1">
        <v>306</v>
      </c>
      <c r="K27" s="1">
        <f t="shared" si="1"/>
        <v>-30</v>
      </c>
      <c r="L27" s="1"/>
      <c r="M27" s="1"/>
      <c r="N27" s="1"/>
      <c r="O27" s="1">
        <f t="shared" si="2"/>
        <v>55.2</v>
      </c>
      <c r="P27" s="5">
        <f t="shared" si="16"/>
        <v>196.80000000000007</v>
      </c>
      <c r="Q27" s="5">
        <f t="shared" si="17"/>
        <v>216</v>
      </c>
      <c r="R27" s="5"/>
      <c r="S27" s="1"/>
      <c r="T27" s="1">
        <f t="shared" si="4"/>
        <v>14.347826086956522</v>
      </c>
      <c r="U27" s="1">
        <f t="shared" si="5"/>
        <v>10.434782608695652</v>
      </c>
      <c r="V27" s="1">
        <v>61.2</v>
      </c>
      <c r="W27" s="1">
        <v>69.599999999999994</v>
      </c>
      <c r="X27" s="1">
        <v>74.400000000000006</v>
      </c>
      <c r="Y27" s="1">
        <v>69.599999999999994</v>
      </c>
      <c r="Z27" s="1">
        <v>68.400000000000006</v>
      </c>
      <c r="AA27" s="1"/>
      <c r="AB27" s="1">
        <f t="shared" si="6"/>
        <v>196.80000000000007</v>
      </c>
      <c r="AC27" s="6">
        <v>6</v>
      </c>
      <c r="AD27" s="10">
        <f t="shared" si="18"/>
        <v>36</v>
      </c>
      <c r="AE27" s="1">
        <f t="shared" si="19"/>
        <v>216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38</v>
      </c>
      <c r="C28" s="1">
        <v>598</v>
      </c>
      <c r="D28" s="1"/>
      <c r="E28" s="1">
        <v>418</v>
      </c>
      <c r="F28" s="1">
        <v>138</v>
      </c>
      <c r="G28" s="6">
        <v>0.25</v>
      </c>
      <c r="H28" s="1">
        <v>365</v>
      </c>
      <c r="I28" s="1" t="s">
        <v>35</v>
      </c>
      <c r="J28" s="1">
        <v>490</v>
      </c>
      <c r="K28" s="1">
        <f t="shared" si="1"/>
        <v>-72</v>
      </c>
      <c r="L28" s="1"/>
      <c r="M28" s="1"/>
      <c r="N28" s="1"/>
      <c r="O28" s="1">
        <f t="shared" si="2"/>
        <v>83.6</v>
      </c>
      <c r="P28" s="5">
        <f t="shared" si="16"/>
        <v>1032.3999999999999</v>
      </c>
      <c r="Q28" s="5">
        <f t="shared" si="17"/>
        <v>1008</v>
      </c>
      <c r="R28" s="5"/>
      <c r="S28" s="1"/>
      <c r="T28" s="1">
        <f t="shared" si="4"/>
        <v>13.708133971291867</v>
      </c>
      <c r="U28" s="1">
        <f t="shared" si="5"/>
        <v>1.6507177033492824</v>
      </c>
      <c r="V28" s="1">
        <v>7</v>
      </c>
      <c r="W28" s="1">
        <v>88.2</v>
      </c>
      <c r="X28" s="1">
        <v>96</v>
      </c>
      <c r="Y28" s="1">
        <v>85</v>
      </c>
      <c r="Z28" s="1">
        <v>81.8</v>
      </c>
      <c r="AA28" s="1"/>
      <c r="AB28" s="1">
        <f t="shared" si="6"/>
        <v>258.09999999999997</v>
      </c>
      <c r="AC28" s="6">
        <v>12</v>
      </c>
      <c r="AD28" s="10">
        <f t="shared" si="18"/>
        <v>84</v>
      </c>
      <c r="AE28" s="1">
        <f t="shared" si="19"/>
        <v>252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38</v>
      </c>
      <c r="C29" s="1">
        <v>429</v>
      </c>
      <c r="D29" s="1"/>
      <c r="E29" s="1">
        <v>308</v>
      </c>
      <c r="F29" s="1">
        <v>65</v>
      </c>
      <c r="G29" s="6">
        <v>0.25</v>
      </c>
      <c r="H29" s="1">
        <v>365</v>
      </c>
      <c r="I29" s="1" t="s">
        <v>35</v>
      </c>
      <c r="J29" s="1">
        <v>526</v>
      </c>
      <c r="K29" s="1">
        <f t="shared" si="1"/>
        <v>-218</v>
      </c>
      <c r="L29" s="1"/>
      <c r="M29" s="1"/>
      <c r="N29" s="1"/>
      <c r="O29" s="1">
        <f t="shared" si="2"/>
        <v>61.6</v>
      </c>
      <c r="P29" s="5">
        <f t="shared" si="16"/>
        <v>797.4</v>
      </c>
      <c r="Q29" s="5">
        <f t="shared" si="17"/>
        <v>840</v>
      </c>
      <c r="R29" s="5"/>
      <c r="S29" s="1"/>
      <c r="T29" s="1">
        <f t="shared" si="4"/>
        <v>14.691558441558442</v>
      </c>
      <c r="U29" s="1">
        <f t="shared" si="5"/>
        <v>1.0551948051948052</v>
      </c>
      <c r="V29" s="1">
        <v>11.8</v>
      </c>
      <c r="W29" s="1">
        <v>79</v>
      </c>
      <c r="X29" s="1">
        <v>68.400000000000006</v>
      </c>
      <c r="Y29" s="1">
        <v>49.2</v>
      </c>
      <c r="Z29" s="1">
        <v>45.6</v>
      </c>
      <c r="AA29" s="15" t="s">
        <v>61</v>
      </c>
      <c r="AB29" s="1">
        <f t="shared" si="6"/>
        <v>199.35</v>
      </c>
      <c r="AC29" s="6">
        <v>12</v>
      </c>
      <c r="AD29" s="10">
        <f t="shared" si="18"/>
        <v>70</v>
      </c>
      <c r="AE29" s="1">
        <f t="shared" si="19"/>
        <v>210</v>
      </c>
      <c r="AF29" s="1">
        <f>VLOOKUP(A29,[1]Sheet!$A:$AH,33,0)</f>
        <v>14</v>
      </c>
      <c r="AG29" s="1">
        <f>VLOOKUP(A29,[1]Sheet!$A:$AH,34,0)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38</v>
      </c>
      <c r="C30" s="1">
        <v>211</v>
      </c>
      <c r="D30" s="1">
        <v>178</v>
      </c>
      <c r="E30" s="1">
        <v>164</v>
      </c>
      <c r="F30" s="1">
        <v>168</v>
      </c>
      <c r="G30" s="6">
        <v>0.25</v>
      </c>
      <c r="H30" s="1">
        <v>180</v>
      </c>
      <c r="I30" s="1" t="s">
        <v>35</v>
      </c>
      <c r="J30" s="1">
        <v>215</v>
      </c>
      <c r="K30" s="1">
        <f t="shared" si="1"/>
        <v>-51</v>
      </c>
      <c r="L30" s="1"/>
      <c r="M30" s="1"/>
      <c r="N30" s="1"/>
      <c r="O30" s="1">
        <f t="shared" si="2"/>
        <v>32.799999999999997</v>
      </c>
      <c r="P30" s="5">
        <f t="shared" si="16"/>
        <v>291.19999999999993</v>
      </c>
      <c r="Q30" s="5">
        <f t="shared" si="17"/>
        <v>336</v>
      </c>
      <c r="R30" s="5"/>
      <c r="S30" s="1"/>
      <c r="T30" s="1">
        <f t="shared" si="4"/>
        <v>15.365853658536587</v>
      </c>
      <c r="U30" s="1">
        <f t="shared" si="5"/>
        <v>5.1219512195121952</v>
      </c>
      <c r="V30" s="1">
        <v>23.4</v>
      </c>
      <c r="W30" s="1">
        <v>41.6</v>
      </c>
      <c r="X30" s="1">
        <v>42.6</v>
      </c>
      <c r="Y30" s="1">
        <v>43.6</v>
      </c>
      <c r="Z30" s="1">
        <v>34.4</v>
      </c>
      <c r="AA30" s="1"/>
      <c r="AB30" s="1">
        <f t="shared" si="6"/>
        <v>72.799999999999983</v>
      </c>
      <c r="AC30" s="6">
        <v>12</v>
      </c>
      <c r="AD30" s="10">
        <f t="shared" si="18"/>
        <v>28</v>
      </c>
      <c r="AE30" s="1">
        <f t="shared" si="19"/>
        <v>84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38</v>
      </c>
      <c r="C31" s="1">
        <v>23</v>
      </c>
      <c r="D31" s="1">
        <v>336</v>
      </c>
      <c r="E31" s="1">
        <v>3</v>
      </c>
      <c r="F31" s="1">
        <v>336</v>
      </c>
      <c r="G31" s="6">
        <v>0.25</v>
      </c>
      <c r="H31" s="1">
        <v>180</v>
      </c>
      <c r="I31" s="1" t="s">
        <v>35</v>
      </c>
      <c r="J31" s="1">
        <v>76</v>
      </c>
      <c r="K31" s="1">
        <f t="shared" si="1"/>
        <v>-73</v>
      </c>
      <c r="L31" s="1"/>
      <c r="M31" s="1"/>
      <c r="N31" s="1"/>
      <c r="O31" s="1">
        <f t="shared" si="2"/>
        <v>0.6</v>
      </c>
      <c r="P31" s="5"/>
      <c r="Q31" s="5">
        <f t="shared" si="17"/>
        <v>0</v>
      </c>
      <c r="R31" s="5"/>
      <c r="S31" s="1"/>
      <c r="T31" s="1">
        <f t="shared" si="4"/>
        <v>560</v>
      </c>
      <c r="U31" s="1">
        <f t="shared" si="5"/>
        <v>560</v>
      </c>
      <c r="V31" s="1">
        <v>31</v>
      </c>
      <c r="W31" s="1">
        <v>16</v>
      </c>
      <c r="X31" s="1">
        <v>17.399999999999999</v>
      </c>
      <c r="Y31" s="1">
        <v>16.399999999999999</v>
      </c>
      <c r="Z31" s="1">
        <v>18.399999999999999</v>
      </c>
      <c r="AA31" s="1"/>
      <c r="AB31" s="1">
        <f t="shared" si="6"/>
        <v>0</v>
      </c>
      <c r="AC31" s="6">
        <v>6</v>
      </c>
      <c r="AD31" s="10">
        <f t="shared" si="18"/>
        <v>0</v>
      </c>
      <c r="AE31" s="1">
        <f t="shared" si="19"/>
        <v>0</v>
      </c>
      <c r="AF31" s="1">
        <f>VLOOKUP(A31,[1]Sheet!$A:$AH,33,0)</f>
        <v>14</v>
      </c>
      <c r="AG31" s="1">
        <f>VLOOKUP(A31,[1]Sheet!$A:$AH,34,0)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38</v>
      </c>
      <c r="C32" s="1">
        <v>62</v>
      </c>
      <c r="D32" s="1">
        <v>168</v>
      </c>
      <c r="E32" s="1">
        <v>53</v>
      </c>
      <c r="F32" s="1">
        <v>168</v>
      </c>
      <c r="G32" s="6">
        <v>0.25</v>
      </c>
      <c r="H32" s="1">
        <v>180</v>
      </c>
      <c r="I32" s="1" t="s">
        <v>35</v>
      </c>
      <c r="J32" s="1">
        <v>147</v>
      </c>
      <c r="K32" s="1">
        <f t="shared" si="1"/>
        <v>-94</v>
      </c>
      <c r="L32" s="1"/>
      <c r="M32" s="1"/>
      <c r="N32" s="1"/>
      <c r="O32" s="1">
        <f t="shared" si="2"/>
        <v>10.6</v>
      </c>
      <c r="P32" s="5"/>
      <c r="Q32" s="5">
        <f t="shared" si="17"/>
        <v>0</v>
      </c>
      <c r="R32" s="5"/>
      <c r="S32" s="1"/>
      <c r="T32" s="1">
        <f t="shared" si="4"/>
        <v>15.849056603773585</v>
      </c>
      <c r="U32" s="1">
        <f t="shared" si="5"/>
        <v>15.849056603773585</v>
      </c>
      <c r="V32" s="1">
        <v>17.600000000000001</v>
      </c>
      <c r="W32" s="1">
        <v>44.2</v>
      </c>
      <c r="X32" s="1">
        <v>31.4</v>
      </c>
      <c r="Y32" s="1">
        <v>27.6</v>
      </c>
      <c r="Z32" s="1">
        <v>27.8</v>
      </c>
      <c r="AA32" s="1"/>
      <c r="AB32" s="1">
        <f t="shared" si="6"/>
        <v>0</v>
      </c>
      <c r="AC32" s="6">
        <v>12</v>
      </c>
      <c r="AD32" s="10">
        <f t="shared" si="18"/>
        <v>0</v>
      </c>
      <c r="AE32" s="1">
        <f t="shared" si="19"/>
        <v>0</v>
      </c>
      <c r="AF32" s="1">
        <f>VLOOKUP(A32,[1]Sheet!$A:$AH,33,0)</f>
        <v>14</v>
      </c>
      <c r="AG32" s="1">
        <f>VLOOKUP(A32,[1]Sheet!$A:$AH,34,0)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38</v>
      </c>
      <c r="C33" s="1">
        <v>277</v>
      </c>
      <c r="D33" s="1"/>
      <c r="E33" s="1">
        <v>150</v>
      </c>
      <c r="F33" s="1">
        <v>79</v>
      </c>
      <c r="G33" s="6">
        <v>0.75</v>
      </c>
      <c r="H33" s="1">
        <v>180</v>
      </c>
      <c r="I33" s="1" t="s">
        <v>35</v>
      </c>
      <c r="J33" s="1">
        <v>151</v>
      </c>
      <c r="K33" s="1">
        <f t="shared" si="1"/>
        <v>-1</v>
      </c>
      <c r="L33" s="1"/>
      <c r="M33" s="1"/>
      <c r="N33" s="1"/>
      <c r="O33" s="1">
        <f t="shared" si="2"/>
        <v>30</v>
      </c>
      <c r="P33" s="5">
        <f t="shared" si="16"/>
        <v>341</v>
      </c>
      <c r="Q33" s="5">
        <f t="shared" si="17"/>
        <v>384</v>
      </c>
      <c r="R33" s="5"/>
      <c r="S33" s="1"/>
      <c r="T33" s="1">
        <f t="shared" si="4"/>
        <v>15.433333333333334</v>
      </c>
      <c r="U33" s="1">
        <f t="shared" si="5"/>
        <v>2.6333333333333333</v>
      </c>
      <c r="V33" s="1">
        <v>8</v>
      </c>
      <c r="W33" s="1">
        <v>11.2</v>
      </c>
      <c r="X33" s="1">
        <v>13.4</v>
      </c>
      <c r="Y33" s="1">
        <v>15.4</v>
      </c>
      <c r="Z33" s="1">
        <v>30.4</v>
      </c>
      <c r="AA33" s="1" t="s">
        <v>70</v>
      </c>
      <c r="AB33" s="1">
        <f t="shared" si="6"/>
        <v>255.75</v>
      </c>
      <c r="AC33" s="6">
        <v>8</v>
      </c>
      <c r="AD33" s="10">
        <f t="shared" si="18"/>
        <v>48</v>
      </c>
      <c r="AE33" s="1">
        <f t="shared" si="19"/>
        <v>288</v>
      </c>
      <c r="AF33" s="1">
        <f>VLOOKUP(A33,[1]Sheet!$A:$AH,33,0)</f>
        <v>12</v>
      </c>
      <c r="AG33" s="1">
        <f>VLOOKUP(A33,[1]Sheet!$A:$AH,34,0)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38</v>
      </c>
      <c r="C34" s="1">
        <v>96</v>
      </c>
      <c r="D34" s="1">
        <v>4</v>
      </c>
      <c r="E34" s="1">
        <v>68</v>
      </c>
      <c r="F34" s="1"/>
      <c r="G34" s="6">
        <v>0.75</v>
      </c>
      <c r="H34" s="1">
        <v>180</v>
      </c>
      <c r="I34" s="1" t="s">
        <v>35</v>
      </c>
      <c r="J34" s="1">
        <v>94</v>
      </c>
      <c r="K34" s="1">
        <f t="shared" si="1"/>
        <v>-26</v>
      </c>
      <c r="L34" s="1"/>
      <c r="M34" s="1"/>
      <c r="N34" s="1"/>
      <c r="O34" s="1">
        <f t="shared" si="2"/>
        <v>13.6</v>
      </c>
      <c r="P34" s="5">
        <f t="shared" si="16"/>
        <v>190.4</v>
      </c>
      <c r="Q34" s="5">
        <f t="shared" si="17"/>
        <v>192</v>
      </c>
      <c r="R34" s="5"/>
      <c r="S34" s="1"/>
      <c r="T34" s="1">
        <f t="shared" si="4"/>
        <v>14.117647058823529</v>
      </c>
      <c r="U34" s="1">
        <f t="shared" si="5"/>
        <v>0</v>
      </c>
      <c r="V34" s="1">
        <v>5.6</v>
      </c>
      <c r="W34" s="1">
        <v>15.2</v>
      </c>
      <c r="X34" s="1">
        <v>11.4</v>
      </c>
      <c r="Y34" s="1">
        <v>11</v>
      </c>
      <c r="Z34" s="1">
        <v>13.6</v>
      </c>
      <c r="AA34" s="1" t="s">
        <v>72</v>
      </c>
      <c r="AB34" s="1">
        <f t="shared" si="6"/>
        <v>142.80000000000001</v>
      </c>
      <c r="AC34" s="6">
        <v>8</v>
      </c>
      <c r="AD34" s="10">
        <f t="shared" si="18"/>
        <v>24</v>
      </c>
      <c r="AE34" s="1">
        <f t="shared" si="19"/>
        <v>144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38</v>
      </c>
      <c r="C35" s="1">
        <v>37</v>
      </c>
      <c r="D35" s="1">
        <v>97</v>
      </c>
      <c r="E35" s="1">
        <v>3</v>
      </c>
      <c r="F35" s="1">
        <v>96</v>
      </c>
      <c r="G35" s="6">
        <v>0.75</v>
      </c>
      <c r="H35" s="1">
        <v>180</v>
      </c>
      <c r="I35" s="1" t="s">
        <v>35</v>
      </c>
      <c r="J35" s="1">
        <v>102</v>
      </c>
      <c r="K35" s="1">
        <f t="shared" si="1"/>
        <v>-99</v>
      </c>
      <c r="L35" s="1"/>
      <c r="M35" s="1"/>
      <c r="N35" s="1"/>
      <c r="O35" s="1">
        <f t="shared" si="2"/>
        <v>0.6</v>
      </c>
      <c r="P35" s="5"/>
      <c r="Q35" s="5">
        <f t="shared" si="17"/>
        <v>0</v>
      </c>
      <c r="R35" s="5"/>
      <c r="S35" s="1"/>
      <c r="T35" s="1">
        <f t="shared" si="4"/>
        <v>160</v>
      </c>
      <c r="U35" s="1">
        <f t="shared" si="5"/>
        <v>160</v>
      </c>
      <c r="V35" s="1">
        <v>7</v>
      </c>
      <c r="W35" s="1">
        <v>7.8</v>
      </c>
      <c r="X35" s="1">
        <v>0</v>
      </c>
      <c r="Y35" s="1">
        <v>0</v>
      </c>
      <c r="Z35" s="1">
        <v>0</v>
      </c>
      <c r="AA35" s="1" t="s">
        <v>74</v>
      </c>
      <c r="AB35" s="1">
        <f t="shared" si="6"/>
        <v>0</v>
      </c>
      <c r="AC35" s="6">
        <v>8</v>
      </c>
      <c r="AD35" s="10">
        <f t="shared" si="18"/>
        <v>0</v>
      </c>
      <c r="AE35" s="1">
        <f t="shared" si="19"/>
        <v>0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38</v>
      </c>
      <c r="C36" s="1">
        <v>29</v>
      </c>
      <c r="D36" s="1">
        <v>96</v>
      </c>
      <c r="E36" s="1">
        <v>5</v>
      </c>
      <c r="F36" s="1">
        <v>96</v>
      </c>
      <c r="G36" s="6">
        <v>0.75</v>
      </c>
      <c r="H36" s="1">
        <v>180</v>
      </c>
      <c r="I36" s="1" t="s">
        <v>35</v>
      </c>
      <c r="J36" s="1">
        <v>58</v>
      </c>
      <c r="K36" s="1">
        <f t="shared" si="1"/>
        <v>-53</v>
      </c>
      <c r="L36" s="1"/>
      <c r="M36" s="1"/>
      <c r="N36" s="1"/>
      <c r="O36" s="1">
        <f t="shared" si="2"/>
        <v>1</v>
      </c>
      <c r="P36" s="5"/>
      <c r="Q36" s="5">
        <f t="shared" si="17"/>
        <v>0</v>
      </c>
      <c r="R36" s="5"/>
      <c r="S36" s="1"/>
      <c r="T36" s="1">
        <f t="shared" si="4"/>
        <v>96</v>
      </c>
      <c r="U36" s="1">
        <f t="shared" si="5"/>
        <v>96</v>
      </c>
      <c r="V36" s="1">
        <v>4.8</v>
      </c>
      <c r="W36" s="1">
        <v>12.2</v>
      </c>
      <c r="X36" s="1">
        <v>16.399999999999999</v>
      </c>
      <c r="Y36" s="1">
        <v>13.4</v>
      </c>
      <c r="Z36" s="1">
        <v>15.2</v>
      </c>
      <c r="AA36" s="1"/>
      <c r="AB36" s="1">
        <f t="shared" si="6"/>
        <v>0</v>
      </c>
      <c r="AC36" s="6">
        <v>8</v>
      </c>
      <c r="AD36" s="10">
        <f t="shared" si="18"/>
        <v>0</v>
      </c>
      <c r="AE36" s="1">
        <f t="shared" si="19"/>
        <v>0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8" t="s">
        <v>76</v>
      </c>
      <c r="B37" s="1" t="s">
        <v>38</v>
      </c>
      <c r="C37" s="1"/>
      <c r="D37" s="1"/>
      <c r="E37" s="29">
        <f>E41</f>
        <v>21</v>
      </c>
      <c r="F37" s="29">
        <f>F41</f>
        <v>11</v>
      </c>
      <c r="G37" s="6">
        <v>0.43</v>
      </c>
      <c r="H37" s="1">
        <v>180</v>
      </c>
      <c r="I37" s="1" t="s">
        <v>35</v>
      </c>
      <c r="J37" s="1"/>
      <c r="K37" s="1">
        <f t="shared" ref="K37:K67" si="20">E37-J37</f>
        <v>21</v>
      </c>
      <c r="L37" s="1"/>
      <c r="M37" s="1"/>
      <c r="N37" s="1"/>
      <c r="O37" s="1">
        <f t="shared" si="2"/>
        <v>4.2</v>
      </c>
      <c r="P37" s="5">
        <f>27*O37-F37</f>
        <v>102.4</v>
      </c>
      <c r="Q37" s="5">
        <f t="shared" si="17"/>
        <v>192</v>
      </c>
      <c r="R37" s="5"/>
      <c r="S37" s="1"/>
      <c r="T37" s="27">
        <f t="shared" si="4"/>
        <v>48.333333333333329</v>
      </c>
      <c r="U37" s="1">
        <f t="shared" si="5"/>
        <v>2.6190476190476191</v>
      </c>
      <c r="V37" s="1">
        <v>0</v>
      </c>
      <c r="W37" s="1">
        <v>2.6</v>
      </c>
      <c r="X37" s="1">
        <v>4</v>
      </c>
      <c r="Y37" s="1">
        <v>4.2</v>
      </c>
      <c r="Z37" s="1">
        <v>2.4</v>
      </c>
      <c r="AA37" s="37" t="s">
        <v>137</v>
      </c>
      <c r="AB37" s="1">
        <f t="shared" si="6"/>
        <v>44.032000000000004</v>
      </c>
      <c r="AC37" s="6">
        <v>16</v>
      </c>
      <c r="AD37" s="10">
        <f t="shared" si="18"/>
        <v>12</v>
      </c>
      <c r="AE37" s="1">
        <f t="shared" si="19"/>
        <v>82.56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38</v>
      </c>
      <c r="C38" s="1">
        <v>279</v>
      </c>
      <c r="D38" s="1"/>
      <c r="E38" s="1">
        <v>144</v>
      </c>
      <c r="F38" s="1">
        <v>109</v>
      </c>
      <c r="G38" s="6">
        <v>0.9</v>
      </c>
      <c r="H38" s="1">
        <v>180</v>
      </c>
      <c r="I38" s="1" t="s">
        <v>35</v>
      </c>
      <c r="J38" s="1">
        <v>140</v>
      </c>
      <c r="K38" s="1">
        <f t="shared" si="20"/>
        <v>4</v>
      </c>
      <c r="L38" s="1"/>
      <c r="M38" s="1"/>
      <c r="N38" s="1"/>
      <c r="O38" s="1">
        <f t="shared" si="2"/>
        <v>28.8</v>
      </c>
      <c r="P38" s="5">
        <f t="shared" si="16"/>
        <v>294.2</v>
      </c>
      <c r="Q38" s="5">
        <f t="shared" si="17"/>
        <v>288</v>
      </c>
      <c r="R38" s="5"/>
      <c r="S38" s="1"/>
      <c r="T38" s="1">
        <f t="shared" si="4"/>
        <v>13.784722222222221</v>
      </c>
      <c r="U38" s="1">
        <f t="shared" si="5"/>
        <v>3.7847222222222223</v>
      </c>
      <c r="V38" s="1">
        <v>5.2</v>
      </c>
      <c r="W38" s="1">
        <v>23.4</v>
      </c>
      <c r="X38" s="1">
        <v>29.2</v>
      </c>
      <c r="Y38" s="1">
        <v>23</v>
      </c>
      <c r="Z38" s="1">
        <v>27</v>
      </c>
      <c r="AA38" s="1" t="s">
        <v>78</v>
      </c>
      <c r="AB38" s="1">
        <f t="shared" si="6"/>
        <v>264.77999999999997</v>
      </c>
      <c r="AC38" s="6">
        <v>8</v>
      </c>
      <c r="AD38" s="10">
        <f t="shared" si="18"/>
        <v>36</v>
      </c>
      <c r="AE38" s="1">
        <f t="shared" si="19"/>
        <v>259.2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38</v>
      </c>
      <c r="C39" s="1">
        <v>432</v>
      </c>
      <c r="D39" s="1"/>
      <c r="E39" s="1">
        <v>55</v>
      </c>
      <c r="F39" s="1">
        <v>375</v>
      </c>
      <c r="G39" s="6">
        <v>0.43</v>
      </c>
      <c r="H39" s="1">
        <v>180</v>
      </c>
      <c r="I39" s="1" t="s">
        <v>35</v>
      </c>
      <c r="J39" s="1">
        <v>55</v>
      </c>
      <c r="K39" s="1">
        <f t="shared" si="20"/>
        <v>0</v>
      </c>
      <c r="L39" s="1"/>
      <c r="M39" s="1"/>
      <c r="N39" s="1"/>
      <c r="O39" s="1">
        <f t="shared" si="2"/>
        <v>11</v>
      </c>
      <c r="P39" s="5"/>
      <c r="Q39" s="5">
        <f t="shared" si="17"/>
        <v>0</v>
      </c>
      <c r="R39" s="5"/>
      <c r="S39" s="1"/>
      <c r="T39" s="1">
        <f t="shared" si="4"/>
        <v>34.090909090909093</v>
      </c>
      <c r="U39" s="1">
        <f t="shared" si="5"/>
        <v>34.090909090909093</v>
      </c>
      <c r="V39" s="1">
        <v>0.4</v>
      </c>
      <c r="W39" s="1">
        <v>6.6</v>
      </c>
      <c r="X39" s="1">
        <v>6.2</v>
      </c>
      <c r="Y39" s="1">
        <v>2.6</v>
      </c>
      <c r="Z39" s="1">
        <v>2.2000000000000002</v>
      </c>
      <c r="AA39" s="31" t="s">
        <v>136</v>
      </c>
      <c r="AB39" s="1">
        <f t="shared" si="6"/>
        <v>0</v>
      </c>
      <c r="AC39" s="6">
        <v>16</v>
      </c>
      <c r="AD39" s="10">
        <f t="shared" si="18"/>
        <v>0</v>
      </c>
      <c r="AE39" s="1">
        <f t="shared" si="19"/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38</v>
      </c>
      <c r="C40" s="1">
        <v>162</v>
      </c>
      <c r="D40" s="1"/>
      <c r="E40" s="1">
        <v>101</v>
      </c>
      <c r="F40" s="1">
        <v>53</v>
      </c>
      <c r="G40" s="6">
        <v>0.9</v>
      </c>
      <c r="H40" s="1">
        <v>180</v>
      </c>
      <c r="I40" s="1" t="s">
        <v>35</v>
      </c>
      <c r="J40" s="1">
        <v>101</v>
      </c>
      <c r="K40" s="1">
        <f t="shared" si="20"/>
        <v>0</v>
      </c>
      <c r="L40" s="1"/>
      <c r="M40" s="1"/>
      <c r="N40" s="1"/>
      <c r="O40" s="1">
        <f t="shared" si="2"/>
        <v>20.2</v>
      </c>
      <c r="P40" s="5">
        <f t="shared" si="16"/>
        <v>229.8</v>
      </c>
      <c r="Q40" s="5">
        <f t="shared" si="17"/>
        <v>192</v>
      </c>
      <c r="R40" s="5"/>
      <c r="S40" s="1"/>
      <c r="T40" s="1">
        <f t="shared" si="4"/>
        <v>12.12871287128713</v>
      </c>
      <c r="U40" s="1">
        <f t="shared" si="5"/>
        <v>2.6237623762376239</v>
      </c>
      <c r="V40" s="1">
        <v>1.6</v>
      </c>
      <c r="W40" s="1">
        <v>14.8</v>
      </c>
      <c r="X40" s="1">
        <v>20</v>
      </c>
      <c r="Y40" s="1">
        <v>21.2</v>
      </c>
      <c r="Z40" s="1">
        <v>14</v>
      </c>
      <c r="AA40" s="1"/>
      <c r="AB40" s="1">
        <f t="shared" si="6"/>
        <v>206.82000000000002</v>
      </c>
      <c r="AC40" s="6">
        <v>8</v>
      </c>
      <c r="AD40" s="10">
        <f t="shared" si="18"/>
        <v>24</v>
      </c>
      <c r="AE40" s="1">
        <f t="shared" si="19"/>
        <v>172.8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82</v>
      </c>
      <c r="B41" s="19" t="s">
        <v>38</v>
      </c>
      <c r="C41" s="19">
        <v>30</v>
      </c>
      <c r="D41" s="19">
        <v>2</v>
      </c>
      <c r="E41" s="29">
        <v>21</v>
      </c>
      <c r="F41" s="29">
        <v>11</v>
      </c>
      <c r="G41" s="20">
        <v>0</v>
      </c>
      <c r="H41" s="19">
        <v>180</v>
      </c>
      <c r="I41" s="19" t="s">
        <v>92</v>
      </c>
      <c r="J41" s="19">
        <v>23</v>
      </c>
      <c r="K41" s="19">
        <f t="shared" si="20"/>
        <v>-2</v>
      </c>
      <c r="L41" s="19"/>
      <c r="M41" s="19"/>
      <c r="N41" s="19"/>
      <c r="O41" s="19">
        <f t="shared" si="2"/>
        <v>4.2</v>
      </c>
      <c r="P41" s="21"/>
      <c r="Q41" s="21"/>
      <c r="R41" s="21"/>
      <c r="S41" s="19"/>
      <c r="T41" s="19">
        <f t="shared" si="4"/>
        <v>2.6190476190476191</v>
      </c>
      <c r="U41" s="19">
        <f t="shared" si="5"/>
        <v>2.6190476190476191</v>
      </c>
      <c r="V41" s="19">
        <v>0</v>
      </c>
      <c r="W41" s="19">
        <v>2.6</v>
      </c>
      <c r="X41" s="19">
        <v>4</v>
      </c>
      <c r="Y41" s="19">
        <v>4.2</v>
      </c>
      <c r="Z41" s="19">
        <v>2.4</v>
      </c>
      <c r="AA41" s="30" t="s">
        <v>52</v>
      </c>
      <c r="AB41" s="19">
        <f t="shared" si="6"/>
        <v>0</v>
      </c>
      <c r="AC41" s="20">
        <v>0</v>
      </c>
      <c r="AD41" s="22"/>
      <c r="AE41" s="19"/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38</v>
      </c>
      <c r="C42" s="1">
        <v>308</v>
      </c>
      <c r="D42" s="1"/>
      <c r="E42" s="1">
        <v>189</v>
      </c>
      <c r="F42" s="1">
        <v>36</v>
      </c>
      <c r="G42" s="6">
        <v>0.9</v>
      </c>
      <c r="H42" s="1">
        <v>180</v>
      </c>
      <c r="I42" s="1" t="s">
        <v>35</v>
      </c>
      <c r="J42" s="1">
        <v>187</v>
      </c>
      <c r="K42" s="1">
        <f t="shared" si="20"/>
        <v>2</v>
      </c>
      <c r="L42" s="1"/>
      <c r="M42" s="1"/>
      <c r="N42" s="1"/>
      <c r="O42" s="1">
        <f t="shared" si="2"/>
        <v>37.799999999999997</v>
      </c>
      <c r="P42" s="5">
        <f>14*O42-F42</f>
        <v>493.19999999999993</v>
      </c>
      <c r="Q42" s="5">
        <f>AC42*AD42</f>
        <v>480</v>
      </c>
      <c r="R42" s="5"/>
      <c r="S42" s="1"/>
      <c r="T42" s="1">
        <f t="shared" si="4"/>
        <v>13.650793650793652</v>
      </c>
      <c r="U42" s="1">
        <f t="shared" si="5"/>
        <v>0.95238095238095244</v>
      </c>
      <c r="V42" s="1">
        <v>12.4</v>
      </c>
      <c r="W42" s="1">
        <v>41.2</v>
      </c>
      <c r="X42" s="1">
        <v>42</v>
      </c>
      <c r="Y42" s="1">
        <v>29</v>
      </c>
      <c r="Z42" s="1">
        <v>36.4</v>
      </c>
      <c r="AA42" s="1" t="s">
        <v>78</v>
      </c>
      <c r="AB42" s="1">
        <f t="shared" si="6"/>
        <v>443.87999999999994</v>
      </c>
      <c r="AC42" s="6">
        <v>8</v>
      </c>
      <c r="AD42" s="10">
        <f>MROUND(P42,AC42*AF42)/AC42</f>
        <v>60</v>
      </c>
      <c r="AE42" s="1">
        <f>AD42*AC42*G42</f>
        <v>432</v>
      </c>
      <c r="AF42" s="1">
        <f>VLOOKUP(A42,[1]Sheet!$A:$AH,33,0)</f>
        <v>12</v>
      </c>
      <c r="AG42" s="1">
        <f>VLOOKUP(A42,[1]Sheet!$A:$AH,34,0)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84</v>
      </c>
      <c r="B43" s="19" t="s">
        <v>38</v>
      </c>
      <c r="C43" s="19">
        <v>202</v>
      </c>
      <c r="D43" s="19"/>
      <c r="E43" s="29">
        <v>19</v>
      </c>
      <c r="F43" s="29">
        <v>102</v>
      </c>
      <c r="G43" s="20">
        <v>0</v>
      </c>
      <c r="H43" s="19">
        <v>180</v>
      </c>
      <c r="I43" s="19" t="s">
        <v>92</v>
      </c>
      <c r="J43" s="19">
        <v>33</v>
      </c>
      <c r="K43" s="19">
        <f t="shared" si="20"/>
        <v>-14</v>
      </c>
      <c r="L43" s="19"/>
      <c r="M43" s="19"/>
      <c r="N43" s="19"/>
      <c r="O43" s="19">
        <f t="shared" si="2"/>
        <v>3.8</v>
      </c>
      <c r="P43" s="21"/>
      <c r="Q43" s="21"/>
      <c r="R43" s="21"/>
      <c r="S43" s="19"/>
      <c r="T43" s="19">
        <f t="shared" si="4"/>
        <v>26.842105263157897</v>
      </c>
      <c r="U43" s="19">
        <f t="shared" si="5"/>
        <v>26.842105263157897</v>
      </c>
      <c r="V43" s="19">
        <v>3.2</v>
      </c>
      <c r="W43" s="19">
        <v>1.8</v>
      </c>
      <c r="X43" s="19">
        <v>10.8</v>
      </c>
      <c r="Y43" s="19">
        <v>3.2</v>
      </c>
      <c r="Z43" s="19">
        <v>2</v>
      </c>
      <c r="AA43" s="30" t="s">
        <v>52</v>
      </c>
      <c r="AB43" s="19">
        <f t="shared" si="6"/>
        <v>0</v>
      </c>
      <c r="AC43" s="20">
        <v>0</v>
      </c>
      <c r="AD43" s="22"/>
      <c r="AE43" s="19"/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38</v>
      </c>
      <c r="C44" s="1"/>
      <c r="D44" s="1">
        <v>32</v>
      </c>
      <c r="E44" s="29">
        <f>32+E43</f>
        <v>51</v>
      </c>
      <c r="F44" s="29">
        <f>F43</f>
        <v>102</v>
      </c>
      <c r="G44" s="6">
        <v>0.43</v>
      </c>
      <c r="H44" s="1">
        <v>180</v>
      </c>
      <c r="I44" s="1" t="s">
        <v>35</v>
      </c>
      <c r="J44" s="1">
        <v>30</v>
      </c>
      <c r="K44" s="1">
        <f t="shared" si="20"/>
        <v>21</v>
      </c>
      <c r="L44" s="1"/>
      <c r="M44" s="1"/>
      <c r="N44" s="1"/>
      <c r="O44" s="1">
        <f t="shared" si="2"/>
        <v>10.199999999999999</v>
      </c>
      <c r="P44" s="5">
        <f>20*O44-F44</f>
        <v>102</v>
      </c>
      <c r="Q44" s="5">
        <f t="shared" ref="Q44:Q49" si="21">AC44*AD44</f>
        <v>192</v>
      </c>
      <c r="R44" s="5"/>
      <c r="S44" s="1"/>
      <c r="T44" s="27">
        <f t="shared" si="4"/>
        <v>28.823529411764707</v>
      </c>
      <c r="U44" s="1">
        <f t="shared" si="5"/>
        <v>10</v>
      </c>
      <c r="V44" s="1">
        <v>3.2</v>
      </c>
      <c r="W44" s="1">
        <v>1.8</v>
      </c>
      <c r="X44" s="1">
        <v>10.8</v>
      </c>
      <c r="Y44" s="1">
        <v>3.2</v>
      </c>
      <c r="Z44" s="1">
        <v>2</v>
      </c>
      <c r="AA44" s="37" t="s">
        <v>138</v>
      </c>
      <c r="AB44" s="1">
        <f t="shared" si="6"/>
        <v>43.86</v>
      </c>
      <c r="AC44" s="6">
        <v>16</v>
      </c>
      <c r="AD44" s="10">
        <f t="shared" ref="AD44:AD49" si="22">MROUND(P44,AC44*AF44)/AC44</f>
        <v>12</v>
      </c>
      <c r="AE44" s="1">
        <f t="shared" ref="AE44:AE49" si="23">AD44*AC44*G44</f>
        <v>82.56</v>
      </c>
      <c r="AF44" s="1">
        <f>VLOOKUP(A44,[1]Sheet!$A:$AH,33,0)</f>
        <v>12</v>
      </c>
      <c r="AG44" s="1">
        <f>VLOOKUP(A44,[1]Sheet!$A:$AH,34,0)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38</v>
      </c>
      <c r="C45" s="1">
        <v>57</v>
      </c>
      <c r="D45" s="1"/>
      <c r="E45" s="1">
        <v>56</v>
      </c>
      <c r="F45" s="1"/>
      <c r="G45" s="6">
        <v>0.9</v>
      </c>
      <c r="H45" s="1">
        <v>180</v>
      </c>
      <c r="I45" s="1" t="s">
        <v>35</v>
      </c>
      <c r="J45" s="1">
        <v>219</v>
      </c>
      <c r="K45" s="1">
        <f t="shared" si="20"/>
        <v>-163</v>
      </c>
      <c r="L45" s="1"/>
      <c r="M45" s="1"/>
      <c r="N45" s="1"/>
      <c r="O45" s="1">
        <f t="shared" si="2"/>
        <v>11.2</v>
      </c>
      <c r="P45" s="5">
        <f t="shared" ref="P45:P48" si="24">14*O45-F45</f>
        <v>156.79999999999998</v>
      </c>
      <c r="Q45" s="5">
        <f t="shared" si="21"/>
        <v>192</v>
      </c>
      <c r="R45" s="5"/>
      <c r="S45" s="1"/>
      <c r="T45" s="1">
        <f t="shared" si="4"/>
        <v>17.142857142857142</v>
      </c>
      <c r="U45" s="1">
        <f t="shared" si="5"/>
        <v>0</v>
      </c>
      <c r="V45" s="1">
        <v>0</v>
      </c>
      <c r="W45" s="1">
        <v>109.6</v>
      </c>
      <c r="X45" s="1">
        <v>60.6</v>
      </c>
      <c r="Y45" s="1">
        <v>78.400000000000006</v>
      </c>
      <c r="Z45" s="1">
        <v>41.6</v>
      </c>
      <c r="AA45" s="1" t="s">
        <v>41</v>
      </c>
      <c r="AB45" s="1">
        <f t="shared" si="6"/>
        <v>141.11999999999998</v>
      </c>
      <c r="AC45" s="6">
        <v>8</v>
      </c>
      <c r="AD45" s="10">
        <f t="shared" si="22"/>
        <v>24</v>
      </c>
      <c r="AE45" s="1">
        <f t="shared" si="23"/>
        <v>172.8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38</v>
      </c>
      <c r="C46" s="1">
        <v>357</v>
      </c>
      <c r="D46" s="1"/>
      <c r="E46" s="1">
        <v>118</v>
      </c>
      <c r="F46" s="1">
        <v>171</v>
      </c>
      <c r="G46" s="6">
        <v>0.43</v>
      </c>
      <c r="H46" s="1">
        <v>180</v>
      </c>
      <c r="I46" s="1" t="s">
        <v>35</v>
      </c>
      <c r="J46" s="1">
        <v>115</v>
      </c>
      <c r="K46" s="1">
        <f t="shared" si="20"/>
        <v>3</v>
      </c>
      <c r="L46" s="1"/>
      <c r="M46" s="1"/>
      <c r="N46" s="1"/>
      <c r="O46" s="1">
        <f t="shared" si="2"/>
        <v>23.6</v>
      </c>
      <c r="P46" s="5">
        <f t="shared" si="24"/>
        <v>159.40000000000003</v>
      </c>
      <c r="Q46" s="5">
        <f t="shared" si="21"/>
        <v>192</v>
      </c>
      <c r="R46" s="5"/>
      <c r="S46" s="1"/>
      <c r="T46" s="1">
        <f t="shared" si="4"/>
        <v>15.381355932203389</v>
      </c>
      <c r="U46" s="1">
        <f t="shared" si="5"/>
        <v>7.2457627118644066</v>
      </c>
      <c r="V46" s="1">
        <v>9.1999999999999993</v>
      </c>
      <c r="W46" s="1">
        <v>18.399999999999999</v>
      </c>
      <c r="X46" s="1">
        <v>10.8</v>
      </c>
      <c r="Y46" s="1">
        <v>10</v>
      </c>
      <c r="Z46" s="1">
        <v>10.4</v>
      </c>
      <c r="AA46" s="1" t="s">
        <v>80</v>
      </c>
      <c r="AB46" s="1">
        <f t="shared" si="6"/>
        <v>68.542000000000016</v>
      </c>
      <c r="AC46" s="6">
        <v>16</v>
      </c>
      <c r="AD46" s="10">
        <f t="shared" si="22"/>
        <v>12</v>
      </c>
      <c r="AE46" s="1">
        <f t="shared" si="23"/>
        <v>82.56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968</v>
      </c>
      <c r="D47" s="1">
        <v>433</v>
      </c>
      <c r="E47" s="1">
        <v>706</v>
      </c>
      <c r="F47" s="1">
        <v>635</v>
      </c>
      <c r="G47" s="6">
        <v>1</v>
      </c>
      <c r="H47" s="1">
        <v>180</v>
      </c>
      <c r="I47" s="1" t="s">
        <v>35</v>
      </c>
      <c r="J47" s="1">
        <v>699</v>
      </c>
      <c r="K47" s="1">
        <f t="shared" si="20"/>
        <v>7</v>
      </c>
      <c r="L47" s="1"/>
      <c r="M47" s="1"/>
      <c r="N47" s="1"/>
      <c r="O47" s="1">
        <f t="shared" si="2"/>
        <v>141.19999999999999</v>
      </c>
      <c r="P47" s="5">
        <f t="shared" si="24"/>
        <v>1341.7999999999997</v>
      </c>
      <c r="Q47" s="5">
        <f t="shared" si="21"/>
        <v>1320</v>
      </c>
      <c r="R47" s="5"/>
      <c r="S47" s="1"/>
      <c r="T47" s="1">
        <f t="shared" si="4"/>
        <v>13.845609065155809</v>
      </c>
      <c r="U47" s="1">
        <f t="shared" si="5"/>
        <v>4.497167138810199</v>
      </c>
      <c r="V47" s="1">
        <v>8</v>
      </c>
      <c r="W47" s="1">
        <v>126</v>
      </c>
      <c r="X47" s="1">
        <v>137.19999999999999</v>
      </c>
      <c r="Y47" s="1">
        <v>112</v>
      </c>
      <c r="Z47" s="1">
        <v>96</v>
      </c>
      <c r="AA47" s="1"/>
      <c r="AB47" s="1">
        <f t="shared" si="6"/>
        <v>1341.7999999999997</v>
      </c>
      <c r="AC47" s="6">
        <v>5</v>
      </c>
      <c r="AD47" s="10">
        <f t="shared" si="22"/>
        <v>264</v>
      </c>
      <c r="AE47" s="1">
        <f t="shared" si="23"/>
        <v>1320</v>
      </c>
      <c r="AF47" s="1">
        <f>VLOOKUP(A47,[1]Sheet!$A:$AH,33,0)</f>
        <v>12</v>
      </c>
      <c r="AG47" s="1">
        <f>VLOOKUP(A47,[1]Sheet!$A:$AH,34,0)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38</v>
      </c>
      <c r="C48" s="1">
        <v>257</v>
      </c>
      <c r="D48" s="1">
        <v>16</v>
      </c>
      <c r="E48" s="1">
        <v>235</v>
      </c>
      <c r="F48" s="1">
        <v>20</v>
      </c>
      <c r="G48" s="6">
        <v>0.9</v>
      </c>
      <c r="H48" s="1">
        <v>180</v>
      </c>
      <c r="I48" s="1" t="s">
        <v>35</v>
      </c>
      <c r="J48" s="1">
        <v>397</v>
      </c>
      <c r="K48" s="1">
        <f t="shared" si="20"/>
        <v>-162</v>
      </c>
      <c r="L48" s="1"/>
      <c r="M48" s="1"/>
      <c r="N48" s="1"/>
      <c r="O48" s="1">
        <f t="shared" si="2"/>
        <v>47</v>
      </c>
      <c r="P48" s="5">
        <f t="shared" si="24"/>
        <v>638</v>
      </c>
      <c r="Q48" s="5">
        <f t="shared" si="21"/>
        <v>672</v>
      </c>
      <c r="R48" s="5"/>
      <c r="S48" s="1"/>
      <c r="T48" s="1">
        <f t="shared" si="4"/>
        <v>14.723404255319149</v>
      </c>
      <c r="U48" s="1">
        <f t="shared" si="5"/>
        <v>0.42553191489361702</v>
      </c>
      <c r="V48" s="1">
        <v>3.2</v>
      </c>
      <c r="W48" s="1">
        <v>131.80000000000001</v>
      </c>
      <c r="X48" s="1">
        <v>79.599999999999994</v>
      </c>
      <c r="Y48" s="1">
        <v>95.8</v>
      </c>
      <c r="Z48" s="1">
        <v>53.8</v>
      </c>
      <c r="AA48" s="1" t="s">
        <v>41</v>
      </c>
      <c r="AB48" s="1">
        <f t="shared" si="6"/>
        <v>574.20000000000005</v>
      </c>
      <c r="AC48" s="6">
        <v>8</v>
      </c>
      <c r="AD48" s="10">
        <f t="shared" si="22"/>
        <v>84</v>
      </c>
      <c r="AE48" s="1">
        <f t="shared" si="23"/>
        <v>604.80000000000007</v>
      </c>
      <c r="AF48" s="1">
        <f>VLOOKUP(A48,[1]Sheet!$A:$AH,33,0)</f>
        <v>12</v>
      </c>
      <c r="AG48" s="1">
        <f>VLOOKUP(A48,[1]Sheet!$A:$AH,34,0)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38</v>
      </c>
      <c r="C49" s="1">
        <v>388</v>
      </c>
      <c r="D49" s="1">
        <v>16</v>
      </c>
      <c r="E49" s="1">
        <v>72</v>
      </c>
      <c r="F49" s="1">
        <v>284</v>
      </c>
      <c r="G49" s="6">
        <v>0.43</v>
      </c>
      <c r="H49" s="1">
        <v>180</v>
      </c>
      <c r="I49" s="1" t="s">
        <v>35</v>
      </c>
      <c r="J49" s="1">
        <v>105</v>
      </c>
      <c r="K49" s="1">
        <f t="shared" si="20"/>
        <v>-33</v>
      </c>
      <c r="L49" s="1"/>
      <c r="M49" s="1"/>
      <c r="N49" s="1"/>
      <c r="O49" s="1">
        <f t="shared" si="2"/>
        <v>14.4</v>
      </c>
      <c r="P49" s="5"/>
      <c r="Q49" s="5">
        <f t="shared" si="21"/>
        <v>0</v>
      </c>
      <c r="R49" s="5"/>
      <c r="S49" s="1"/>
      <c r="T49" s="1">
        <f t="shared" si="4"/>
        <v>19.722222222222221</v>
      </c>
      <c r="U49" s="1">
        <f t="shared" si="5"/>
        <v>19.722222222222221</v>
      </c>
      <c r="V49" s="1">
        <v>9.6</v>
      </c>
      <c r="W49" s="1">
        <v>12.8</v>
      </c>
      <c r="X49" s="1">
        <v>9.4</v>
      </c>
      <c r="Y49" s="1">
        <v>10.8</v>
      </c>
      <c r="Z49" s="1">
        <v>9.8000000000000007</v>
      </c>
      <c r="AA49" s="31" t="s">
        <v>136</v>
      </c>
      <c r="AB49" s="1">
        <f t="shared" si="6"/>
        <v>0</v>
      </c>
      <c r="AC49" s="6">
        <v>16</v>
      </c>
      <c r="AD49" s="10">
        <f t="shared" si="22"/>
        <v>0</v>
      </c>
      <c r="AE49" s="1">
        <f t="shared" si="23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9" t="s">
        <v>91</v>
      </c>
      <c r="B50" s="19" t="s">
        <v>38</v>
      </c>
      <c r="C50" s="19">
        <v>1</v>
      </c>
      <c r="D50" s="19"/>
      <c r="E50" s="19">
        <v>1</v>
      </c>
      <c r="F50" s="19"/>
      <c r="G50" s="20">
        <v>0</v>
      </c>
      <c r="H50" s="19">
        <v>180</v>
      </c>
      <c r="I50" s="19" t="s">
        <v>92</v>
      </c>
      <c r="J50" s="19">
        <v>2</v>
      </c>
      <c r="K50" s="19">
        <f t="shared" si="20"/>
        <v>-1</v>
      </c>
      <c r="L50" s="19"/>
      <c r="M50" s="19"/>
      <c r="N50" s="19"/>
      <c r="O50" s="19">
        <f t="shared" si="2"/>
        <v>0.2</v>
      </c>
      <c r="P50" s="21"/>
      <c r="Q50" s="21"/>
      <c r="R50" s="21"/>
      <c r="S50" s="19"/>
      <c r="T50" s="19">
        <f t="shared" si="4"/>
        <v>0</v>
      </c>
      <c r="U50" s="19">
        <f t="shared" si="5"/>
        <v>0</v>
      </c>
      <c r="V50" s="19">
        <v>0</v>
      </c>
      <c r="W50" s="19">
        <v>5.8</v>
      </c>
      <c r="X50" s="19">
        <v>5</v>
      </c>
      <c r="Y50" s="19">
        <v>4.5999999999999996</v>
      </c>
      <c r="Z50" s="19">
        <v>2.8</v>
      </c>
      <c r="AA50" s="19" t="s">
        <v>93</v>
      </c>
      <c r="AB50" s="19">
        <f t="shared" si="6"/>
        <v>0</v>
      </c>
      <c r="AC50" s="20">
        <v>10</v>
      </c>
      <c r="AD50" s="22"/>
      <c r="AE50" s="19"/>
      <c r="AF50" s="19"/>
      <c r="AG50" s="19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38</v>
      </c>
      <c r="C51" s="1">
        <v>100</v>
      </c>
      <c r="D51" s="1"/>
      <c r="E51" s="1">
        <v>24</v>
      </c>
      <c r="F51" s="1">
        <v>76</v>
      </c>
      <c r="G51" s="6">
        <v>0.7</v>
      </c>
      <c r="H51" s="1">
        <v>180</v>
      </c>
      <c r="I51" s="1" t="s">
        <v>35</v>
      </c>
      <c r="J51" s="1">
        <v>25</v>
      </c>
      <c r="K51" s="1">
        <f t="shared" si="20"/>
        <v>-1</v>
      </c>
      <c r="L51" s="1"/>
      <c r="M51" s="1"/>
      <c r="N51" s="1"/>
      <c r="O51" s="1">
        <f t="shared" si="2"/>
        <v>4.8</v>
      </c>
      <c r="P51" s="5"/>
      <c r="Q51" s="5">
        <f t="shared" ref="Q51:Q58" si="25">AC51*AD51</f>
        <v>0</v>
      </c>
      <c r="R51" s="5"/>
      <c r="S51" s="1"/>
      <c r="T51" s="1">
        <f t="shared" si="4"/>
        <v>15.833333333333334</v>
      </c>
      <c r="U51" s="1">
        <f t="shared" si="5"/>
        <v>15.833333333333334</v>
      </c>
      <c r="V51" s="1">
        <v>0</v>
      </c>
      <c r="W51" s="1">
        <v>6.4</v>
      </c>
      <c r="X51" s="1">
        <v>5.8</v>
      </c>
      <c r="Y51" s="1">
        <v>4.5999999999999996</v>
      </c>
      <c r="Z51" s="1">
        <v>1.4</v>
      </c>
      <c r="AA51" s="31" t="s">
        <v>70</v>
      </c>
      <c r="AB51" s="1">
        <f t="shared" si="6"/>
        <v>0</v>
      </c>
      <c r="AC51" s="6">
        <v>10</v>
      </c>
      <c r="AD51" s="10">
        <f t="shared" ref="AD51:AD58" si="26">MROUND(P51,AC51*AF51)/AC51</f>
        <v>0</v>
      </c>
      <c r="AE51" s="1">
        <f t="shared" ref="AE51:AE58" si="27">AD51*AC51*G51</f>
        <v>0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114</v>
      </c>
      <c r="D52" s="1"/>
      <c r="E52" s="1">
        <v>68</v>
      </c>
      <c r="F52" s="1">
        <v>39</v>
      </c>
      <c r="G52" s="6">
        <v>0.7</v>
      </c>
      <c r="H52" s="1">
        <v>180</v>
      </c>
      <c r="I52" s="1" t="s">
        <v>35</v>
      </c>
      <c r="J52" s="1">
        <v>81</v>
      </c>
      <c r="K52" s="1">
        <f t="shared" si="20"/>
        <v>-13</v>
      </c>
      <c r="L52" s="1"/>
      <c r="M52" s="1"/>
      <c r="N52" s="1"/>
      <c r="O52" s="1">
        <f t="shared" si="2"/>
        <v>13.6</v>
      </c>
      <c r="P52" s="5">
        <f t="shared" ref="P52:P58" si="28">14*O52-F52</f>
        <v>151.4</v>
      </c>
      <c r="Q52" s="5">
        <f t="shared" si="25"/>
        <v>192</v>
      </c>
      <c r="R52" s="5"/>
      <c r="S52" s="1"/>
      <c r="T52" s="1">
        <f t="shared" si="4"/>
        <v>16.985294117647058</v>
      </c>
      <c r="U52" s="1">
        <f t="shared" si="5"/>
        <v>2.8676470588235294</v>
      </c>
      <c r="V52" s="1">
        <v>0</v>
      </c>
      <c r="W52" s="1">
        <v>25</v>
      </c>
      <c r="X52" s="1">
        <v>14.6</v>
      </c>
      <c r="Y52" s="1">
        <v>15.8</v>
      </c>
      <c r="Z52" s="1">
        <v>13.6</v>
      </c>
      <c r="AA52" s="1" t="s">
        <v>78</v>
      </c>
      <c r="AB52" s="1">
        <f t="shared" si="6"/>
        <v>105.98</v>
      </c>
      <c r="AC52" s="6">
        <v>8</v>
      </c>
      <c r="AD52" s="10">
        <f t="shared" si="26"/>
        <v>24</v>
      </c>
      <c r="AE52" s="1">
        <f t="shared" si="27"/>
        <v>134.39999999999998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89</v>
      </c>
      <c r="D53" s="1">
        <v>6</v>
      </c>
      <c r="E53" s="1">
        <v>35</v>
      </c>
      <c r="F53" s="1">
        <v>60</v>
      </c>
      <c r="G53" s="6">
        <v>0.7</v>
      </c>
      <c r="H53" s="1">
        <v>180</v>
      </c>
      <c r="I53" s="1" t="s">
        <v>35</v>
      </c>
      <c r="J53" s="1">
        <v>51</v>
      </c>
      <c r="K53" s="1">
        <f t="shared" si="20"/>
        <v>-16</v>
      </c>
      <c r="L53" s="1"/>
      <c r="M53" s="1"/>
      <c r="N53" s="1"/>
      <c r="O53" s="1">
        <f t="shared" si="2"/>
        <v>7</v>
      </c>
      <c r="P53" s="5">
        <f>16*O53-F53</f>
        <v>52</v>
      </c>
      <c r="Q53" s="5">
        <f t="shared" si="25"/>
        <v>96</v>
      </c>
      <c r="R53" s="5"/>
      <c r="S53" s="1"/>
      <c r="T53" s="1">
        <f t="shared" si="4"/>
        <v>22.285714285714285</v>
      </c>
      <c r="U53" s="1">
        <f t="shared" si="5"/>
        <v>8.5714285714285712</v>
      </c>
      <c r="V53" s="1">
        <v>0</v>
      </c>
      <c r="W53" s="1">
        <v>10.199999999999999</v>
      </c>
      <c r="X53" s="1">
        <v>7.6</v>
      </c>
      <c r="Y53" s="1">
        <v>12.6</v>
      </c>
      <c r="Z53" s="1">
        <v>10.6</v>
      </c>
      <c r="AA53" s="1" t="s">
        <v>78</v>
      </c>
      <c r="AB53" s="1">
        <f t="shared" si="6"/>
        <v>36.4</v>
      </c>
      <c r="AC53" s="6">
        <v>8</v>
      </c>
      <c r="AD53" s="10">
        <f t="shared" si="26"/>
        <v>12</v>
      </c>
      <c r="AE53" s="1">
        <f t="shared" si="27"/>
        <v>67.199999999999989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150</v>
      </c>
      <c r="D54" s="1"/>
      <c r="E54" s="1">
        <v>45</v>
      </c>
      <c r="F54" s="1">
        <v>25</v>
      </c>
      <c r="G54" s="6">
        <v>0.7</v>
      </c>
      <c r="H54" s="1">
        <v>180</v>
      </c>
      <c r="I54" s="1" t="s">
        <v>35</v>
      </c>
      <c r="J54" s="1">
        <v>61</v>
      </c>
      <c r="K54" s="1">
        <f t="shared" si="20"/>
        <v>-16</v>
      </c>
      <c r="L54" s="1"/>
      <c r="M54" s="1"/>
      <c r="N54" s="1"/>
      <c r="O54" s="1">
        <f t="shared" si="2"/>
        <v>9</v>
      </c>
      <c r="P54" s="5">
        <f t="shared" si="28"/>
        <v>101</v>
      </c>
      <c r="Q54" s="5">
        <f t="shared" si="25"/>
        <v>96</v>
      </c>
      <c r="R54" s="5"/>
      <c r="S54" s="1"/>
      <c r="T54" s="1">
        <f t="shared" si="4"/>
        <v>13.444444444444445</v>
      </c>
      <c r="U54" s="1">
        <f t="shared" si="5"/>
        <v>2.7777777777777777</v>
      </c>
      <c r="V54" s="1">
        <v>0</v>
      </c>
      <c r="W54" s="1">
        <v>9</v>
      </c>
      <c r="X54" s="1">
        <v>8.8000000000000007</v>
      </c>
      <c r="Y54" s="1">
        <v>15.2</v>
      </c>
      <c r="Z54" s="1">
        <v>12</v>
      </c>
      <c r="AA54" s="1" t="s">
        <v>41</v>
      </c>
      <c r="AB54" s="1">
        <f t="shared" si="6"/>
        <v>70.699999999999989</v>
      </c>
      <c r="AC54" s="6">
        <v>8</v>
      </c>
      <c r="AD54" s="10">
        <f t="shared" si="26"/>
        <v>12</v>
      </c>
      <c r="AE54" s="1">
        <f t="shared" si="27"/>
        <v>67.199999999999989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153</v>
      </c>
      <c r="D55" s="1">
        <v>2</v>
      </c>
      <c r="E55" s="1">
        <v>72</v>
      </c>
      <c r="F55" s="1"/>
      <c r="G55" s="6">
        <v>0.7</v>
      </c>
      <c r="H55" s="1">
        <v>180</v>
      </c>
      <c r="I55" s="1" t="s">
        <v>35</v>
      </c>
      <c r="J55" s="1">
        <v>90</v>
      </c>
      <c r="K55" s="1">
        <f t="shared" si="20"/>
        <v>-18</v>
      </c>
      <c r="L55" s="1"/>
      <c r="M55" s="1"/>
      <c r="N55" s="1"/>
      <c r="O55" s="1">
        <f t="shared" si="2"/>
        <v>14.4</v>
      </c>
      <c r="P55" s="5">
        <f t="shared" si="28"/>
        <v>201.6</v>
      </c>
      <c r="Q55" s="5">
        <f t="shared" si="25"/>
        <v>192</v>
      </c>
      <c r="R55" s="5"/>
      <c r="S55" s="1"/>
      <c r="T55" s="1">
        <f t="shared" si="4"/>
        <v>13.333333333333332</v>
      </c>
      <c r="U55" s="1">
        <f t="shared" si="5"/>
        <v>0</v>
      </c>
      <c r="V55" s="1">
        <v>6.6</v>
      </c>
      <c r="W55" s="1">
        <v>10.6</v>
      </c>
      <c r="X55" s="1">
        <v>15.4</v>
      </c>
      <c r="Y55" s="1">
        <v>11.4</v>
      </c>
      <c r="Z55" s="1">
        <v>11.2</v>
      </c>
      <c r="AA55" s="1" t="s">
        <v>61</v>
      </c>
      <c r="AB55" s="1">
        <f t="shared" si="6"/>
        <v>141.11999999999998</v>
      </c>
      <c r="AC55" s="6">
        <v>8</v>
      </c>
      <c r="AD55" s="10">
        <f t="shared" si="26"/>
        <v>24</v>
      </c>
      <c r="AE55" s="1">
        <f t="shared" si="27"/>
        <v>134.39999999999998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38</v>
      </c>
      <c r="C56" s="1">
        <v>143</v>
      </c>
      <c r="D56" s="1">
        <v>2</v>
      </c>
      <c r="E56" s="1">
        <v>103</v>
      </c>
      <c r="F56" s="1"/>
      <c r="G56" s="6">
        <v>0.9</v>
      </c>
      <c r="H56" s="1">
        <v>180</v>
      </c>
      <c r="I56" s="1" t="s">
        <v>35</v>
      </c>
      <c r="J56" s="1">
        <v>105</v>
      </c>
      <c r="K56" s="1">
        <f t="shared" si="20"/>
        <v>-2</v>
      </c>
      <c r="L56" s="1"/>
      <c r="M56" s="1"/>
      <c r="N56" s="1"/>
      <c r="O56" s="1">
        <f t="shared" si="2"/>
        <v>20.6</v>
      </c>
      <c r="P56" s="5">
        <f t="shared" si="28"/>
        <v>288.40000000000003</v>
      </c>
      <c r="Q56" s="5">
        <f t="shared" si="25"/>
        <v>288</v>
      </c>
      <c r="R56" s="5"/>
      <c r="S56" s="1"/>
      <c r="T56" s="1">
        <f t="shared" si="4"/>
        <v>13.980582524271844</v>
      </c>
      <c r="U56" s="1">
        <f t="shared" si="5"/>
        <v>0</v>
      </c>
      <c r="V56" s="1">
        <v>3.4</v>
      </c>
      <c r="W56" s="1">
        <v>13.6</v>
      </c>
      <c r="X56" s="1">
        <v>11.4</v>
      </c>
      <c r="Y56" s="1">
        <v>19</v>
      </c>
      <c r="Z56" s="1">
        <v>6.4</v>
      </c>
      <c r="AA56" s="1"/>
      <c r="AB56" s="1">
        <f t="shared" si="6"/>
        <v>259.56000000000006</v>
      </c>
      <c r="AC56" s="6">
        <v>8</v>
      </c>
      <c r="AD56" s="10">
        <f t="shared" si="26"/>
        <v>36</v>
      </c>
      <c r="AE56" s="1">
        <f t="shared" si="27"/>
        <v>259.2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38</v>
      </c>
      <c r="C57" s="1">
        <v>220</v>
      </c>
      <c r="D57" s="1"/>
      <c r="E57" s="1">
        <v>112</v>
      </c>
      <c r="F57" s="1">
        <v>45</v>
      </c>
      <c r="G57" s="6">
        <v>0.9</v>
      </c>
      <c r="H57" s="1">
        <v>180</v>
      </c>
      <c r="I57" s="1" t="s">
        <v>35</v>
      </c>
      <c r="J57" s="1">
        <v>112</v>
      </c>
      <c r="K57" s="1">
        <f t="shared" si="20"/>
        <v>0</v>
      </c>
      <c r="L57" s="1"/>
      <c r="M57" s="1"/>
      <c r="N57" s="1"/>
      <c r="O57" s="1">
        <f t="shared" si="2"/>
        <v>22.4</v>
      </c>
      <c r="P57" s="5">
        <f t="shared" si="28"/>
        <v>268.59999999999997</v>
      </c>
      <c r="Q57" s="5">
        <f t="shared" si="25"/>
        <v>288</v>
      </c>
      <c r="R57" s="5"/>
      <c r="S57" s="1"/>
      <c r="T57" s="1">
        <f t="shared" si="4"/>
        <v>14.866071428571429</v>
      </c>
      <c r="U57" s="1">
        <f t="shared" si="5"/>
        <v>2.0089285714285716</v>
      </c>
      <c r="V57" s="1">
        <v>6.8</v>
      </c>
      <c r="W57" s="1">
        <v>11.2</v>
      </c>
      <c r="X57" s="1">
        <v>20</v>
      </c>
      <c r="Y57" s="1">
        <v>17.2</v>
      </c>
      <c r="Z57" s="1">
        <v>15.6</v>
      </c>
      <c r="AA57" s="1"/>
      <c r="AB57" s="1">
        <f t="shared" si="6"/>
        <v>241.73999999999998</v>
      </c>
      <c r="AC57" s="6">
        <v>8</v>
      </c>
      <c r="AD57" s="10">
        <f t="shared" si="26"/>
        <v>36</v>
      </c>
      <c r="AE57" s="1">
        <f t="shared" si="27"/>
        <v>259.2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34</v>
      </c>
      <c r="C58" s="1">
        <v>225</v>
      </c>
      <c r="D58" s="1"/>
      <c r="E58" s="1">
        <v>190</v>
      </c>
      <c r="F58" s="1"/>
      <c r="G58" s="6">
        <v>1</v>
      </c>
      <c r="H58" s="1">
        <v>180</v>
      </c>
      <c r="I58" s="1" t="s">
        <v>35</v>
      </c>
      <c r="J58" s="1">
        <v>240</v>
      </c>
      <c r="K58" s="1">
        <f t="shared" si="20"/>
        <v>-50</v>
      </c>
      <c r="L58" s="1"/>
      <c r="M58" s="1"/>
      <c r="N58" s="1"/>
      <c r="O58" s="1">
        <f t="shared" si="2"/>
        <v>38</v>
      </c>
      <c r="P58" s="5">
        <f t="shared" si="28"/>
        <v>532</v>
      </c>
      <c r="Q58" s="5">
        <f t="shared" si="25"/>
        <v>540</v>
      </c>
      <c r="R58" s="5"/>
      <c r="S58" s="1"/>
      <c r="T58" s="1">
        <f t="shared" si="4"/>
        <v>14.210526315789474</v>
      </c>
      <c r="U58" s="1">
        <f t="shared" si="5"/>
        <v>0</v>
      </c>
      <c r="V58" s="1">
        <v>5</v>
      </c>
      <c r="W58" s="1">
        <v>52</v>
      </c>
      <c r="X58" s="1">
        <v>47</v>
      </c>
      <c r="Y58" s="1">
        <v>54</v>
      </c>
      <c r="Z58" s="1">
        <v>35</v>
      </c>
      <c r="AA58" s="1"/>
      <c r="AB58" s="1">
        <f t="shared" si="6"/>
        <v>532</v>
      </c>
      <c r="AC58" s="6">
        <v>5</v>
      </c>
      <c r="AD58" s="10">
        <f t="shared" si="26"/>
        <v>108</v>
      </c>
      <c r="AE58" s="1">
        <f t="shared" si="27"/>
        <v>540</v>
      </c>
      <c r="AF58" s="1">
        <f>VLOOKUP(A58,[1]Sheet!$A:$AH,33,0)</f>
        <v>12</v>
      </c>
      <c r="AG58" s="1">
        <f>VLOOKUP(A58,[1]Sheet!$A:$AH,34,0)</f>
        <v>144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102</v>
      </c>
      <c r="B59" s="23" t="s">
        <v>38</v>
      </c>
      <c r="C59" s="23"/>
      <c r="D59" s="23"/>
      <c r="E59" s="23"/>
      <c r="F59" s="23"/>
      <c r="G59" s="24">
        <v>0</v>
      </c>
      <c r="H59" s="23">
        <v>180</v>
      </c>
      <c r="I59" s="23" t="s">
        <v>35</v>
      </c>
      <c r="J59" s="23"/>
      <c r="K59" s="23">
        <f t="shared" si="20"/>
        <v>0</v>
      </c>
      <c r="L59" s="23"/>
      <c r="M59" s="23"/>
      <c r="N59" s="23"/>
      <c r="O59" s="23">
        <f t="shared" si="2"/>
        <v>0</v>
      </c>
      <c r="P59" s="25"/>
      <c r="Q59" s="25"/>
      <c r="R59" s="25"/>
      <c r="S59" s="23"/>
      <c r="T59" s="23" t="e">
        <f t="shared" si="4"/>
        <v>#DIV/0!</v>
      </c>
      <c r="U59" s="23" t="e">
        <f t="shared" si="5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 t="s">
        <v>103</v>
      </c>
      <c r="AB59" s="23">
        <f t="shared" si="6"/>
        <v>0</v>
      </c>
      <c r="AC59" s="24">
        <v>0</v>
      </c>
      <c r="AD59" s="26"/>
      <c r="AE59" s="23"/>
      <c r="AF59" s="23">
        <f>VLOOKUP(A59,[1]Sheet!$A:$AH,33,0)</f>
        <v>12</v>
      </c>
      <c r="AG59" s="23">
        <f>VLOOKUP(A59,[1]Sheet!$A:$AH,34,0)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74</v>
      </c>
      <c r="D60" s="1"/>
      <c r="E60" s="1">
        <v>55</v>
      </c>
      <c r="F60" s="1">
        <v>9</v>
      </c>
      <c r="G60" s="6">
        <v>0.2</v>
      </c>
      <c r="H60" s="1">
        <v>180</v>
      </c>
      <c r="I60" s="1" t="s">
        <v>35</v>
      </c>
      <c r="J60" s="1">
        <v>55</v>
      </c>
      <c r="K60" s="1">
        <f t="shared" si="20"/>
        <v>0</v>
      </c>
      <c r="L60" s="1"/>
      <c r="M60" s="1"/>
      <c r="N60" s="1"/>
      <c r="O60" s="1">
        <f t="shared" si="2"/>
        <v>11</v>
      </c>
      <c r="P60" s="5">
        <f t="shared" ref="P60:P63" si="29">14*O60-F60</f>
        <v>145</v>
      </c>
      <c r="Q60" s="5">
        <f t="shared" ref="Q60:Q63" si="30">AC60*AD60</f>
        <v>192</v>
      </c>
      <c r="R60" s="5"/>
      <c r="S60" s="1"/>
      <c r="T60" s="1">
        <f t="shared" si="4"/>
        <v>18.272727272727273</v>
      </c>
      <c r="U60" s="1">
        <f t="shared" si="5"/>
        <v>0.81818181818181823</v>
      </c>
      <c r="V60" s="1">
        <v>3.4</v>
      </c>
      <c r="W60" s="1">
        <v>1.4</v>
      </c>
      <c r="X60" s="1">
        <v>4.4000000000000004</v>
      </c>
      <c r="Y60" s="1">
        <v>1.4</v>
      </c>
      <c r="Z60" s="1">
        <v>1.4</v>
      </c>
      <c r="AA60" s="1"/>
      <c r="AB60" s="1">
        <f t="shared" si="6"/>
        <v>29</v>
      </c>
      <c r="AC60" s="6">
        <v>12</v>
      </c>
      <c r="AD60" s="10">
        <f t="shared" ref="AD60:AD63" si="31">MROUND(P60,AC60*AF60)/AC60</f>
        <v>16</v>
      </c>
      <c r="AE60" s="1">
        <f t="shared" ref="AE60:AE63" si="32">AD60*AC60*G60</f>
        <v>38.400000000000006</v>
      </c>
      <c r="AF60" s="1">
        <f>VLOOKUP(A60,[1]Sheet!$A:$AH,33,0)</f>
        <v>8</v>
      </c>
      <c r="AG60" s="1">
        <f>VLOOKUP(A60,[1]Sheet!$A:$AH,34,0)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77</v>
      </c>
      <c r="D61" s="1">
        <v>1</v>
      </c>
      <c r="E61" s="1">
        <v>52</v>
      </c>
      <c r="F61" s="1">
        <v>20</v>
      </c>
      <c r="G61" s="6">
        <v>0.2</v>
      </c>
      <c r="H61" s="1">
        <v>180</v>
      </c>
      <c r="I61" s="1" t="s">
        <v>35</v>
      </c>
      <c r="J61" s="1">
        <v>55</v>
      </c>
      <c r="K61" s="1">
        <f t="shared" si="20"/>
        <v>-3</v>
      </c>
      <c r="L61" s="1"/>
      <c r="M61" s="1"/>
      <c r="N61" s="1"/>
      <c r="O61" s="1">
        <f t="shared" si="2"/>
        <v>10.4</v>
      </c>
      <c r="P61" s="5">
        <f t="shared" si="29"/>
        <v>125.6</v>
      </c>
      <c r="Q61" s="5">
        <f t="shared" si="30"/>
        <v>144</v>
      </c>
      <c r="R61" s="5"/>
      <c r="S61" s="1"/>
      <c r="T61" s="1">
        <f t="shared" si="4"/>
        <v>15.769230769230768</v>
      </c>
      <c r="U61" s="1">
        <f t="shared" si="5"/>
        <v>1.9230769230769229</v>
      </c>
      <c r="V61" s="1">
        <v>2.6</v>
      </c>
      <c r="W61" s="1">
        <v>1.4</v>
      </c>
      <c r="X61" s="1">
        <v>4.4000000000000004</v>
      </c>
      <c r="Y61" s="1">
        <v>3.4</v>
      </c>
      <c r="Z61" s="1">
        <v>2</v>
      </c>
      <c r="AA61" s="1" t="s">
        <v>70</v>
      </c>
      <c r="AB61" s="1">
        <f t="shared" si="6"/>
        <v>25.12</v>
      </c>
      <c r="AC61" s="6">
        <v>8</v>
      </c>
      <c r="AD61" s="10">
        <f t="shared" si="31"/>
        <v>18</v>
      </c>
      <c r="AE61" s="1">
        <f t="shared" si="32"/>
        <v>28.8</v>
      </c>
      <c r="AF61" s="1">
        <f>VLOOKUP(A61,[1]Sheet!$A:$AH,33,0)</f>
        <v>6</v>
      </c>
      <c r="AG61" s="1">
        <f>VLOOKUP(A61,[1]Sheet!$A:$AH,34,0)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7" t="s">
        <v>106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35</v>
      </c>
      <c r="J62" s="1"/>
      <c r="K62" s="1">
        <f t="shared" si="20"/>
        <v>0</v>
      </c>
      <c r="L62" s="1"/>
      <c r="M62" s="1"/>
      <c r="N62" s="1"/>
      <c r="O62" s="1">
        <f t="shared" si="2"/>
        <v>0</v>
      </c>
      <c r="P62" s="36">
        <v>48</v>
      </c>
      <c r="Q62" s="5">
        <f t="shared" si="30"/>
        <v>48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27" t="s">
        <v>107</v>
      </c>
      <c r="AB62" s="1">
        <f t="shared" si="6"/>
        <v>9.6000000000000014</v>
      </c>
      <c r="AC62" s="6">
        <v>8</v>
      </c>
      <c r="AD62" s="10">
        <f t="shared" si="31"/>
        <v>6</v>
      </c>
      <c r="AE62" s="1">
        <f t="shared" si="32"/>
        <v>9.6000000000000014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34</v>
      </c>
      <c r="C63" s="1">
        <v>1265.4000000000001</v>
      </c>
      <c r="D63" s="1">
        <v>621.6</v>
      </c>
      <c r="E63" s="1">
        <v>961.6</v>
      </c>
      <c r="F63" s="1">
        <v>710.4</v>
      </c>
      <c r="G63" s="6">
        <v>1</v>
      </c>
      <c r="H63" s="1">
        <v>180</v>
      </c>
      <c r="I63" s="1" t="s">
        <v>35</v>
      </c>
      <c r="J63" s="1">
        <v>975.5</v>
      </c>
      <c r="K63" s="1">
        <f t="shared" si="20"/>
        <v>-13.899999999999977</v>
      </c>
      <c r="L63" s="1"/>
      <c r="M63" s="1"/>
      <c r="N63" s="1"/>
      <c r="O63" s="1">
        <f t="shared" si="2"/>
        <v>192.32</v>
      </c>
      <c r="P63" s="5">
        <f t="shared" si="29"/>
        <v>1982.08</v>
      </c>
      <c r="Q63" s="5">
        <f t="shared" si="30"/>
        <v>1968.4</v>
      </c>
      <c r="R63" s="5"/>
      <c r="S63" s="1"/>
      <c r="T63" s="1">
        <f t="shared" si="4"/>
        <v>13.928868552412647</v>
      </c>
      <c r="U63" s="1">
        <f t="shared" si="5"/>
        <v>3.6938435940099832</v>
      </c>
      <c r="V63" s="1">
        <v>79.179999999999993</v>
      </c>
      <c r="W63" s="1">
        <v>170.18</v>
      </c>
      <c r="X63" s="1">
        <v>199.78</v>
      </c>
      <c r="Y63" s="1">
        <v>190.86</v>
      </c>
      <c r="Z63" s="1">
        <v>178.88</v>
      </c>
      <c r="AA63" s="1" t="s">
        <v>109</v>
      </c>
      <c r="AB63" s="1">
        <f t="shared" si="6"/>
        <v>1982.08</v>
      </c>
      <c r="AC63" s="6">
        <v>3.7</v>
      </c>
      <c r="AD63" s="10">
        <f t="shared" si="31"/>
        <v>532</v>
      </c>
      <c r="AE63" s="1">
        <f t="shared" si="32"/>
        <v>1968.4</v>
      </c>
      <c r="AF63" s="1">
        <f>VLOOKUP(A63,[1]Sheet!$A:$AH,33,0)</f>
        <v>14</v>
      </c>
      <c r="AG63" s="1">
        <f>VLOOKUP(A63,[1]Sheet!$A:$AH,34,0)</f>
        <v>126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111</v>
      </c>
      <c r="B64" s="19" t="s">
        <v>34</v>
      </c>
      <c r="C64" s="19">
        <v>27</v>
      </c>
      <c r="D64" s="19"/>
      <c r="E64" s="19">
        <v>6</v>
      </c>
      <c r="F64" s="19">
        <v>21</v>
      </c>
      <c r="G64" s="20">
        <v>0</v>
      </c>
      <c r="H64" s="19">
        <v>180</v>
      </c>
      <c r="I64" s="19" t="s">
        <v>92</v>
      </c>
      <c r="J64" s="19">
        <v>6.7</v>
      </c>
      <c r="K64" s="19">
        <f t="shared" si="20"/>
        <v>-0.70000000000000018</v>
      </c>
      <c r="L64" s="19"/>
      <c r="M64" s="19"/>
      <c r="N64" s="19"/>
      <c r="O64" s="19">
        <f t="shared" si="2"/>
        <v>1.2</v>
      </c>
      <c r="P64" s="21"/>
      <c r="Q64" s="21"/>
      <c r="R64" s="21"/>
      <c r="S64" s="19"/>
      <c r="T64" s="19">
        <f t="shared" si="4"/>
        <v>17.5</v>
      </c>
      <c r="U64" s="19">
        <f t="shared" si="5"/>
        <v>17.5</v>
      </c>
      <c r="V64" s="19">
        <v>0</v>
      </c>
      <c r="W64" s="19">
        <v>0</v>
      </c>
      <c r="X64" s="19">
        <v>0.6</v>
      </c>
      <c r="Y64" s="19">
        <v>1.2</v>
      </c>
      <c r="Z64" s="19">
        <v>0.6</v>
      </c>
      <c r="AA64" s="31" t="s">
        <v>133</v>
      </c>
      <c r="AB64" s="19">
        <f t="shared" si="6"/>
        <v>0</v>
      </c>
      <c r="AC64" s="20">
        <v>0</v>
      </c>
      <c r="AD64" s="22"/>
      <c r="AE64" s="19"/>
      <c r="AF64" s="19"/>
      <c r="AG64" s="19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38</v>
      </c>
      <c r="C65" s="1">
        <v>218</v>
      </c>
      <c r="D65" s="1">
        <v>1009</v>
      </c>
      <c r="E65" s="1">
        <v>123</v>
      </c>
      <c r="F65" s="1">
        <v>1008</v>
      </c>
      <c r="G65" s="6">
        <v>0.25</v>
      </c>
      <c r="H65" s="1">
        <v>180</v>
      </c>
      <c r="I65" s="1" t="s">
        <v>35</v>
      </c>
      <c r="J65" s="1">
        <v>430</v>
      </c>
      <c r="K65" s="1">
        <f t="shared" si="20"/>
        <v>-307</v>
      </c>
      <c r="L65" s="1"/>
      <c r="M65" s="1"/>
      <c r="N65" s="1"/>
      <c r="O65" s="1">
        <f t="shared" si="2"/>
        <v>24.6</v>
      </c>
      <c r="P65" s="5"/>
      <c r="Q65" s="5">
        <f t="shared" ref="Q65:Q76" si="33">AC65*AD65</f>
        <v>0</v>
      </c>
      <c r="R65" s="5"/>
      <c r="S65" s="1"/>
      <c r="T65" s="1">
        <f t="shared" si="4"/>
        <v>40.975609756097562</v>
      </c>
      <c r="U65" s="1">
        <f t="shared" si="5"/>
        <v>40.975609756097562</v>
      </c>
      <c r="V65" s="1">
        <v>81.2</v>
      </c>
      <c r="W65" s="1">
        <v>64.2</v>
      </c>
      <c r="X65" s="1">
        <v>71.2</v>
      </c>
      <c r="Y65" s="1">
        <v>45.8</v>
      </c>
      <c r="Z65" s="1">
        <v>63.4</v>
      </c>
      <c r="AA65" s="1"/>
      <c r="AB65" s="1">
        <f t="shared" si="6"/>
        <v>0</v>
      </c>
      <c r="AC65" s="6">
        <v>12</v>
      </c>
      <c r="AD65" s="10">
        <f t="shared" ref="AD65:AD76" si="34">MROUND(P65,AC65*AF65)/AC65</f>
        <v>0</v>
      </c>
      <c r="AE65" s="1">
        <f t="shared" ref="AE65:AE76" si="35">AD65*AC65*G65</f>
        <v>0</v>
      </c>
      <c r="AF65" s="1">
        <f>VLOOKUP(A65,[1]Sheet!$A:$AH,33,0)</f>
        <v>14</v>
      </c>
      <c r="AG65" s="1">
        <f>VLOOKUP(A65,[1]Sheet!$A:$AH,34,0)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38</v>
      </c>
      <c r="C66" s="1">
        <v>125</v>
      </c>
      <c r="D66" s="1">
        <v>342</v>
      </c>
      <c r="E66" s="1">
        <v>69</v>
      </c>
      <c r="F66" s="1">
        <v>336</v>
      </c>
      <c r="G66" s="6">
        <v>0.3</v>
      </c>
      <c r="H66" s="1">
        <v>180</v>
      </c>
      <c r="I66" s="1" t="s">
        <v>35</v>
      </c>
      <c r="J66" s="1">
        <v>122</v>
      </c>
      <c r="K66" s="1">
        <f t="shared" si="20"/>
        <v>-53</v>
      </c>
      <c r="L66" s="1"/>
      <c r="M66" s="1"/>
      <c r="N66" s="1"/>
      <c r="O66" s="1">
        <f t="shared" si="2"/>
        <v>13.8</v>
      </c>
      <c r="P66" s="5"/>
      <c r="Q66" s="5">
        <f t="shared" si="33"/>
        <v>0</v>
      </c>
      <c r="R66" s="5"/>
      <c r="S66" s="1"/>
      <c r="T66" s="1">
        <f t="shared" si="4"/>
        <v>24.34782608695652</v>
      </c>
      <c r="U66" s="1">
        <f t="shared" si="5"/>
        <v>24.34782608695652</v>
      </c>
      <c r="V66" s="1">
        <v>29.4</v>
      </c>
      <c r="W66" s="1">
        <v>39.4</v>
      </c>
      <c r="X66" s="1">
        <v>46.4</v>
      </c>
      <c r="Y66" s="1">
        <v>50.4</v>
      </c>
      <c r="Z66" s="1">
        <v>49.4</v>
      </c>
      <c r="AA66" s="1"/>
      <c r="AB66" s="1">
        <f t="shared" si="6"/>
        <v>0</v>
      </c>
      <c r="AC66" s="6">
        <v>12</v>
      </c>
      <c r="AD66" s="10">
        <f t="shared" si="34"/>
        <v>0</v>
      </c>
      <c r="AE66" s="1">
        <f t="shared" si="35"/>
        <v>0</v>
      </c>
      <c r="AF66" s="1">
        <f>VLOOKUP(A66,[1]Sheet!$A:$AH,33,0)</f>
        <v>14</v>
      </c>
      <c r="AG66" s="1">
        <f>VLOOKUP(A66,[1]Sheet!$A:$AH,34,0)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34</v>
      </c>
      <c r="C67" s="1">
        <v>1.8</v>
      </c>
      <c r="D67" s="1"/>
      <c r="E67" s="1">
        <v>1.8</v>
      </c>
      <c r="F67" s="1"/>
      <c r="G67" s="6">
        <v>1</v>
      </c>
      <c r="H67" s="1">
        <v>180</v>
      </c>
      <c r="I67" s="1" t="s">
        <v>35</v>
      </c>
      <c r="J67" s="1">
        <v>19.8</v>
      </c>
      <c r="K67" s="1">
        <f t="shared" si="20"/>
        <v>-18</v>
      </c>
      <c r="L67" s="1"/>
      <c r="M67" s="1"/>
      <c r="N67" s="1"/>
      <c r="O67" s="1">
        <f t="shared" si="2"/>
        <v>0.36</v>
      </c>
      <c r="P67" s="5">
        <v>30</v>
      </c>
      <c r="Q67" s="5">
        <f t="shared" si="33"/>
        <v>32.4</v>
      </c>
      <c r="R67" s="5"/>
      <c r="S67" s="1"/>
      <c r="T67" s="27">
        <f t="shared" si="4"/>
        <v>90</v>
      </c>
      <c r="U67" s="1">
        <f t="shared" si="5"/>
        <v>0</v>
      </c>
      <c r="V67" s="1">
        <v>8.64</v>
      </c>
      <c r="W67" s="1">
        <v>7.2</v>
      </c>
      <c r="X67" s="1">
        <v>4.32</v>
      </c>
      <c r="Y67" s="1">
        <v>10.44</v>
      </c>
      <c r="Z67" s="1">
        <v>11.88</v>
      </c>
      <c r="AA67" s="37" t="s">
        <v>139</v>
      </c>
      <c r="AB67" s="1">
        <f t="shared" si="6"/>
        <v>30</v>
      </c>
      <c r="AC67" s="6">
        <v>1.8</v>
      </c>
      <c r="AD67" s="10">
        <f t="shared" si="34"/>
        <v>18</v>
      </c>
      <c r="AE67" s="1">
        <f t="shared" si="35"/>
        <v>32.4</v>
      </c>
      <c r="AF67" s="1">
        <f>VLOOKUP(A67,[1]Sheet!$A:$AH,33,0)</f>
        <v>18</v>
      </c>
      <c r="AG67" s="1">
        <f>VLOOKUP(A67,[1]Sheet!$A:$AH,34,0)</f>
        <v>234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38</v>
      </c>
      <c r="C68" s="1">
        <v>191</v>
      </c>
      <c r="D68" s="1">
        <v>504</v>
      </c>
      <c r="E68" s="1">
        <v>94</v>
      </c>
      <c r="F68" s="1">
        <v>504</v>
      </c>
      <c r="G68" s="6">
        <v>0.3</v>
      </c>
      <c r="H68" s="1">
        <v>180</v>
      </c>
      <c r="I68" s="1" t="s">
        <v>35</v>
      </c>
      <c r="J68" s="1">
        <v>176</v>
      </c>
      <c r="K68" s="1">
        <f t="shared" ref="K68:K78" si="36">E68-J68</f>
        <v>-82</v>
      </c>
      <c r="L68" s="1"/>
      <c r="M68" s="1"/>
      <c r="N68" s="1"/>
      <c r="O68" s="1">
        <f t="shared" si="2"/>
        <v>18.8</v>
      </c>
      <c r="P68" s="5"/>
      <c r="Q68" s="5">
        <f t="shared" si="33"/>
        <v>0</v>
      </c>
      <c r="R68" s="5"/>
      <c r="S68" s="1"/>
      <c r="T68" s="1">
        <f t="shared" si="4"/>
        <v>26.808510638297872</v>
      </c>
      <c r="U68" s="1">
        <f t="shared" si="5"/>
        <v>26.808510638297872</v>
      </c>
      <c r="V68" s="1">
        <v>43</v>
      </c>
      <c r="W68" s="1">
        <v>51</v>
      </c>
      <c r="X68" s="1">
        <v>46</v>
      </c>
      <c r="Y68" s="1">
        <v>55.6</v>
      </c>
      <c r="Z68" s="1">
        <v>50</v>
      </c>
      <c r="AA68" s="1"/>
      <c r="AB68" s="1">
        <f t="shared" si="6"/>
        <v>0</v>
      </c>
      <c r="AC68" s="6">
        <v>12</v>
      </c>
      <c r="AD68" s="10">
        <f t="shared" si="34"/>
        <v>0</v>
      </c>
      <c r="AE68" s="1">
        <f t="shared" si="35"/>
        <v>0</v>
      </c>
      <c r="AF68" s="1">
        <f>VLOOKUP(A68,[1]Sheet!$A:$AH,33,0)</f>
        <v>14</v>
      </c>
      <c r="AG68" s="1">
        <f>VLOOKUP(A68,[1]Sheet!$A:$AH,34,0)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9" t="s">
        <v>116</v>
      </c>
      <c r="B69" s="19" t="s">
        <v>38</v>
      </c>
      <c r="C69" s="19">
        <v>41</v>
      </c>
      <c r="D69" s="19">
        <v>181</v>
      </c>
      <c r="E69" s="19">
        <v>13</v>
      </c>
      <c r="F69" s="19">
        <v>180</v>
      </c>
      <c r="G69" s="20">
        <v>0</v>
      </c>
      <c r="H69" s="19">
        <v>365</v>
      </c>
      <c r="I69" s="19" t="s">
        <v>92</v>
      </c>
      <c r="J69" s="19">
        <v>54</v>
      </c>
      <c r="K69" s="19">
        <f t="shared" si="36"/>
        <v>-41</v>
      </c>
      <c r="L69" s="19"/>
      <c r="M69" s="19"/>
      <c r="N69" s="19"/>
      <c r="O69" s="19">
        <f t="shared" ref="O69:O80" si="37">E69/5</f>
        <v>2.6</v>
      </c>
      <c r="P69" s="21"/>
      <c r="Q69" s="21">
        <f t="shared" si="33"/>
        <v>0</v>
      </c>
      <c r="R69" s="21"/>
      <c r="S69" s="19"/>
      <c r="T69" s="19">
        <f t="shared" si="4"/>
        <v>69.230769230769226</v>
      </c>
      <c r="U69" s="19">
        <f t="shared" si="5"/>
        <v>69.230769230769226</v>
      </c>
      <c r="V69" s="19">
        <v>15.8</v>
      </c>
      <c r="W69" s="19">
        <v>17</v>
      </c>
      <c r="X69" s="19">
        <v>17</v>
      </c>
      <c r="Y69" s="19">
        <v>11.8</v>
      </c>
      <c r="Z69" s="19">
        <v>9.8000000000000007</v>
      </c>
      <c r="AA69" s="30" t="s">
        <v>93</v>
      </c>
      <c r="AB69" s="19">
        <f t="shared" ref="AB69:AB80" si="38">P69*G69</f>
        <v>0</v>
      </c>
      <c r="AC69" s="20">
        <v>6</v>
      </c>
      <c r="AD69" s="22">
        <f t="shared" si="34"/>
        <v>0</v>
      </c>
      <c r="AE69" s="19">
        <f t="shared" si="35"/>
        <v>0</v>
      </c>
      <c r="AF69" s="19">
        <f>VLOOKUP(A69,[1]Sheet!$A:$AH,33,0)</f>
        <v>10</v>
      </c>
      <c r="AG69" s="19">
        <f>VLOOKUP(A69,[1]Sheet!$A:$AH,34,0)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117</v>
      </c>
      <c r="B70" s="19" t="s">
        <v>38</v>
      </c>
      <c r="C70" s="19"/>
      <c r="D70" s="19"/>
      <c r="E70" s="19"/>
      <c r="F70" s="19"/>
      <c r="G70" s="20">
        <v>0</v>
      </c>
      <c r="H70" s="19">
        <v>365</v>
      </c>
      <c r="I70" s="19" t="s">
        <v>92</v>
      </c>
      <c r="J70" s="19">
        <v>50</v>
      </c>
      <c r="K70" s="19">
        <f t="shared" si="36"/>
        <v>-50</v>
      </c>
      <c r="L70" s="19"/>
      <c r="M70" s="19"/>
      <c r="N70" s="19"/>
      <c r="O70" s="19">
        <f t="shared" si="37"/>
        <v>0</v>
      </c>
      <c r="P70" s="21"/>
      <c r="Q70" s="21">
        <f t="shared" si="33"/>
        <v>0</v>
      </c>
      <c r="R70" s="21"/>
      <c r="S70" s="19"/>
      <c r="T70" s="19" t="e">
        <f t="shared" si="4"/>
        <v>#DIV/0!</v>
      </c>
      <c r="U70" s="19" t="e">
        <f t="shared" si="5"/>
        <v>#DIV/0!</v>
      </c>
      <c r="V70" s="19">
        <v>0</v>
      </c>
      <c r="W70" s="19">
        <v>11.4</v>
      </c>
      <c r="X70" s="19">
        <v>17</v>
      </c>
      <c r="Y70" s="19">
        <v>20</v>
      </c>
      <c r="Z70" s="19">
        <v>18.399999999999999</v>
      </c>
      <c r="AA70" s="30" t="s">
        <v>93</v>
      </c>
      <c r="AB70" s="19">
        <f t="shared" si="38"/>
        <v>0</v>
      </c>
      <c r="AC70" s="20">
        <v>6</v>
      </c>
      <c r="AD70" s="22">
        <f t="shared" si="34"/>
        <v>0</v>
      </c>
      <c r="AE70" s="19">
        <f t="shared" si="35"/>
        <v>0</v>
      </c>
      <c r="AF70" s="19">
        <f>VLOOKUP(A70,[1]Sheet!$A:$AH,33,0)</f>
        <v>10</v>
      </c>
      <c r="AG70" s="19">
        <f>VLOOKUP(A70,[1]Sheet!$A:$AH,34,0)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38</v>
      </c>
      <c r="C71" s="1">
        <v>212</v>
      </c>
      <c r="D71" s="1"/>
      <c r="E71" s="1">
        <v>133</v>
      </c>
      <c r="F71" s="1">
        <v>71</v>
      </c>
      <c r="G71" s="6">
        <v>0.3</v>
      </c>
      <c r="H71" s="1">
        <v>180</v>
      </c>
      <c r="I71" s="1" t="s">
        <v>35</v>
      </c>
      <c r="J71" s="1">
        <v>146</v>
      </c>
      <c r="K71" s="1">
        <f t="shared" si="36"/>
        <v>-13</v>
      </c>
      <c r="L71" s="1"/>
      <c r="M71" s="1"/>
      <c r="N71" s="1"/>
      <c r="O71" s="1">
        <f t="shared" si="37"/>
        <v>26.6</v>
      </c>
      <c r="P71" s="5">
        <f t="shared" ref="P71:P76" si="39">14*O71-F71</f>
        <v>301.40000000000003</v>
      </c>
      <c r="Q71" s="5">
        <f t="shared" si="33"/>
        <v>392</v>
      </c>
      <c r="R71" s="5"/>
      <c r="S71" s="1"/>
      <c r="T71" s="1">
        <f t="shared" ref="T71:T78" si="40">(F71+Q71)/O71</f>
        <v>17.406015037593985</v>
      </c>
      <c r="U71" s="1">
        <f t="shared" ref="U71:U78" si="41">F71/O71</f>
        <v>2.6691729323308269</v>
      </c>
      <c r="V71" s="1">
        <v>9.4</v>
      </c>
      <c r="W71" s="1">
        <v>13.8</v>
      </c>
      <c r="X71" s="1">
        <v>15.2</v>
      </c>
      <c r="Y71" s="1">
        <v>17.8</v>
      </c>
      <c r="Z71" s="1">
        <v>12</v>
      </c>
      <c r="AA71" s="1"/>
      <c r="AB71" s="1">
        <f t="shared" si="38"/>
        <v>90.42</v>
      </c>
      <c r="AC71" s="6">
        <v>14</v>
      </c>
      <c r="AD71" s="10">
        <f t="shared" si="34"/>
        <v>28</v>
      </c>
      <c r="AE71" s="1">
        <f t="shared" si="35"/>
        <v>117.6</v>
      </c>
      <c r="AF71" s="1">
        <f>VLOOKUP(A71,[1]Sheet!$A:$AH,33,0)</f>
        <v>14</v>
      </c>
      <c r="AG71" s="1">
        <f>VLOOKUP(A71,[1]Sheet!$A:$AH,34,0)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38</v>
      </c>
      <c r="C72" s="1">
        <v>103</v>
      </c>
      <c r="D72" s="1">
        <v>228</v>
      </c>
      <c r="E72" s="1">
        <v>75</v>
      </c>
      <c r="F72" s="1">
        <v>224</v>
      </c>
      <c r="G72" s="6">
        <v>0.48</v>
      </c>
      <c r="H72" s="1">
        <v>180</v>
      </c>
      <c r="I72" s="1" t="s">
        <v>35</v>
      </c>
      <c r="J72" s="1">
        <v>156</v>
      </c>
      <c r="K72" s="1">
        <f t="shared" si="36"/>
        <v>-81</v>
      </c>
      <c r="L72" s="1"/>
      <c r="M72" s="1"/>
      <c r="N72" s="1"/>
      <c r="O72" s="1">
        <f t="shared" si="37"/>
        <v>15</v>
      </c>
      <c r="P72" s="5"/>
      <c r="Q72" s="5">
        <f t="shared" si="33"/>
        <v>0</v>
      </c>
      <c r="R72" s="5"/>
      <c r="S72" s="1"/>
      <c r="T72" s="1">
        <f t="shared" si="40"/>
        <v>14.933333333333334</v>
      </c>
      <c r="U72" s="1">
        <f t="shared" si="41"/>
        <v>14.933333333333334</v>
      </c>
      <c r="V72" s="1">
        <v>19.399999999999999</v>
      </c>
      <c r="W72" s="1">
        <v>9</v>
      </c>
      <c r="X72" s="1">
        <v>10.4</v>
      </c>
      <c r="Y72" s="1">
        <v>15</v>
      </c>
      <c r="Z72" s="1">
        <v>15.8</v>
      </c>
      <c r="AA72" s="1"/>
      <c r="AB72" s="1">
        <f t="shared" si="38"/>
        <v>0</v>
      </c>
      <c r="AC72" s="6">
        <v>8</v>
      </c>
      <c r="AD72" s="10">
        <f t="shared" si="34"/>
        <v>0</v>
      </c>
      <c r="AE72" s="1">
        <f t="shared" si="35"/>
        <v>0</v>
      </c>
      <c r="AF72" s="1">
        <f>VLOOKUP(A72,[1]Sheet!$A:$AH,33,0)</f>
        <v>14</v>
      </c>
      <c r="AG72" s="1">
        <f>VLOOKUP(A72,[1]Sheet!$A:$AH,34,0)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2112</v>
      </c>
      <c r="D73" s="1">
        <v>3360</v>
      </c>
      <c r="E73" s="1">
        <v>943</v>
      </c>
      <c r="F73" s="1">
        <v>3581</v>
      </c>
      <c r="G73" s="6">
        <v>0.25</v>
      </c>
      <c r="H73" s="1">
        <v>180</v>
      </c>
      <c r="I73" s="1" t="s">
        <v>35</v>
      </c>
      <c r="J73" s="1">
        <v>959</v>
      </c>
      <c r="K73" s="1">
        <f t="shared" si="36"/>
        <v>-16</v>
      </c>
      <c r="L73" s="1"/>
      <c r="M73" s="1"/>
      <c r="N73" s="1"/>
      <c r="O73" s="1">
        <f t="shared" si="37"/>
        <v>188.6</v>
      </c>
      <c r="P73" s="5"/>
      <c r="Q73" s="5">
        <f t="shared" si="33"/>
        <v>0</v>
      </c>
      <c r="R73" s="5"/>
      <c r="S73" s="1"/>
      <c r="T73" s="1">
        <f t="shared" si="40"/>
        <v>18.98727465535525</v>
      </c>
      <c r="U73" s="1">
        <f t="shared" si="41"/>
        <v>18.98727465535525</v>
      </c>
      <c r="V73" s="1">
        <v>327.2</v>
      </c>
      <c r="W73" s="1">
        <v>184.2</v>
      </c>
      <c r="X73" s="1">
        <v>285.2</v>
      </c>
      <c r="Y73" s="1">
        <v>189</v>
      </c>
      <c r="Z73" s="1">
        <v>194.2</v>
      </c>
      <c r="AA73" s="1" t="s">
        <v>121</v>
      </c>
      <c r="AB73" s="1">
        <f t="shared" si="38"/>
        <v>0</v>
      </c>
      <c r="AC73" s="6">
        <v>12</v>
      </c>
      <c r="AD73" s="10">
        <f t="shared" si="34"/>
        <v>0</v>
      </c>
      <c r="AE73" s="1">
        <f t="shared" si="35"/>
        <v>0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38</v>
      </c>
      <c r="C74" s="1">
        <v>1733</v>
      </c>
      <c r="D74" s="1">
        <v>3210</v>
      </c>
      <c r="E74" s="1">
        <v>876</v>
      </c>
      <c r="F74" s="1">
        <v>3192</v>
      </c>
      <c r="G74" s="6">
        <v>0.25</v>
      </c>
      <c r="H74" s="1">
        <v>180</v>
      </c>
      <c r="I74" s="1" t="s">
        <v>35</v>
      </c>
      <c r="J74" s="1">
        <v>901</v>
      </c>
      <c r="K74" s="1">
        <f t="shared" si="36"/>
        <v>-25</v>
      </c>
      <c r="L74" s="1"/>
      <c r="M74" s="1"/>
      <c r="N74" s="1"/>
      <c r="O74" s="1">
        <f t="shared" si="37"/>
        <v>175.2</v>
      </c>
      <c r="P74" s="5"/>
      <c r="Q74" s="5">
        <f t="shared" si="33"/>
        <v>0</v>
      </c>
      <c r="R74" s="5"/>
      <c r="S74" s="1"/>
      <c r="T74" s="1">
        <f t="shared" si="40"/>
        <v>18.219178082191782</v>
      </c>
      <c r="U74" s="1">
        <f t="shared" si="41"/>
        <v>18.219178082191782</v>
      </c>
      <c r="V74" s="1">
        <v>291.39999999999998</v>
      </c>
      <c r="W74" s="1">
        <v>312.8</v>
      </c>
      <c r="X74" s="1">
        <v>275</v>
      </c>
      <c r="Y74" s="1">
        <v>174.6</v>
      </c>
      <c r="Z74" s="1">
        <v>183</v>
      </c>
      <c r="AA74" s="1" t="s">
        <v>121</v>
      </c>
      <c r="AB74" s="1">
        <f t="shared" si="38"/>
        <v>0</v>
      </c>
      <c r="AC74" s="6">
        <v>12</v>
      </c>
      <c r="AD74" s="10">
        <f t="shared" si="34"/>
        <v>0</v>
      </c>
      <c r="AE74" s="1">
        <f t="shared" si="35"/>
        <v>0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34</v>
      </c>
      <c r="C75" s="1">
        <v>156.6</v>
      </c>
      <c r="D75" s="1">
        <v>305.10000000000002</v>
      </c>
      <c r="E75" s="1">
        <v>45.9</v>
      </c>
      <c r="F75" s="1">
        <v>305.10000000000002</v>
      </c>
      <c r="G75" s="6">
        <v>1</v>
      </c>
      <c r="H75" s="1">
        <v>180</v>
      </c>
      <c r="I75" s="1" t="s">
        <v>35</v>
      </c>
      <c r="J75" s="1">
        <v>54</v>
      </c>
      <c r="K75" s="1">
        <f t="shared" si="36"/>
        <v>-8.1000000000000014</v>
      </c>
      <c r="L75" s="1"/>
      <c r="M75" s="1"/>
      <c r="N75" s="1"/>
      <c r="O75" s="1">
        <f t="shared" si="37"/>
        <v>9.18</v>
      </c>
      <c r="P75" s="5"/>
      <c r="Q75" s="5">
        <f t="shared" si="33"/>
        <v>0</v>
      </c>
      <c r="R75" s="5"/>
      <c r="S75" s="1"/>
      <c r="T75" s="1">
        <f t="shared" si="40"/>
        <v>33.235294117647065</v>
      </c>
      <c r="U75" s="1">
        <f t="shared" si="41"/>
        <v>33.235294117647065</v>
      </c>
      <c r="V75" s="1">
        <v>45.36</v>
      </c>
      <c r="W75" s="1">
        <v>28.62</v>
      </c>
      <c r="X75" s="1">
        <v>37.799999999999997</v>
      </c>
      <c r="Y75" s="1">
        <v>32.94</v>
      </c>
      <c r="Z75" s="1">
        <v>34.56</v>
      </c>
      <c r="AA75" s="1"/>
      <c r="AB75" s="1">
        <f t="shared" si="38"/>
        <v>0</v>
      </c>
      <c r="AC75" s="6">
        <v>2.7</v>
      </c>
      <c r="AD75" s="10">
        <f t="shared" si="34"/>
        <v>0</v>
      </c>
      <c r="AE75" s="1">
        <f t="shared" si="35"/>
        <v>0</v>
      </c>
      <c r="AF75" s="1">
        <f>VLOOKUP(A75,[1]Sheet!$A:$AH,33,0)</f>
        <v>14</v>
      </c>
      <c r="AG75" s="1">
        <f>VLOOKUP(A75,[1]Sheet!$A:$AH,34,0)</f>
        <v>126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34</v>
      </c>
      <c r="C76" s="1">
        <v>504</v>
      </c>
      <c r="D76" s="1">
        <v>5.5</v>
      </c>
      <c r="E76" s="1">
        <v>350</v>
      </c>
      <c r="F76" s="1">
        <v>134.5</v>
      </c>
      <c r="G76" s="6">
        <v>1</v>
      </c>
      <c r="H76" s="1">
        <v>180</v>
      </c>
      <c r="I76" s="1" t="s">
        <v>35</v>
      </c>
      <c r="J76" s="1">
        <v>388.7</v>
      </c>
      <c r="K76" s="1">
        <f t="shared" si="36"/>
        <v>-38.699999999999989</v>
      </c>
      <c r="L76" s="1"/>
      <c r="M76" s="1"/>
      <c r="N76" s="1"/>
      <c r="O76" s="1">
        <f t="shared" si="37"/>
        <v>70</v>
      </c>
      <c r="P76" s="5">
        <f t="shared" si="39"/>
        <v>845.5</v>
      </c>
      <c r="Q76" s="5">
        <f t="shared" si="33"/>
        <v>840</v>
      </c>
      <c r="R76" s="5"/>
      <c r="S76" s="1"/>
      <c r="T76" s="1">
        <f t="shared" si="40"/>
        <v>13.921428571428571</v>
      </c>
      <c r="U76" s="1">
        <f t="shared" si="41"/>
        <v>1.9214285714285715</v>
      </c>
      <c r="V76" s="1">
        <v>19.100000000000001</v>
      </c>
      <c r="W76" s="1">
        <v>69</v>
      </c>
      <c r="X76" s="1">
        <v>80</v>
      </c>
      <c r="Y76" s="1">
        <v>65</v>
      </c>
      <c r="Z76" s="1">
        <v>61</v>
      </c>
      <c r="AA76" s="1" t="s">
        <v>55</v>
      </c>
      <c r="AB76" s="1">
        <f t="shared" si="38"/>
        <v>845.5</v>
      </c>
      <c r="AC76" s="6">
        <v>5</v>
      </c>
      <c r="AD76" s="10">
        <f t="shared" si="34"/>
        <v>168</v>
      </c>
      <c r="AE76" s="1">
        <f t="shared" si="35"/>
        <v>840</v>
      </c>
      <c r="AF76" s="1">
        <f>VLOOKUP(A76,[1]Sheet!$A:$AH,33,0)</f>
        <v>12</v>
      </c>
      <c r="AG76" s="1">
        <f>VLOOKUP(A76,[1]Sheet!$A:$AH,34,0)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125</v>
      </c>
      <c r="B77" s="19" t="s">
        <v>34</v>
      </c>
      <c r="C77" s="19">
        <v>5.5</v>
      </c>
      <c r="D77" s="19"/>
      <c r="E77" s="19"/>
      <c r="F77" s="19"/>
      <c r="G77" s="20">
        <v>0</v>
      </c>
      <c r="H77" s="19" t="e">
        <v>#N/A</v>
      </c>
      <c r="I77" s="19" t="s">
        <v>92</v>
      </c>
      <c r="J77" s="19"/>
      <c r="K77" s="19">
        <f t="shared" si="36"/>
        <v>0</v>
      </c>
      <c r="L77" s="19"/>
      <c r="M77" s="19"/>
      <c r="N77" s="19"/>
      <c r="O77" s="19">
        <f t="shared" si="37"/>
        <v>0</v>
      </c>
      <c r="P77" s="21"/>
      <c r="Q77" s="21"/>
      <c r="R77" s="21"/>
      <c r="S77" s="19"/>
      <c r="T77" s="19" t="e">
        <f t="shared" si="40"/>
        <v>#DIV/0!</v>
      </c>
      <c r="U77" s="19" t="e">
        <f t="shared" si="41"/>
        <v>#DIV/0!</v>
      </c>
      <c r="V77" s="19">
        <v>11</v>
      </c>
      <c r="W77" s="19">
        <v>1</v>
      </c>
      <c r="X77" s="19">
        <v>1</v>
      </c>
      <c r="Y77" s="19">
        <v>0</v>
      </c>
      <c r="Z77" s="19">
        <v>1</v>
      </c>
      <c r="AA77" s="19" t="s">
        <v>126</v>
      </c>
      <c r="AB77" s="19">
        <f t="shared" si="38"/>
        <v>0</v>
      </c>
      <c r="AC77" s="20">
        <v>0</v>
      </c>
      <c r="AD77" s="22"/>
      <c r="AE77" s="19"/>
      <c r="AF77" s="19"/>
      <c r="AG77" s="19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38</v>
      </c>
      <c r="C78" s="1">
        <v>912</v>
      </c>
      <c r="D78" s="1">
        <v>1584</v>
      </c>
      <c r="E78" s="1">
        <v>542</v>
      </c>
      <c r="F78" s="1">
        <v>1585</v>
      </c>
      <c r="G78" s="6">
        <v>0.14000000000000001</v>
      </c>
      <c r="H78" s="1">
        <v>180</v>
      </c>
      <c r="I78" s="1" t="s">
        <v>35</v>
      </c>
      <c r="J78" s="1">
        <v>613</v>
      </c>
      <c r="K78" s="1">
        <f t="shared" si="36"/>
        <v>-71</v>
      </c>
      <c r="L78" s="1"/>
      <c r="M78" s="1"/>
      <c r="N78" s="1"/>
      <c r="O78" s="1">
        <f t="shared" si="37"/>
        <v>108.4</v>
      </c>
      <c r="P78" s="5"/>
      <c r="Q78" s="5">
        <f>AC78*AD78</f>
        <v>0</v>
      </c>
      <c r="R78" s="5"/>
      <c r="S78" s="1"/>
      <c r="T78" s="1">
        <f t="shared" si="40"/>
        <v>14.621771217712176</v>
      </c>
      <c r="U78" s="1">
        <f t="shared" si="41"/>
        <v>14.621771217712176</v>
      </c>
      <c r="V78" s="1">
        <v>160.6</v>
      </c>
      <c r="W78" s="1">
        <v>246.8</v>
      </c>
      <c r="X78" s="1">
        <v>237</v>
      </c>
      <c r="Y78" s="1">
        <v>169.2</v>
      </c>
      <c r="Z78" s="1">
        <v>217.6</v>
      </c>
      <c r="AA78" s="1"/>
      <c r="AB78" s="1">
        <f t="shared" si="38"/>
        <v>0</v>
      </c>
      <c r="AC78" s="6">
        <v>22</v>
      </c>
      <c r="AD78" s="10">
        <f>MROUND(P78,AC78*AF78)/AC78</f>
        <v>0</v>
      </c>
      <c r="AE78" s="1">
        <f>AD78*AC78*G78</f>
        <v>0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2" t="s">
        <v>134</v>
      </c>
      <c r="B79" s="32" t="s">
        <v>38</v>
      </c>
      <c r="C79" s="32"/>
      <c r="D79" s="32"/>
      <c r="E79" s="32"/>
      <c r="F79" s="32"/>
      <c r="G79" s="33">
        <v>0.2</v>
      </c>
      <c r="H79" s="32">
        <v>180</v>
      </c>
      <c r="I79" s="32" t="s">
        <v>35</v>
      </c>
      <c r="J79" s="32"/>
      <c r="K79" s="32"/>
      <c r="L79" s="32"/>
      <c r="M79" s="32"/>
      <c r="N79" s="32"/>
      <c r="O79" s="32">
        <f t="shared" si="37"/>
        <v>0</v>
      </c>
      <c r="P79" s="34">
        <f>12*14</f>
        <v>168</v>
      </c>
      <c r="Q79" s="34">
        <f t="shared" ref="Q79:Q80" si="42">AC79*AD79</f>
        <v>168</v>
      </c>
      <c r="R79" s="34"/>
      <c r="S79" s="32"/>
      <c r="T79" s="32" t="e">
        <f t="shared" ref="T79:T80" si="43">(F79+Q79)/O79</f>
        <v>#DIV/0!</v>
      </c>
      <c r="U79" s="32" t="e">
        <f t="shared" ref="U79:U80" si="44">F79/O79</f>
        <v>#DIV/0!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 t="s">
        <v>110</v>
      </c>
      <c r="AB79" s="32">
        <f t="shared" si="38"/>
        <v>33.6</v>
      </c>
      <c r="AC79" s="33">
        <v>12</v>
      </c>
      <c r="AD79" s="35">
        <f t="shared" ref="AD79:AD80" si="45">MROUND(P79,AC79*AF79)/AC79</f>
        <v>14</v>
      </c>
      <c r="AE79" s="32">
        <f t="shared" ref="AE79:AE80" si="46">AD79*AC79*G79</f>
        <v>33.6</v>
      </c>
      <c r="AF79" s="32">
        <v>14</v>
      </c>
      <c r="AG79" s="32"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2" t="s">
        <v>135</v>
      </c>
      <c r="B80" s="32" t="s">
        <v>38</v>
      </c>
      <c r="C80" s="32"/>
      <c r="D80" s="32"/>
      <c r="E80" s="32"/>
      <c r="F80" s="32"/>
      <c r="G80" s="33">
        <v>0.2</v>
      </c>
      <c r="H80" s="32">
        <v>180</v>
      </c>
      <c r="I80" s="32" t="s">
        <v>35</v>
      </c>
      <c r="J80" s="32"/>
      <c r="K80" s="32"/>
      <c r="L80" s="32"/>
      <c r="M80" s="32"/>
      <c r="N80" s="32"/>
      <c r="O80" s="32">
        <f t="shared" si="37"/>
        <v>0</v>
      </c>
      <c r="P80" s="34">
        <f>12*14</f>
        <v>168</v>
      </c>
      <c r="Q80" s="34">
        <f t="shared" si="42"/>
        <v>168</v>
      </c>
      <c r="R80" s="34"/>
      <c r="S80" s="32"/>
      <c r="T80" s="32" t="e">
        <f t="shared" si="43"/>
        <v>#DIV/0!</v>
      </c>
      <c r="U80" s="32" t="e">
        <f t="shared" si="44"/>
        <v>#DIV/0!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 t="s">
        <v>110</v>
      </c>
      <c r="AB80" s="32">
        <f t="shared" si="38"/>
        <v>33.6</v>
      </c>
      <c r="AC80" s="33">
        <v>12</v>
      </c>
      <c r="AD80" s="35">
        <f t="shared" si="45"/>
        <v>14</v>
      </c>
      <c r="AE80" s="32">
        <f t="shared" si="46"/>
        <v>33.6</v>
      </c>
      <c r="AF80" s="32">
        <v>14</v>
      </c>
      <c r="AG80" s="32"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0" xr:uid="{A0C425A1-B456-4D16-9650-A030BF54F8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2024-11-14T11:26:21Z</dcterms:created>
  <dcterms:modified xsi:type="dcterms:W3CDTF">2024-11-14T11:47:51Z</dcterms:modified>
</cp:coreProperties>
</file>