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1 машина Бердянск_Донецк\"/>
    </mc:Choice>
  </mc:AlternateContent>
  <xr:revisionPtr revIDLastSave="0" documentId="13_ncr:1_{4522E48F-A27E-46B0-B2F9-88CAAF3038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5" i="1"/>
  <c r="X296" i="1"/>
  <c r="X298" i="1"/>
  <c r="BN29" i="1"/>
  <c r="BP29" i="1"/>
  <c r="BN31" i="1"/>
  <c r="BN36" i="1"/>
  <c r="BP36" i="1"/>
  <c r="Y39" i="1"/>
  <c r="Y294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Z299" i="1" s="1"/>
  <c r="F9" i="1"/>
  <c r="J9" i="1"/>
  <c r="Y93" i="1"/>
  <c r="Y298" i="1" s="1"/>
  <c r="BP90" i="1"/>
  <c r="Y94" i="1"/>
  <c r="Y106" i="1"/>
  <c r="BP97" i="1"/>
  <c r="Y296" i="1" s="1"/>
  <c r="BN97" i="1"/>
  <c r="Y295" i="1" s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7" i="1" l="1"/>
  <c r="A307" i="1" s="1"/>
  <c r="B307" i="1"/>
  <c r="X297" i="1"/>
  <c r="C307" i="1" l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<sst xmlns="http://schemas.openxmlformats.org/spreadsheetml/2006/main" count="1501" uniqueCount="509">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</sst>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9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140</v>
      </c>
      <c r="Y30" s="321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1.8443599999999998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60</v>
      </c>
      <c r="Y53" s="321">
        <f t="shared" si="0"/>
        <v>60</v>
      </c>
      <c r="Z53" s="36">
        <f t="shared" si="1"/>
        <v>0.92999999999999994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445.79999999999995</v>
      </c>
      <c r="BN53" s="67">
        <f t="shared" si="3"/>
        <v>445.79999999999995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84</v>
      </c>
      <c r="Y57" s="321">
        <f t="shared" si="0"/>
        <v>84</v>
      </c>
      <c r="Z57" s="36">
        <f t="shared" si="1"/>
        <v>1.302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628.82399999999996</v>
      </c>
      <c r="BN57" s="67">
        <f t="shared" si="3"/>
        <v>628.82399999999996</v>
      </c>
      <c r="BO57" s="67">
        <f t="shared" si="4"/>
        <v>1</v>
      </c>
      <c r="BP57" s="67">
        <f t="shared" si="5"/>
        <v>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144</v>
      </c>
      <c r="Y59" s="322">
        <f>IFERROR(SUM(Y47:Y58),"0")</f>
        <v>144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1036.8000000000002</v>
      </c>
      <c r="Y60" s="322">
        <f>IFERROR(SUMPRODUCT(Y47:Y58*H47:H58),"0")</f>
        <v>1036.8000000000002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72</v>
      </c>
      <c r="Y64" s="321">
        <f>IFERROR(IF(X64="","",X64),"")</f>
        <v>72</v>
      </c>
      <c r="Z64" s="36">
        <f>IFERROR(IF(X64="","",X64*0.00866),"")</f>
        <v>0.62351999999999996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375.35039999999998</v>
      </c>
      <c r="BN64" s="67">
        <f>IFERROR(Y64*I64,"0")</f>
        <v>375.35039999999998</v>
      </c>
      <c r="BO64" s="67">
        <f>IFERROR(X64/J64,"0")</f>
        <v>0.5</v>
      </c>
      <c r="BP64" s="67">
        <f>IFERROR(Y64/J64,"0")</f>
        <v>0.5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72</v>
      </c>
      <c r="Y65" s="322">
        <f>IFERROR(SUM(Y63:Y64),"0")</f>
        <v>72</v>
      </c>
      <c r="Z65" s="322">
        <f>IFERROR(IF(Z63="",0,Z63),"0")+IFERROR(IF(Z64="",0,Z64),"0")</f>
        <v>0.62351999999999996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360</v>
      </c>
      <c r="Y66" s="322">
        <f>IFERROR(SUMPRODUCT(Y63:Y64*H63:H64),"0")</f>
        <v>360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14</v>
      </c>
      <c r="Y74" s="321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14</v>
      </c>
      <c r="Y76" s="322">
        <f>IFERROR(SUM(Y74:Y75),"0")</f>
        <v>14</v>
      </c>
      <c r="Z76" s="322">
        <f>IFERROR(IF(Z74="",0,Z74),"0")+IFERROR(IF(Z75="",0,Z75),"0")</f>
        <v>0.25031999999999999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50.4</v>
      </c>
      <c r="Y77" s="322">
        <f>IFERROR(SUMPRODUCT(Y74:Y75*H74:H75),"0")</f>
        <v>50.4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42</v>
      </c>
      <c r="Y82" s="321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154</v>
      </c>
      <c r="Y86" s="322">
        <f>IFERROR(SUM(Y80:Y85),"0")</f>
        <v>154</v>
      </c>
      <c r="Z86" s="322">
        <f>IFERROR(IF(Z80="",0,Z80),"0")+IFERROR(IF(Z81="",0,Z81),"0")+IFERROR(IF(Z82="",0,Z82),"0")+IFERROR(IF(Z83="",0,Z83),"0")+IFERROR(IF(Z84="",0,Z84),"0")+IFERROR(IF(Z85="",0,Z85),"0")</f>
        <v>2.75352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554.40000000000009</v>
      </c>
      <c r="Y87" s="322">
        <f>IFERROR(SUMPRODUCT(Y80:Y85*H80:H85),"0")</f>
        <v>554.40000000000009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36</v>
      </c>
      <c r="Y93" s="322">
        <f>IFERROR(SUM(Y90:Y92),"0")</f>
        <v>36</v>
      </c>
      <c r="Z93" s="322">
        <f>IFERROR(IF(Z90="",0,Z90),"0")+IFERROR(IF(Z91="",0,Z91),"0")+IFERROR(IF(Z92="",0,Z92),"0")</f>
        <v>0.55800000000000005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110.88</v>
      </c>
      <c r="Y94" s="322">
        <f>IFERROR(SUMPRODUCT(Y90:Y92*H90:H92),"0")</f>
        <v>110.88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24</v>
      </c>
      <c r="Y97" s="32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96</v>
      </c>
      <c r="Y99" s="321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96</v>
      </c>
      <c r="Y103" s="321">
        <f t="shared" si="12"/>
        <v>96</v>
      </c>
      <c r="Z103" s="36">
        <f t="shared" si="13"/>
        <v>1.488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718.65599999999995</v>
      </c>
      <c r="BN103" s="67">
        <f t="shared" si="15"/>
        <v>718.65599999999995</v>
      </c>
      <c r="BO103" s="67">
        <f t="shared" si="16"/>
        <v>1.1428571428571428</v>
      </c>
      <c r="BP103" s="67">
        <f t="shared" si="17"/>
        <v>1.1428571428571428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240</v>
      </c>
      <c r="Y105" s="322">
        <f>IFERROR(SUM(Y97:Y104),"0")</f>
        <v>240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3.7199999999999998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1712.64</v>
      </c>
      <c r="Y106" s="322">
        <f>IFERROR(SUMPRODUCT(Y97:Y104*H97:H104),"0")</f>
        <v>1712.64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98</v>
      </c>
      <c r="Y109" s="32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84</v>
      </c>
      <c r="Y110" s="321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182</v>
      </c>
      <c r="Y111" s="322">
        <f>IFERROR(SUM(Y109:Y110),"0")</f>
        <v>182</v>
      </c>
      <c r="Z111" s="322">
        <f>IFERROR(IF(Z109="",0,Z109),"0")+IFERROR(IF(Z110="",0,Z110),"0")</f>
        <v>3.2541599999999997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546</v>
      </c>
      <c r="Y112" s="322">
        <f>IFERROR(SUMPRODUCT(Y109:Y110*H109:H110),"0")</f>
        <v>546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70</v>
      </c>
      <c r="Y117" s="321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70</v>
      </c>
      <c r="Y118" s="322">
        <f>IFERROR(SUM(Y115:Y117),"0")</f>
        <v>70</v>
      </c>
      <c r="Z118" s="322">
        <f>IFERROR(IF(Z115="",0,Z115),"0")+IFERROR(IF(Z116="",0,Z116),"0")+IFERROR(IF(Z117="",0,Z117),"0")</f>
        <v>1.2516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210</v>
      </c>
      <c r="Y119" s="322">
        <f>IFERROR(SUMPRODUCT(Y115:Y117*H115:H117),"0")</f>
        <v>210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28</v>
      </c>
      <c r="Y123" s="321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28</v>
      </c>
      <c r="Y124" s="32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91.839999999999989</v>
      </c>
      <c r="BN124" s="67">
        <f>IFERROR(Y124*I124,"0")</f>
        <v>91.839999999999989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56</v>
      </c>
      <c r="Y125" s="322">
        <f>IFERROR(SUM(Y122:Y124),"0")</f>
        <v>56</v>
      </c>
      <c r="Z125" s="322">
        <f>IFERROR(IF(Z122="",0,Z122),"0")+IFERROR(IF(Z123="",0,Z123),"0")+IFERROR(IF(Z124="",0,Z124),"0")</f>
        <v>1.0012799999999999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168</v>
      </c>
      <c r="Y126" s="322">
        <f>IFERROR(SUMPRODUCT(Y122:Y124*H122:H124),"0")</f>
        <v>168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14</v>
      </c>
      <c r="Y129" s="32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14</v>
      </c>
      <c r="Y130" s="322">
        <f>IFERROR(SUM(Y129:Y129),"0")</f>
        <v>14</v>
      </c>
      <c r="Z130" s="322">
        <f>IFERROR(IF(Z129="",0,Z129),"0")</f>
        <v>0.25031999999999999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42</v>
      </c>
      <c r="Y131" s="322">
        <f>IFERROR(SUMPRODUCT(Y129:Y129*H129:H129),"0")</f>
        <v>42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84</v>
      </c>
      <c r="Y153" s="32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437.90879999999999</v>
      </c>
      <c r="BN153" s="67">
        <f>IFERROR(Y153*I153,"0")</f>
        <v>437.90879999999999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84</v>
      </c>
      <c r="Y155" s="322">
        <f>IFERROR(SUM(Y151:Y154),"0")</f>
        <v>84</v>
      </c>
      <c r="Z155" s="322">
        <f>IFERROR(IF(Z151="",0,Z151),"0")+IFERROR(IF(Z152="",0,Z152),"0")+IFERROR(IF(Z153="",0,Z153),"0")+IFERROR(IF(Z154="",0,Z154),"0")</f>
        <v>0.72743999999999998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420</v>
      </c>
      <c r="Y156" s="322">
        <f>IFERROR(SUMPRODUCT(Y151:Y154*H151:H154),"0")</f>
        <v>420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42</v>
      </c>
      <c r="Y165" s="32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84</v>
      </c>
      <c r="Y168" s="322">
        <f>IFERROR(SUM(Y165:Y167),"0")</f>
        <v>84</v>
      </c>
      <c r="Z168" s="322">
        <f>IFERROR(IF(Z165="",0,Z165),"0")+IFERROR(IF(Z166="",0,Z166),"0")+IFERROR(IF(Z167="",0,Z167),"0")</f>
        <v>1.5019199999999999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252</v>
      </c>
      <c r="Y169" s="322">
        <f>IFERROR(SUMPRODUCT(Y165:Y167*H165:H167),"0")</f>
        <v>252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120</v>
      </c>
      <c r="Y185" s="321">
        <f>IFERROR(IF(X185="","",X185),"")</f>
        <v>120</v>
      </c>
      <c r="Z185" s="36">
        <f>IFERROR(IF(X185="","",X185*0.0155),"")</f>
        <v>1.8599999999999999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704.4</v>
      </c>
      <c r="BN185" s="67">
        <f>IFERROR(Y185*I185,"0")</f>
        <v>704.4</v>
      </c>
      <c r="BO185" s="67">
        <f>IFERROR(X185/J185,"0")</f>
        <v>1.4285714285714286</v>
      </c>
      <c r="BP185" s="67">
        <f>IFERROR(Y185/J185,"0")</f>
        <v>1.4285714285714286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120</v>
      </c>
      <c r="Y188" s="322">
        <f>IFERROR(SUM(Y185:Y187),"0")</f>
        <v>120</v>
      </c>
      <c r="Z188" s="322">
        <f>IFERROR(IF(Z185="",0,Z185),"0")+IFERROR(IF(Z186="",0,Z186),"0")+IFERROR(IF(Z187="",0,Z187),"0")</f>
        <v>1.8599999999999999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672</v>
      </c>
      <c r="Y189" s="322">
        <f>IFERROR(SUMPRODUCT(Y185:Y187*H185:H187),"0")</f>
        <v>672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24</v>
      </c>
      <c r="Y203" s="321">
        <f>IFERROR(IF(X203="","",X203),"")</f>
        <v>24</v>
      </c>
      <c r="Z203" s="36">
        <f>IFERROR(IF(X203="","",X203*0.0155),"")</f>
        <v>0.372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179.28</v>
      </c>
      <c r="BN203" s="67">
        <f>IFERROR(Y203*I203,"0")</f>
        <v>179.28</v>
      </c>
      <c r="BO203" s="67">
        <f>IFERROR(X203/J203,"0")</f>
        <v>0.2857142857142857</v>
      </c>
      <c r="BP203" s="67">
        <f>IFERROR(Y203/J203,"0")</f>
        <v>0.2857142857142857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24</v>
      </c>
      <c r="Y205" s="321">
        <f>IFERROR(IF(X205="","",X205),"")</f>
        <v>24</v>
      </c>
      <c r="Z205" s="36">
        <f>IFERROR(IF(X205="","",X205*0.0155),"")</f>
        <v>0.372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48</v>
      </c>
      <c r="Y206" s="322">
        <f>IFERROR(SUM(Y202:Y205),"0")</f>
        <v>48</v>
      </c>
      <c r="Z206" s="322">
        <f>IFERROR(IF(Z202="",0,Z202),"0")+IFERROR(IF(Z203="",0,Z203),"0")+IFERROR(IF(Z204="",0,Z204),"0")+IFERROR(IF(Z205="",0,Z205),"0")</f>
        <v>0.74399999999999999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345.6</v>
      </c>
      <c r="Y207" s="322">
        <f>IFERROR(SUMPRODUCT(Y202:Y205*H202:H205),"0")</f>
        <v>345.6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84</v>
      </c>
      <c r="Y233" s="321">
        <f>IFERROR(IF(X233="","",X233),"")</f>
        <v>84</v>
      </c>
      <c r="Z233" s="36">
        <f>IFERROR(IF(X233="","",X233*0.0155),"")</f>
        <v>1.302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442.00799999999998</v>
      </c>
      <c r="BN233" s="67">
        <f>IFERROR(Y233*I233,"0")</f>
        <v>442.00799999999998</v>
      </c>
      <c r="BO233" s="67">
        <f>IFERROR(X233/J233,"0")</f>
        <v>1</v>
      </c>
      <c r="BP233" s="67">
        <f>IFERROR(Y233/J233,"0")</f>
        <v>1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84</v>
      </c>
      <c r="Y235" s="322">
        <f>IFERROR(SUM(Y233:Y234),"0")</f>
        <v>84</v>
      </c>
      <c r="Z235" s="322">
        <f>IFERROR(IF(Z233="",0,Z233),"0")+IFERROR(IF(Z234="",0,Z234),"0")</f>
        <v>1.302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420</v>
      </c>
      <c r="Y236" s="322">
        <f>IFERROR(SUMPRODUCT(Y233:Y234*H233:H234),"0")</f>
        <v>420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53.999999999999993</v>
      </c>
      <c r="Y257" s="321">
        <f>IFERROR(IF(X257="","",X257),"")</f>
        <v>53.999999999999993</v>
      </c>
      <c r="Z257" s="36">
        <f>IFERROR(IF(X257="","",X257*0.00502),"")</f>
        <v>0.27107999999999999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103.40999999999998</v>
      </c>
      <c r="BN257" s="67">
        <f>IFERROR(Y257*I257,"0")</f>
        <v>103.40999999999998</v>
      </c>
      <c r="BO257" s="67">
        <f>IFERROR(X257/J257,"0")</f>
        <v>0.23076923076923073</v>
      </c>
      <c r="BP257" s="67">
        <f>IFERROR(Y257/J257,"0")</f>
        <v>0.23076923076923073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53.999999999999993</v>
      </c>
      <c r="Y258" s="322">
        <f>IFERROR(SUM(Y257:Y257),"0")</f>
        <v>53.999999999999993</v>
      </c>
      <c r="Z258" s="322">
        <f>IFERROR(IF(Z257="",0,Z257),"0")</f>
        <v>0.27107999999999999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97.199999999999989</v>
      </c>
      <c r="Y259" s="322">
        <f>IFERROR(SUMPRODUCT(Y257:Y257*H257:H257),"0")</f>
        <v>97.199999999999989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24</v>
      </c>
      <c r="Y261" s="321">
        <f>IFERROR(IF(X261="","",X261),"")</f>
        <v>24</v>
      </c>
      <c r="Z261" s="36">
        <f>IFERROR(IF(X261="","",X261*0.0155),"")</f>
        <v>0.372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24</v>
      </c>
      <c r="Y263" s="322">
        <f>IFERROR(SUM(Y261:Y262),"0")</f>
        <v>24</v>
      </c>
      <c r="Z263" s="322">
        <f>IFERROR(IF(Z261="",0,Z261),"0")+IFERROR(IF(Z262="",0,Z262),"0")</f>
        <v>0.372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144</v>
      </c>
      <c r="Y264" s="322">
        <f>IFERROR(SUMPRODUCT(Y261:Y262*H261:H262),"0")</f>
        <v>144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28</v>
      </c>
      <c r="Y266" s="321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80.936800000000005</v>
      </c>
      <c r="BN266" s="67">
        <f>IFERROR(Y266*I266,"0")</f>
        <v>80.936800000000005</v>
      </c>
      <c r="BO266" s="67">
        <f>IFERROR(X266/J266,"0")</f>
        <v>0.22222222222222221</v>
      </c>
      <c r="BP266" s="67">
        <f>IFERROR(Y266/J266,"0")</f>
        <v>0.22222222222222221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76</v>
      </c>
      <c r="Y269" s="322">
        <f>IFERROR(SUM(Y266:Y268),"0")</f>
        <v>76</v>
      </c>
      <c r="Z269" s="322">
        <f>IFERROR(IF(Z266="",0,Z266),"0")+IFERROR(IF(Z267="",0,Z267),"0")+IFERROR(IF(Z268="",0,Z268),"0")</f>
        <v>1.0060799999999999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315.60000000000002</v>
      </c>
      <c r="Y270" s="322">
        <f>IFERROR(SUMPRODUCT(Y266:Y268*H266:H268),"0")</f>
        <v>315.60000000000002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42</v>
      </c>
      <c r="Y273" s="321">
        <f t="shared" si="24"/>
        <v>42</v>
      </c>
      <c r="Z273" s="36">
        <f>IFERROR(IF(X273="","",X273*0.00936),"")</f>
        <v>0.39312000000000002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14</v>
      </c>
      <c r="Y283" s="321">
        <f t="shared" si="24"/>
        <v>14</v>
      </c>
      <c r="Z283" s="36">
        <f t="shared" si="29"/>
        <v>0.13103999999999999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41.832000000000001</v>
      </c>
      <c r="BN283" s="67">
        <f t="shared" si="26"/>
        <v>41.832000000000001</v>
      </c>
      <c r="BO283" s="67">
        <f t="shared" si="27"/>
        <v>0.1111111111111111</v>
      </c>
      <c r="BP283" s="67">
        <f t="shared" si="28"/>
        <v>0.1111111111111111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18</v>
      </c>
      <c r="Y285" s="321">
        <f t="shared" si="24"/>
        <v>18</v>
      </c>
      <c r="Z285" s="36">
        <f>IFERROR(IF(X285="","",X285*0.00502),"")</f>
        <v>9.0359999999999996E-2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51.21</v>
      </c>
      <c r="BN285" s="67">
        <f t="shared" si="26"/>
        <v>51.21</v>
      </c>
      <c r="BO285" s="67">
        <f t="shared" si="27"/>
        <v>7.6923076923076927E-2</v>
      </c>
      <c r="BP285" s="67">
        <f t="shared" si="28"/>
        <v>7.6923076923076927E-2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74</v>
      </c>
      <c r="Y292" s="322">
        <f>IFERROR(SUM(Y272:Y291),"0")</f>
        <v>74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0.61451999999999996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241.8</v>
      </c>
      <c r="Y293" s="322">
        <f>IFERROR(SUMPRODUCT(Y272:Y291*H272:H291),"0")</f>
        <v>241.8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8410.92</v>
      </c>
      <c r="Y294" s="322">
        <f>IFERROR(Y24+Y33+Y39+Y44+Y60+Y66+Y71+Y77+Y87+Y94+Y106+Y112+Y119+Y126+Y131+Y137+Y142+Y148+Y156+Y161+Y169+Y174+Y182+Y189+Y199+Y207+Y212+Y217+Y223+Y229+Y236+Y241+Y247+Y255+Y259+Y264+Y270+Y293,"0")</f>
        <v>8410.92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9165.9031999999988</v>
      </c>
      <c r="Y295" s="322">
        <f>IFERROR(SUM(BN22:BN291),"0")</f>
        <v>9165.9031999999988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22</v>
      </c>
      <c r="Y296" s="38">
        <f>ROUNDUP(SUM(BP22:BP291),0)</f>
        <v>22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9715.9031999999988</v>
      </c>
      <c r="Y297" s="322">
        <f>GrossWeightTotalR+PalletQtyTotalR*25</f>
        <v>9715.9031999999988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1916</v>
      </c>
      <c r="Y298" s="322">
        <f>IFERROR(Y23+Y32+Y38+Y43+Y59+Y65+Y70+Y76+Y86+Y93+Y105+Y111+Y118+Y125+Y130+Y136+Y141+Y147+Y155+Y160+Y168+Y173+Y181+Y188+Y198+Y206+Y211+Y216+Y222+Y228+Y235+Y240+Y246+Y254+Y258+Y263+Y269+Y292,"0")</f>
        <v>1916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27.63308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294</v>
      </c>
      <c r="D304" s="46">
        <f>IFERROR(X36*H36,"0")+IFERROR(X37*H37,"0")</f>
        <v>216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1036.8000000000002</v>
      </c>
      <c r="G304" s="46">
        <f>IFERROR(X63*H63,"0")+IFERROR(X64*H64,"0")</f>
        <v>360</v>
      </c>
      <c r="H304" s="46">
        <f>IFERROR(X69*H69,"0")</f>
        <v>50.4</v>
      </c>
      <c r="I304" s="46">
        <f>IFERROR(X74*H74,"0")+IFERROR(X75*H75,"0")</f>
        <v>50.4</v>
      </c>
      <c r="J304" s="46">
        <f>IFERROR(X80*H80,"0")+IFERROR(X81*H81,"0")+IFERROR(X82*H82,"0")+IFERROR(X83*H83,"0")+IFERROR(X84*H84,"0")+IFERROR(X85*H85,"0")</f>
        <v>554.40000000000009</v>
      </c>
      <c r="K304" s="46">
        <f>IFERROR(X90*H90,"0")+IFERROR(X91*H91,"0")+IFERROR(X92*H92,"0")</f>
        <v>110.88</v>
      </c>
      <c r="L304" s="46">
        <f>IFERROR(X97*H97,"0")+IFERROR(X98*H98,"0")+IFERROR(X99*H99,"0")+IFERROR(X100*H100,"0")+IFERROR(X101*H101,"0")+IFERROR(X102*H102,"0")+IFERROR(X103*H103,"0")+IFERROR(X104*H104,"0")</f>
        <v>1712.64</v>
      </c>
      <c r="M304" s="46">
        <f>IFERROR(X109*H109,"0")+IFERROR(X110*H110,"0")</f>
        <v>546</v>
      </c>
      <c r="N304" s="313"/>
      <c r="O304" s="46">
        <f>IFERROR(X115*H115,"0")+IFERROR(X116*H116,"0")+IFERROR(X117*H117,"0")</f>
        <v>210</v>
      </c>
      <c r="P304" s="46">
        <f>IFERROR(X122*H122,"0")+IFERROR(X123*H123,"0")+IFERROR(X124*H124,"0")</f>
        <v>168</v>
      </c>
      <c r="Q304" s="46">
        <f>IFERROR(X129*H129,"0")</f>
        <v>42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420</v>
      </c>
      <c r="V304" s="46">
        <f>IFERROR(X165*H165,"0")+IFERROR(X166*H166,"0")+IFERROR(X167*H167,"0")+IFERROR(X171*H171,"0")+IFERROR(X172*H172,"0")</f>
        <v>252</v>
      </c>
      <c r="W304" s="46">
        <f>IFERROR(X178*H178,"0")+IFERROR(X179*H179,"0")+IFERROR(X180*H180,"0")</f>
        <v>67.2</v>
      </c>
      <c r="X304" s="46">
        <f>IFERROR(X185*H185,"0")+IFERROR(X186*H186,"0")+IFERROR(X187*H187,"0")</f>
        <v>672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345.6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420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882.59999999999991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5267.04</v>
      </c>
      <c r="B307" s="60">
        <f>SUMPRODUCT(--(BB:BB="ПГП"),--(W:W="кор"),H:H,Y:Y)+SUMPRODUCT(--(BB:BB="ПГП"),--(W:W="кг"),Y:Y)</f>
        <v>3143.8799999999997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