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71214F8-B1AA-4469-AF1D-4275B2423E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5" i="1" s="1"/>
  <c r="Y97" i="1"/>
  <c r="Y106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9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294" i="1" s="1"/>
  <c r="Y38" i="1"/>
  <c r="Y298" i="1" s="1"/>
  <c r="Y59" i="1"/>
  <c r="Y66" i="1"/>
  <c r="Y71" i="1"/>
  <c r="Y76" i="1"/>
  <c r="Y87" i="1"/>
  <c r="Y94" i="1"/>
  <c r="Y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H9" i="1"/>
  <c r="X295" i="1"/>
  <c r="X296" i="1"/>
  <c r="X298" i="1"/>
  <c r="BN29" i="1"/>
  <c r="Y295" i="1" s="1"/>
  <c r="Y297" i="1" s="1"/>
  <c r="BN31" i="1"/>
  <c r="BN36" i="1"/>
  <c r="BP36" i="1"/>
  <c r="Y296" i="1" s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Z299" i="1" s="1"/>
  <c r="BN202" i="1"/>
  <c r="BP202" i="1"/>
  <c r="Z222" i="1"/>
  <c r="Y229" i="1"/>
  <c r="Y236" i="1"/>
  <c r="C307" i="1" s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A307" i="1" l="1"/>
  <c r="X297" i="1"/>
  <c r="B30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<sst xmlns="http://schemas.openxmlformats.org/spreadsheetml/2006/main" count="1501" uniqueCount="509">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</sst>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4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14</v>
      </c>
      <c r="Y29" s="32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84</v>
      </c>
      <c r="Y32" s="322">
        <f>IFERROR(SUM(Y28:Y31),"0")</f>
        <v>84</v>
      </c>
      <c r="Z32" s="322">
        <f>IFERROR(IF(Z28="",0,Z28),"0")+IFERROR(IF(Z29="",0,Z29),"0")+IFERROR(IF(Z30="",0,Z30),"0")+IFERROR(IF(Z31="",0,Z31),"0")</f>
        <v>0.79043999999999992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126</v>
      </c>
      <c r="Y33" s="322">
        <f>IFERROR(SUMPRODUCT(Y28:Y31*H28:H31),"0")</f>
        <v>126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12</v>
      </c>
      <c r="Y57" s="321">
        <f t="shared" si="0"/>
        <v>12</v>
      </c>
      <c r="Z57" s="36">
        <f t="shared" si="1"/>
        <v>0.186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89.831999999999994</v>
      </c>
      <c r="BN57" s="67">
        <f t="shared" si="3"/>
        <v>89.831999999999994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12</v>
      </c>
      <c r="Y59" s="322">
        <f>IFERROR(SUM(Y47:Y58),"0")</f>
        <v>12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0.186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86.4</v>
      </c>
      <c r="Y60" s="322">
        <f>IFERROR(SUMPRODUCT(Y47:Y58*H47:H58),"0")</f>
        <v>86.4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36</v>
      </c>
      <c r="Y64" s="321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36</v>
      </c>
      <c r="Y65" s="322">
        <f>IFERROR(SUM(Y63:Y64),"0")</f>
        <v>36</v>
      </c>
      <c r="Z65" s="322">
        <f>IFERROR(IF(Z63="",0,Z63),"0")+IFERROR(IF(Z64="",0,Z64),"0")</f>
        <v>0.31175999999999998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180</v>
      </c>
      <c r="Y66" s="322">
        <f>IFERROR(SUMPRODUCT(Y63:Y64*H63:H64),"0")</f>
        <v>180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42</v>
      </c>
      <c r="Y75" s="32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42</v>
      </c>
      <c r="Y76" s="322">
        <f>IFERROR(SUM(Y74:Y75),"0")</f>
        <v>42</v>
      </c>
      <c r="Z76" s="322">
        <f>IFERROR(IF(Z74="",0,Z74),"0")+IFERROR(IF(Z75="",0,Z75),"0")</f>
        <v>0.75095999999999996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151.20000000000002</v>
      </c>
      <c r="Y77" s="322">
        <f>IFERROR(SUMPRODUCT(Y74:Y75*H74:H75),"0")</f>
        <v>151.20000000000002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14</v>
      </c>
      <c r="Y84" s="321">
        <f t="shared" si="6"/>
        <v>14</v>
      </c>
      <c r="Z84" s="36">
        <f t="shared" si="7"/>
        <v>0.25031999999999999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14</v>
      </c>
      <c r="Y86" s="322">
        <f>IFERROR(SUM(Y80:Y85),"0")</f>
        <v>14</v>
      </c>
      <c r="Z86" s="322">
        <f>IFERROR(IF(Z80="",0,Z80),"0")+IFERROR(IF(Z81="",0,Z81),"0")+IFERROR(IF(Z82="",0,Z82),"0")+IFERROR(IF(Z83="",0,Z83),"0")+IFERROR(IF(Z84="",0,Z84),"0")+IFERROR(IF(Z85="",0,Z85),"0")</f>
        <v>0.25031999999999999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50.4</v>
      </c>
      <c r="Y87" s="322">
        <f>IFERROR(SUMPRODUCT(Y80:Y85*H80:H85),"0")</f>
        <v>50.4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42</v>
      </c>
      <c r="Y91" s="321">
        <f>IFERROR(IF(X91="","",X91),"")</f>
        <v>42</v>
      </c>
      <c r="Z91" s="36">
        <f>IFERROR(IF(X91="","",X91*0.01788),"")</f>
        <v>0.75095999999999996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178.24799999999999</v>
      </c>
      <c r="BN91" s="67">
        <f>IFERROR(Y91*I91,"0")</f>
        <v>178.24799999999999</v>
      </c>
      <c r="BO91" s="67">
        <f>IFERROR(X91/J91,"0")</f>
        <v>0.6</v>
      </c>
      <c r="BP91" s="67">
        <f>IFERROR(Y91/J91,"0")</f>
        <v>0.6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42</v>
      </c>
      <c r="Y93" s="322">
        <f>IFERROR(SUM(Y90:Y92),"0")</f>
        <v>42</v>
      </c>
      <c r="Z93" s="322">
        <f>IFERROR(IF(Z90="",0,Z90),"0")+IFERROR(IF(Z91="",0,Z91),"0")+IFERROR(IF(Z92="",0,Z92),"0")</f>
        <v>0.75095999999999996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151.20000000000002</v>
      </c>
      <c r="Y94" s="322">
        <f>IFERROR(SUMPRODUCT(Y90:Y92*H90:H92),"0")</f>
        <v>151.20000000000002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12</v>
      </c>
      <c r="Y97" s="321">
        <f t="shared" ref="Y97:Y104" si="12">IFERROR(IF(X97="","",X97),"")</f>
        <v>12</v>
      </c>
      <c r="Z97" s="36">
        <f t="shared" ref="Z97:Z104" si="13">IFERROR(IF(X97="","",X97*0.0155),"")</f>
        <v>0.186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86.395200000000003</v>
      </c>
      <c r="BN97" s="67">
        <f t="shared" ref="BN97:BN104" si="15">IFERROR(Y97*I97,"0")</f>
        <v>86.395200000000003</v>
      </c>
      <c r="BO97" s="67">
        <f t="shared" ref="BO97:BO104" si="16">IFERROR(X97/J97,"0")</f>
        <v>0.14285714285714285</v>
      </c>
      <c r="BP97" s="67">
        <f t="shared" ref="BP97:BP104" si="17">IFERROR(Y97/J97,"0")</f>
        <v>0.14285714285714285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12</v>
      </c>
      <c r="Y101" s="321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24</v>
      </c>
      <c r="Y105" s="322">
        <f>IFERROR(SUM(Y97:Y104),"0")</f>
        <v>24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0.372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165.12</v>
      </c>
      <c r="Y106" s="322">
        <f>IFERROR(SUMPRODUCT(Y97:Y104*H97:H104),"0")</f>
        <v>165.12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56</v>
      </c>
      <c r="Y109" s="321">
        <f>IFERROR(IF(X109="","",X109),"")</f>
        <v>56</v>
      </c>
      <c r="Z109" s="36">
        <f>IFERROR(IF(X109="","",X109*0.01788),"")</f>
        <v>1.0012799999999999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207.40159999999997</v>
      </c>
      <c r="BN109" s="67">
        <f>IFERROR(Y109*I109,"0")</f>
        <v>207.40159999999997</v>
      </c>
      <c r="BO109" s="67">
        <f>IFERROR(X109/J109,"0")</f>
        <v>0.8</v>
      </c>
      <c r="BP109" s="67">
        <f>IFERROR(Y109/J109,"0")</f>
        <v>0.8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70</v>
      </c>
      <c r="Y110" s="321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126</v>
      </c>
      <c r="Y111" s="322">
        <f>IFERROR(SUM(Y109:Y110),"0")</f>
        <v>126</v>
      </c>
      <c r="Z111" s="322">
        <f>IFERROR(IF(Z109="",0,Z109),"0")+IFERROR(IF(Z110="",0,Z110),"0")</f>
        <v>2.2528800000000002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378</v>
      </c>
      <c r="Y112" s="322">
        <f>IFERROR(SUMPRODUCT(Y109:Y110*H109:H110),"0")</f>
        <v>378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14</v>
      </c>
      <c r="Y117" s="321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14</v>
      </c>
      <c r="Y118" s="322">
        <f>IFERROR(SUM(Y115:Y117),"0")</f>
        <v>14</v>
      </c>
      <c r="Z118" s="322">
        <f>IFERROR(IF(Z115="",0,Z115),"0")+IFERROR(IF(Z116="",0,Z116),"0")+IFERROR(IF(Z117="",0,Z117),"0")</f>
        <v>0.25031999999999999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42</v>
      </c>
      <c r="Y119" s="322">
        <f>IFERROR(SUMPRODUCT(Y115:Y117*H115:H117),"0")</f>
        <v>42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0</v>
      </c>
      <c r="Y125" s="322">
        <f>IFERROR(SUM(Y122:Y124),"0")</f>
        <v>0</v>
      </c>
      <c r="Z125" s="322">
        <f>IFERROR(IF(Z122="",0,Z122),"0")+IFERROR(IF(Z123="",0,Z123),"0")+IFERROR(IF(Z124="",0,Z124),"0")</f>
        <v>0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0</v>
      </c>
      <c r="Y126" s="322">
        <f>IFERROR(SUMPRODUCT(Y122:Y124*H122:H124),"0")</f>
        <v>0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14</v>
      </c>
      <c r="Y129" s="32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14</v>
      </c>
      <c r="Y130" s="322">
        <f>IFERROR(SUM(Y129:Y129),"0")</f>
        <v>14</v>
      </c>
      <c r="Z130" s="322">
        <f>IFERROR(IF(Z129="",0,Z129),"0")</f>
        <v>0.25031999999999999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42</v>
      </c>
      <c r="Y131" s="322">
        <f>IFERROR(SUMPRODUCT(Y129:Y129*H129:H129),"0")</f>
        <v>42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72</v>
      </c>
      <c r="Y153" s="321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72</v>
      </c>
      <c r="Y155" s="322">
        <f>IFERROR(SUM(Y151:Y154),"0")</f>
        <v>72</v>
      </c>
      <c r="Z155" s="322">
        <f>IFERROR(IF(Z151="",0,Z151),"0")+IFERROR(IF(Z152="",0,Z152),"0")+IFERROR(IF(Z153="",0,Z153),"0")+IFERROR(IF(Z154="",0,Z154),"0")</f>
        <v>0.62351999999999996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360</v>
      </c>
      <c r="Y156" s="322">
        <f>IFERROR(SUMPRODUCT(Y151:Y154*H151:H154),"0")</f>
        <v>360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70</v>
      </c>
      <c r="Y165" s="321">
        <f>IFERROR(IF(X165="","",X165),"")</f>
        <v>70</v>
      </c>
      <c r="Z165" s="36">
        <f>IFERROR(IF(X165="","",X165*0.01788),"")</f>
        <v>1.2516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84</v>
      </c>
      <c r="Y168" s="322">
        <f>IFERROR(SUM(Y165:Y167),"0")</f>
        <v>84</v>
      </c>
      <c r="Z168" s="322">
        <f>IFERROR(IF(Z165="",0,Z165),"0")+IFERROR(IF(Z166="",0,Z166),"0")+IFERROR(IF(Z167="",0,Z167),"0")</f>
        <v>1.5019200000000001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252</v>
      </c>
      <c r="Y169" s="322">
        <f>IFERROR(SUMPRODUCT(Y165:Y167*H165:H167),"0")</f>
        <v>252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14</v>
      </c>
      <c r="Y178" s="321">
        <f>IFERROR(IF(X178="","",X178),"")</f>
        <v>14</v>
      </c>
      <c r="Z178" s="36">
        <f>IFERROR(IF(X178="","",X178*0.01788),"")</f>
        <v>0.25031999999999999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14</v>
      </c>
      <c r="Y179" s="321">
        <f>IFERROR(IF(X179="","",X179),"")</f>
        <v>14</v>
      </c>
      <c r="Z179" s="36">
        <f>IFERROR(IF(X179="","",X179*0.01788),"")</f>
        <v>0.25031999999999999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43.450400000000002</v>
      </c>
      <c r="BN179" s="67">
        <f>IFERROR(Y179*I179,"0")</f>
        <v>43.450400000000002</v>
      </c>
      <c r="BO179" s="67">
        <f>IFERROR(X179/J179,"0")</f>
        <v>0.2</v>
      </c>
      <c r="BP179" s="67">
        <f>IFERROR(Y179/J179,"0")</f>
        <v>0.2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28</v>
      </c>
      <c r="Y181" s="322">
        <f>IFERROR(SUM(Y178:Y180),"0")</f>
        <v>28</v>
      </c>
      <c r="Z181" s="322">
        <f>IFERROR(IF(Z178="",0,Z178),"0")+IFERROR(IF(Z179="",0,Z179),"0")+IFERROR(IF(Z180="",0,Z180),"0")</f>
        <v>0.50063999999999997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67.2</v>
      </c>
      <c r="Y182" s="322">
        <f>IFERROR(SUMPRODUCT(Y178:Y180*H178:H180),"0")</f>
        <v>67.2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24</v>
      </c>
      <c r="Y185" s="321">
        <f>IFERROR(IF(X185="","",X185),"")</f>
        <v>24</v>
      </c>
      <c r="Z185" s="36">
        <f>IFERROR(IF(X185="","",X185*0.0155),"")</f>
        <v>0.372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140.88</v>
      </c>
      <c r="BN185" s="67">
        <f>IFERROR(Y185*I185,"0")</f>
        <v>140.88</v>
      </c>
      <c r="BO185" s="67">
        <f>IFERROR(X185/J185,"0")</f>
        <v>0.2857142857142857</v>
      </c>
      <c r="BP185" s="67">
        <f>IFERROR(Y185/J185,"0")</f>
        <v>0.2857142857142857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24</v>
      </c>
      <c r="Y188" s="322">
        <f>IFERROR(SUM(Y185:Y187),"0")</f>
        <v>24</v>
      </c>
      <c r="Z188" s="322">
        <f>IFERROR(IF(Z185="",0,Z185),"0")+IFERROR(IF(Z186="",0,Z186),"0")+IFERROR(IF(Z187="",0,Z187),"0")</f>
        <v>0.372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134.39999999999998</v>
      </c>
      <c r="Y189" s="322">
        <f>IFERROR(SUMPRODUCT(Y185:Y187*H185:H187),"0")</f>
        <v>134.39999999999998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12</v>
      </c>
      <c r="Y203" s="321">
        <f>IFERROR(IF(X203="","",X203),"")</f>
        <v>12</v>
      </c>
      <c r="Z203" s="36">
        <f>IFERROR(IF(X203="","",X203*0.0155),"")</f>
        <v>0.186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12</v>
      </c>
      <c r="Y206" s="322">
        <f>IFERROR(SUM(Y202:Y205),"0")</f>
        <v>12</v>
      </c>
      <c r="Z206" s="322">
        <f>IFERROR(IF(Z202="",0,Z202),"0")+IFERROR(IF(Z203="",0,Z203),"0")+IFERROR(IF(Z204="",0,Z204),"0")+IFERROR(IF(Z205="",0,Z205),"0")</f>
        <v>0.186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86.4</v>
      </c>
      <c r="Y207" s="322">
        <f>IFERROR(SUMPRODUCT(Y202:Y205*H202:H205),"0")</f>
        <v>86.4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12</v>
      </c>
      <c r="Y252" s="321">
        <f>IFERROR(IF(X252="","",X252),"")</f>
        <v>12</v>
      </c>
      <c r="Z252" s="36">
        <f>IFERROR(IF(X252="","",X252*0.0155),"")</f>
        <v>0.186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87.36</v>
      </c>
      <c r="BN252" s="67">
        <f>IFERROR(Y252*I252,"0")</f>
        <v>87.36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84</v>
      </c>
      <c r="Y255" s="322">
        <f>IFERROR(SUMPRODUCT(Y251:Y253*H251:H253),"0")</f>
        <v>84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36</v>
      </c>
      <c r="Y257" s="321">
        <f>IFERROR(IF(X257="","",X257),"")</f>
        <v>36</v>
      </c>
      <c r="Z257" s="36">
        <f>IFERROR(IF(X257="","",X257*0.00502),"")</f>
        <v>0.18071999999999999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68.94</v>
      </c>
      <c r="BN257" s="67">
        <f>IFERROR(Y257*I257,"0")</f>
        <v>68.94</v>
      </c>
      <c r="BO257" s="67">
        <f>IFERROR(X257/J257,"0")</f>
        <v>0.15384615384615385</v>
      </c>
      <c r="BP257" s="67">
        <f>IFERROR(Y257/J257,"0")</f>
        <v>0.15384615384615385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36</v>
      </c>
      <c r="Y258" s="322">
        <f>IFERROR(SUM(Y257:Y257),"0")</f>
        <v>36</v>
      </c>
      <c r="Z258" s="322">
        <f>IFERROR(IF(Z257="",0,Z257),"0")</f>
        <v>0.18071999999999999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64.8</v>
      </c>
      <c r="Y259" s="322">
        <f>IFERROR(SUMPRODUCT(Y257:Y257*H257:H257),"0")</f>
        <v>64.8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36</v>
      </c>
      <c r="Y261" s="321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225.35999999999999</v>
      </c>
      <c r="BN261" s="67">
        <f>IFERROR(Y261*I261,"0")</f>
        <v>225.35999999999999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36</v>
      </c>
      <c r="Y263" s="322">
        <f>IFERROR(SUM(Y261:Y262),"0")</f>
        <v>36</v>
      </c>
      <c r="Z263" s="322">
        <f>IFERROR(IF(Z261="",0,Z261),"0")+IFERROR(IF(Z262="",0,Z262),"0")</f>
        <v>0.55800000000000005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216</v>
      </c>
      <c r="Y264" s="322">
        <f>IFERROR(SUMPRODUCT(Y261:Y262*H261:H262),"0")</f>
        <v>216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42</v>
      </c>
      <c r="Y266" s="321">
        <f>IFERROR(IF(X266="","",X266),"")</f>
        <v>42</v>
      </c>
      <c r="Z266" s="36">
        <f>IFERROR(IF(X266="","",X266*0.00936),"")</f>
        <v>0.39312000000000002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121.40520000000001</v>
      </c>
      <c r="BN266" s="67">
        <f>IFERROR(Y266*I266,"0")</f>
        <v>121.40520000000001</v>
      </c>
      <c r="BO266" s="67">
        <f>IFERROR(X266/J266,"0")</f>
        <v>0.33333333333333331</v>
      </c>
      <c r="BP266" s="67">
        <f>IFERROR(Y266/J266,"0")</f>
        <v>0.33333333333333331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60</v>
      </c>
      <c r="Y267" s="321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314.10000000000002</v>
      </c>
      <c r="BN267" s="67">
        <f>IFERROR(Y267*I267,"0")</f>
        <v>314.10000000000002</v>
      </c>
      <c r="BO267" s="67">
        <f>IFERROR(X267/J267,"0")</f>
        <v>0.7142857142857143</v>
      </c>
      <c r="BP267" s="67">
        <f>IFERROR(Y267/J267,"0")</f>
        <v>0.7142857142857143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102</v>
      </c>
      <c r="Y269" s="322">
        <f>IFERROR(SUM(Y266:Y268),"0")</f>
        <v>102</v>
      </c>
      <c r="Z269" s="322">
        <f>IFERROR(IF(Z266="",0,Z266),"0")+IFERROR(IF(Z267="",0,Z267),"0")+IFERROR(IF(Z268="",0,Z268),"0")</f>
        <v>1.3231199999999999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413.4</v>
      </c>
      <c r="Y270" s="322">
        <f>IFERROR(SUMPRODUCT(Y266:Y268*H266:H268),"0")</f>
        <v>413.4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42</v>
      </c>
      <c r="Y280" s="321">
        <f t="shared" si="24"/>
        <v>42</v>
      </c>
      <c r="Z280" s="36">
        <f t="shared" si="29"/>
        <v>0.39312000000000002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163.464</v>
      </c>
      <c r="BN280" s="67">
        <f t="shared" si="26"/>
        <v>163.464</v>
      </c>
      <c r="BO280" s="67">
        <f t="shared" si="27"/>
        <v>0.33333333333333331</v>
      </c>
      <c r="BP280" s="67">
        <f t="shared" si="28"/>
        <v>0.33333333333333331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42</v>
      </c>
      <c r="Y292" s="322">
        <f>IFERROR(SUM(Y272:Y291),"0")</f>
        <v>42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0.39312000000000002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155.4</v>
      </c>
      <c r="Y293" s="322">
        <f>IFERROR(SUMPRODUCT(Y272:Y291*H272:H291),"0")</f>
        <v>155.4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3205.9200000000005</v>
      </c>
      <c r="Y294" s="322">
        <f>IFERROR(Y24+Y33+Y39+Y44+Y60+Y66+Y71+Y77+Y87+Y94+Y106+Y112+Y119+Y126+Y131+Y137+Y142+Y148+Y156+Y161+Y169+Y174+Y182+Y189+Y199+Y207+Y212+Y217+Y223+Y229+Y236+Y241+Y247+Y255+Y259+Y264+Y270+Y293,"0")</f>
        <v>3205.9200000000005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3559.3252000000007</v>
      </c>
      <c r="Y295" s="322">
        <f>IFERROR(SUM(BN22:BN291),"0")</f>
        <v>3559.3252000000007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10</v>
      </c>
      <c r="Y296" s="38">
        <f>ROUNDUP(SUM(BP22:BP291),0)</f>
        <v>10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3809.3252000000007</v>
      </c>
      <c r="Y297" s="322">
        <f>GrossWeightTotalR+PalletQtyTotalR*25</f>
        <v>3809.3252000000007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856</v>
      </c>
      <c r="Y298" s="322">
        <f>IFERROR(Y23+Y32+Y38+Y43+Y59+Y65+Y70+Y76+Y86+Y93+Y105+Y111+Y118+Y125+Y130+Y136+Y141+Y147+Y155+Y160+Y168+Y173+Y181+Y188+Y198+Y206+Y211+Y216+Y222+Y228+Y235+Y240+Y246+Y254+Y258+Y263+Y269+Y292,"0")</f>
        <v>856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11.991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126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86.4</v>
      </c>
      <c r="G304" s="46">
        <f>IFERROR(X63*H63,"0")+IFERROR(X64*H64,"0")</f>
        <v>180</v>
      </c>
      <c r="H304" s="46">
        <f>IFERROR(X69*H69,"0")</f>
        <v>0</v>
      </c>
      <c r="I304" s="46">
        <f>IFERROR(X74*H74,"0")+IFERROR(X75*H75,"0")</f>
        <v>151.20000000000002</v>
      </c>
      <c r="J304" s="46">
        <f>IFERROR(X80*H80,"0")+IFERROR(X81*H81,"0")+IFERROR(X82*H82,"0")+IFERROR(X83*H83,"0")+IFERROR(X84*H84,"0")+IFERROR(X85*H85,"0")</f>
        <v>50.4</v>
      </c>
      <c r="K304" s="46">
        <f>IFERROR(X90*H90,"0")+IFERROR(X91*H91,"0")+IFERROR(X92*H92,"0")</f>
        <v>151.20000000000002</v>
      </c>
      <c r="L304" s="46">
        <f>IFERROR(X97*H97,"0")+IFERROR(X98*H98,"0")+IFERROR(X99*H99,"0")+IFERROR(X100*H100,"0")+IFERROR(X101*H101,"0")+IFERROR(X102*H102,"0")+IFERROR(X103*H103,"0")+IFERROR(X104*H104,"0")</f>
        <v>165.12</v>
      </c>
      <c r="M304" s="46">
        <f>IFERROR(X109*H109,"0")+IFERROR(X110*H110,"0")</f>
        <v>378</v>
      </c>
      <c r="N304" s="313"/>
      <c r="O304" s="46">
        <f>IFERROR(X115*H115,"0")+IFERROR(X116*H116,"0")+IFERROR(X117*H117,"0")</f>
        <v>42</v>
      </c>
      <c r="P304" s="46">
        <f>IFERROR(X122*H122,"0")+IFERROR(X123*H123,"0")+IFERROR(X124*H124,"0")</f>
        <v>0</v>
      </c>
      <c r="Q304" s="46">
        <f>IFERROR(X129*H129,"0")</f>
        <v>42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360</v>
      </c>
      <c r="V304" s="46">
        <f>IFERROR(X165*H165,"0")+IFERROR(X166*H166,"0")+IFERROR(X167*H167,"0")+IFERROR(X171*H171,"0")+IFERROR(X172*H172,"0")</f>
        <v>252</v>
      </c>
      <c r="W304" s="46">
        <f>IFERROR(X178*H178,"0")+IFERROR(X179*H179,"0")+IFERROR(X180*H180,"0")</f>
        <v>67.2</v>
      </c>
      <c r="X304" s="46">
        <f>IFERROR(X185*H185,"0")+IFERROR(X186*H186,"0")+IFERROR(X187*H187,"0")</f>
        <v>134.39999999999998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86.4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933.6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1096.32</v>
      </c>
      <c r="B307" s="60">
        <f>SUMPRODUCT(--(BB:BB="ПГП"),--(W:W="кор"),H:H,Y:Y)+SUMPRODUCT(--(BB:BB="ПГП"),--(W:W="кг"),Y:Y)</f>
        <v>2109.6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2024-11-15T08:06:29Z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