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ED7A28F-2721-41AE-BF19-4220529A1C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Y527" i="1" s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Y514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Y504" i="1" s="1"/>
  <c r="P486" i="1"/>
  <c r="BP485" i="1"/>
  <c r="BO485" i="1"/>
  <c r="BN485" i="1"/>
  <c r="BM485" i="1"/>
  <c r="Z485" i="1"/>
  <c r="Y485" i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P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Y445" i="1" s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Y426" i="1" s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Y364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Y341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BO308" i="1"/>
  <c r="BM308" i="1"/>
  <c r="Y308" i="1"/>
  <c r="Y313" i="1" s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Y303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Y291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7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Y211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I670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Y187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1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Y164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7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8" i="1" s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Y129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20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Y36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6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0" i="1"/>
  <c r="X661" i="1"/>
  <c r="X662" i="1"/>
  <c r="X664" i="1"/>
  <c r="Y24" i="1"/>
  <c r="Z28" i="1"/>
  <c r="Z35" i="1" s="1"/>
  <c r="BN28" i="1"/>
  <c r="BP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70" i="1"/>
  <c r="Z64" i="1"/>
  <c r="Z72" i="1" s="1"/>
  <c r="BN64" i="1"/>
  <c r="BP64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Z120" i="1" s="1"/>
  <c r="BN115" i="1"/>
  <c r="BP115" i="1"/>
  <c r="Z117" i="1"/>
  <c r="BN117" i="1"/>
  <c r="Z118" i="1"/>
  <c r="BN118" i="1"/>
  <c r="F670" i="1"/>
  <c r="Z125" i="1"/>
  <c r="Z129" i="1" s="1"/>
  <c r="BN125" i="1"/>
  <c r="BP125" i="1"/>
  <c r="Z127" i="1"/>
  <c r="BN127" i="1"/>
  <c r="Y130" i="1"/>
  <c r="Z132" i="1"/>
  <c r="BN132" i="1"/>
  <c r="BP132" i="1"/>
  <c r="Z134" i="1"/>
  <c r="BN134" i="1"/>
  <c r="Z135" i="1"/>
  <c r="BN135" i="1"/>
  <c r="Z136" i="1"/>
  <c r="BN136" i="1"/>
  <c r="Y137" i="1"/>
  <c r="Z140" i="1"/>
  <c r="BN140" i="1"/>
  <c r="BP140" i="1"/>
  <c r="Z143" i="1"/>
  <c r="BN143" i="1"/>
  <c r="Z145" i="1"/>
  <c r="BN145" i="1"/>
  <c r="Y148" i="1"/>
  <c r="Z151" i="1"/>
  <c r="Z152" i="1" s="1"/>
  <c r="BN151" i="1"/>
  <c r="BP151" i="1"/>
  <c r="Z156" i="1"/>
  <c r="Z158" i="1" s="1"/>
  <c r="BN156" i="1"/>
  <c r="BP156" i="1"/>
  <c r="Y159" i="1"/>
  <c r="Z162" i="1"/>
  <c r="Z163" i="1" s="1"/>
  <c r="BN162" i="1"/>
  <c r="BP162" i="1"/>
  <c r="Z166" i="1"/>
  <c r="Z168" i="1" s="1"/>
  <c r="BN166" i="1"/>
  <c r="BP166" i="1"/>
  <c r="Y169" i="1"/>
  <c r="H670" i="1"/>
  <c r="Y174" i="1"/>
  <c r="Z177" i="1"/>
  <c r="Z181" i="1" s="1"/>
  <c r="BN177" i="1"/>
  <c r="BP177" i="1"/>
  <c r="Z179" i="1"/>
  <c r="BN179" i="1"/>
  <c r="Z185" i="1"/>
  <c r="Z187" i="1" s="1"/>
  <c r="BN185" i="1"/>
  <c r="BP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Y205" i="1"/>
  <c r="J670" i="1"/>
  <c r="Z209" i="1"/>
  <c r="Z210" i="1" s="1"/>
  <c r="BN209" i="1"/>
  <c r="BP209" i="1"/>
  <c r="Y210" i="1"/>
  <c r="Z213" i="1"/>
  <c r="Z215" i="1" s="1"/>
  <c r="BN213" i="1"/>
  <c r="BP213" i="1"/>
  <c r="Y216" i="1"/>
  <c r="Z219" i="1"/>
  <c r="Z226" i="1" s="1"/>
  <c r="BN219" i="1"/>
  <c r="BP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BP245" i="1"/>
  <c r="BN245" i="1"/>
  <c r="Z245" i="1"/>
  <c r="BP254" i="1"/>
  <c r="BN254" i="1"/>
  <c r="Z254" i="1"/>
  <c r="BP258" i="1"/>
  <c r="BN258" i="1"/>
  <c r="Z258" i="1"/>
  <c r="F9" i="1"/>
  <c r="J9" i="1"/>
  <c r="Y54" i="1"/>
  <c r="Y664" i="1" s="1"/>
  <c r="Y111" i="1"/>
  <c r="Y158" i="1"/>
  <c r="Y194" i="1"/>
  <c r="BP239" i="1"/>
  <c r="Y662" i="1" s="1"/>
  <c r="BN239" i="1"/>
  <c r="Y661" i="1" s="1"/>
  <c r="Z239" i="1"/>
  <c r="Y241" i="1"/>
  <c r="Y248" i="1"/>
  <c r="BP243" i="1"/>
  <c r="BN243" i="1"/>
  <c r="Z243" i="1"/>
  <c r="BP247" i="1"/>
  <c r="BN247" i="1"/>
  <c r="Z247" i="1"/>
  <c r="Y249" i="1"/>
  <c r="K670" i="1"/>
  <c r="Y261" i="1"/>
  <c r="BP252" i="1"/>
  <c r="BN252" i="1"/>
  <c r="Z252" i="1"/>
  <c r="Z260" i="1" s="1"/>
  <c r="BP256" i="1"/>
  <c r="BN256" i="1"/>
  <c r="Z256" i="1"/>
  <c r="Y260" i="1"/>
  <c r="Y274" i="1"/>
  <c r="BP265" i="1"/>
  <c r="BN265" i="1"/>
  <c r="Z265" i="1"/>
  <c r="Z273" i="1" s="1"/>
  <c r="L670" i="1"/>
  <c r="Z267" i="1"/>
  <c r="BN267" i="1"/>
  <c r="Z268" i="1"/>
  <c r="BN268" i="1"/>
  <c r="Z270" i="1"/>
  <c r="BN270" i="1"/>
  <c r="Z272" i="1"/>
  <c r="BN272" i="1"/>
  <c r="Y273" i="1"/>
  <c r="M670" i="1"/>
  <c r="Z282" i="1"/>
  <c r="Z291" i="1" s="1"/>
  <c r="BN282" i="1"/>
  <c r="BP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BP301" i="1"/>
  <c r="Y304" i="1"/>
  <c r="Q670" i="1"/>
  <c r="Z308" i="1"/>
  <c r="BN308" i="1"/>
  <c r="BP308" i="1"/>
  <c r="Z309" i="1"/>
  <c r="Z313" i="1" s="1"/>
  <c r="BN309" i="1"/>
  <c r="Z311" i="1"/>
  <c r="BN311" i="1"/>
  <c r="Y314" i="1"/>
  <c r="Y319" i="1"/>
  <c r="S670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70" i="1"/>
  <c r="Z356" i="1"/>
  <c r="Z363" i="1" s="1"/>
  <c r="BN356" i="1"/>
  <c r="BP356" i="1"/>
  <c r="Z358" i="1"/>
  <c r="BN358" i="1"/>
  <c r="Z360" i="1"/>
  <c r="BN360" i="1"/>
  <c r="Z362" i="1"/>
  <c r="BN362" i="1"/>
  <c r="Y363" i="1"/>
  <c r="Z366" i="1"/>
  <c r="Z370" i="1" s="1"/>
  <c r="BN366" i="1"/>
  <c r="BP366" i="1"/>
  <c r="Z368" i="1"/>
  <c r="BN368" i="1"/>
  <c r="Y371" i="1"/>
  <c r="Z374" i="1"/>
  <c r="Z379" i="1" s="1"/>
  <c r="BN374" i="1"/>
  <c r="BP374" i="1"/>
  <c r="Z376" i="1"/>
  <c r="BN376" i="1"/>
  <c r="Z378" i="1"/>
  <c r="BN378" i="1"/>
  <c r="Z382" i="1"/>
  <c r="BN382" i="1"/>
  <c r="BP382" i="1"/>
  <c r="BP383" i="1"/>
  <c r="BN383" i="1"/>
  <c r="Z383" i="1"/>
  <c r="BP389" i="1"/>
  <c r="BN389" i="1"/>
  <c r="Z389" i="1"/>
  <c r="BP397" i="1"/>
  <c r="BN397" i="1"/>
  <c r="Z397" i="1"/>
  <c r="V670" i="1"/>
  <c r="Y403" i="1"/>
  <c r="BP402" i="1"/>
  <c r="BN402" i="1"/>
  <c r="Z402" i="1"/>
  <c r="Z403" i="1" s="1"/>
  <c r="Y404" i="1"/>
  <c r="Y409" i="1"/>
  <c r="BP406" i="1"/>
  <c r="BN406" i="1"/>
  <c r="Z406" i="1"/>
  <c r="BP416" i="1"/>
  <c r="BN416" i="1"/>
  <c r="Z416" i="1"/>
  <c r="BP420" i="1"/>
  <c r="BN420" i="1"/>
  <c r="Z420" i="1"/>
  <c r="BP424" i="1"/>
  <c r="BN424" i="1"/>
  <c r="Z424" i="1"/>
  <c r="Y431" i="1"/>
  <c r="BP428" i="1"/>
  <c r="BN428" i="1"/>
  <c r="Z428" i="1"/>
  <c r="Z430" i="1" s="1"/>
  <c r="Y439" i="1"/>
  <c r="BP435" i="1"/>
  <c r="BN435" i="1"/>
  <c r="Z435" i="1"/>
  <c r="BP443" i="1"/>
  <c r="BN443" i="1"/>
  <c r="Z443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72" i="1"/>
  <c r="BP469" i="1"/>
  <c r="BN469" i="1"/>
  <c r="Z469" i="1"/>
  <c r="Y505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BP508" i="1"/>
  <c r="BN508" i="1"/>
  <c r="Z508" i="1"/>
  <c r="Z509" i="1" s="1"/>
  <c r="Y510" i="1"/>
  <c r="Y515" i="1"/>
  <c r="BP512" i="1"/>
  <c r="BN512" i="1"/>
  <c r="Z512" i="1"/>
  <c r="Z514" i="1" s="1"/>
  <c r="Z543" i="1"/>
  <c r="BP540" i="1"/>
  <c r="BN540" i="1"/>
  <c r="Z540" i="1"/>
  <c r="Y543" i="1"/>
  <c r="Y34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Z398" i="1" s="1"/>
  <c r="BP408" i="1"/>
  <c r="BN408" i="1"/>
  <c r="Z408" i="1"/>
  <c r="Y410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Z438" i="1" s="1"/>
  <c r="Y438" i="1"/>
  <c r="Y444" i="1"/>
  <c r="BP441" i="1"/>
  <c r="BN441" i="1"/>
  <c r="Z441" i="1"/>
  <c r="Z444" i="1" s="1"/>
  <c r="BP449" i="1"/>
  <c r="BN449" i="1"/>
  <c r="Z449" i="1"/>
  <c r="BP453" i="1"/>
  <c r="BN453" i="1"/>
  <c r="Z453" i="1"/>
  <c r="Z471" i="1"/>
  <c r="BP467" i="1"/>
  <c r="BN467" i="1"/>
  <c r="Z467" i="1"/>
  <c r="Y471" i="1"/>
  <c r="BP486" i="1"/>
  <c r="BN486" i="1"/>
  <c r="Z486" i="1"/>
  <c r="Z504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23" i="1"/>
  <c r="BN523" i="1"/>
  <c r="Z523" i="1"/>
  <c r="Z527" i="1" s="1"/>
  <c r="Z670" i="1"/>
  <c r="BP556" i="1"/>
  <c r="BN556" i="1"/>
  <c r="Z556" i="1"/>
  <c r="BP562" i="1"/>
  <c r="BN562" i="1"/>
  <c r="Z562" i="1"/>
  <c r="BP568" i="1"/>
  <c r="BN568" i="1"/>
  <c r="Z568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670" i="1"/>
  <c r="Y483" i="1"/>
  <c r="Y528" i="1"/>
  <c r="BP525" i="1"/>
  <c r="BN525" i="1"/>
  <c r="Z525" i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594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Y663" i="1" l="1"/>
  <c r="Z646" i="1"/>
  <c r="Z612" i="1"/>
  <c r="Z425" i="1"/>
  <c r="Z409" i="1"/>
  <c r="X663" i="1"/>
  <c r="Z633" i="1"/>
  <c r="Z593" i="1"/>
  <c r="Z392" i="1"/>
  <c r="Z456" i="1"/>
  <c r="Z385" i="1"/>
  <c r="Z248" i="1"/>
  <c r="Z240" i="1"/>
  <c r="Z204" i="1"/>
  <c r="Z147" i="1"/>
  <c r="Z137" i="1"/>
  <c r="Z111" i="1"/>
  <c r="Z103" i="1"/>
  <c r="Z97" i="1"/>
  <c r="Z88" i="1"/>
  <c r="Z79" i="1"/>
  <c r="Z54" i="1"/>
  <c r="Z665" i="1" s="1"/>
  <c r="Y660" i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<sst xmlns="http://schemas.openxmlformats.org/spreadsheetml/2006/main" count="3150" uniqueCount="1103">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</sst>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0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261</v>
      </c>
      <c r="Y49" s="778">
        <f t="shared" si="6"/>
        <v>270</v>
      </c>
      <c r="Z49" s="36">
        <f>IFERROR(IF(Y49=0,"",ROUNDUP(Y49/H49,0)*0.02175),"")</f>
        <v>0.54374999999999996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272.59999999999997</v>
      </c>
      <c r="BN49" s="64">
        <f t="shared" si="8"/>
        <v>282</v>
      </c>
      <c r="BO49" s="64">
        <f t="shared" si="9"/>
        <v>0.43154761904761896</v>
      </c>
      <c r="BP49" s="64">
        <f t="shared" si="10"/>
        <v>0.4464285714285714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24.166666666666664</v>
      </c>
      <c r="Y54" s="779">
        <f>IFERROR(Y48/H48,"0")+IFERROR(Y49/H49,"0")+IFERROR(Y50/H50,"0")+IFERROR(Y51/H51,"0")+IFERROR(Y52/H52,"0")+IFERROR(Y53/H53,"0")</f>
        <v>25</v>
      </c>
      <c r="Z54" s="779">
        <f>IFERROR(IF(Z48="",0,Z48),"0")+IFERROR(IF(Z49="",0,Z49),"0")+IFERROR(IF(Z50="",0,Z50),"0")+IFERROR(IF(Z51="",0,Z51),"0")+IFERROR(IF(Z52="",0,Z52),"0")+IFERROR(IF(Z53="",0,Z53),"0")</f>
        <v>0.54374999999999996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261</v>
      </c>
      <c r="Y55" s="779">
        <f>IFERROR(SUM(Y48:Y53),"0")</f>
        <v>270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10</v>
      </c>
      <c r="Y86" s="778">
        <f t="shared" si="16"/>
        <v>10.8</v>
      </c>
      <c r="Z86" s="36">
        <f>IFERROR(IF(Y86=0,"",ROUNDUP(Y86/H86,0)*0.00502),"")</f>
        <v>3.0120000000000001E-2</v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10.555555555555555</v>
      </c>
      <c r="BN86" s="64">
        <f t="shared" si="18"/>
        <v>11.4</v>
      </c>
      <c r="BO86" s="64">
        <f t="shared" si="19"/>
        <v>2.3741690408357077E-2</v>
      </c>
      <c r="BP86" s="64">
        <f t="shared" si="20"/>
        <v>2.5641025641025644E-2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11</v>
      </c>
      <c r="Y87" s="778">
        <f t="shared" si="16"/>
        <v>12.6</v>
      </c>
      <c r="Z87" s="36">
        <f>IFERROR(IF(Y87=0,"",ROUNDUP(Y87/H87,0)*0.00502),"")</f>
        <v>3.5140000000000005E-2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11.611111111111111</v>
      </c>
      <c r="BN87" s="64">
        <f t="shared" si="18"/>
        <v>13.299999999999999</v>
      </c>
      <c r="BO87" s="64">
        <f t="shared" si="19"/>
        <v>2.6115859449192782E-2</v>
      </c>
      <c r="BP87" s="64">
        <f t="shared" si="20"/>
        <v>2.9914529914529919E-2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11.666666666666666</v>
      </c>
      <c r="Y88" s="779">
        <f>IFERROR(Y82/H82,"0")+IFERROR(Y83/H83,"0")+IFERROR(Y84/H84,"0")+IFERROR(Y85/H85,"0")+IFERROR(Y86/H86,"0")+IFERROR(Y87/H87,"0")</f>
        <v>13</v>
      </c>
      <c r="Z88" s="779">
        <f>IFERROR(IF(Z82="",0,Z82),"0")+IFERROR(IF(Z83="",0,Z83),"0")+IFERROR(IF(Z84="",0,Z84),"0")+IFERROR(IF(Z85="",0,Z85),"0")+IFERROR(IF(Z86="",0,Z86),"0")+IFERROR(IF(Z87="",0,Z87),"0")</f>
        <v>6.5260000000000012E-2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21</v>
      </c>
      <c r="Y89" s="779">
        <f>IFERROR(SUM(Y82:Y87),"0")</f>
        <v>23.4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40</v>
      </c>
      <c r="Y101" s="778">
        <f>IFERROR(IF(X101="",0,CEILING((X101/$H101),1)*$H101),"")</f>
        <v>42</v>
      </c>
      <c r="Z101" s="36">
        <f>IFERROR(IF(Y101=0,"",ROUNDUP(Y101/H101,0)*0.02175),"")</f>
        <v>0.10874999999999999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42.685714285714283</v>
      </c>
      <c r="BN101" s="64">
        <f>IFERROR(Y101*I101/H101,"0")</f>
        <v>44.82</v>
      </c>
      <c r="BO101" s="64">
        <f>IFERROR(1/J101*(X101/H101),"0")</f>
        <v>8.5034013605442174E-2</v>
      </c>
      <c r="BP101" s="64">
        <f>IFERROR(1/J101*(Y101/H101),"0")</f>
        <v>8.9285714285714274E-2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4.7619047619047619</v>
      </c>
      <c r="Y103" s="779">
        <f>IFERROR(Y100/H100,"0")+IFERROR(Y101/H101,"0")+IFERROR(Y102/H102,"0")</f>
        <v>5</v>
      </c>
      <c r="Z103" s="779">
        <f>IFERROR(IF(Z100="",0,Z100),"0")+IFERROR(IF(Z101="",0,Z101),"0")+IFERROR(IF(Z102="",0,Z102),"0")</f>
        <v>0.10874999999999999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40</v>
      </c>
      <c r="Y104" s="779">
        <f>IFERROR(SUM(Y100:Y102),"0")</f>
        <v>42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270</v>
      </c>
      <c r="Y107" s="778">
        <f>IFERROR(IF(X107="",0,CEILING((X107/$H107),1)*$H107),"")</f>
        <v>270</v>
      </c>
      <c r="Z107" s="36">
        <f>IFERROR(IF(Y107=0,"",ROUNDUP(Y107/H107,0)*0.02175),"")</f>
        <v>0.54374999999999996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282</v>
      </c>
      <c r="BN107" s="64">
        <f>IFERROR(Y107*I107/H107,"0")</f>
        <v>282</v>
      </c>
      <c r="BO107" s="64">
        <f>IFERROR(1/J107*(X107/H107),"0")</f>
        <v>0.4464285714285714</v>
      </c>
      <c r="BP107" s="64">
        <f>IFERROR(1/J107*(Y107/H107),"0")</f>
        <v>0.4464285714285714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25</v>
      </c>
      <c r="Y111" s="779">
        <f>IFERROR(Y107/H107,"0")+IFERROR(Y108/H108,"0")+IFERROR(Y109/H109,"0")+IFERROR(Y110/H110,"0")</f>
        <v>25</v>
      </c>
      <c r="Z111" s="779">
        <f>IFERROR(IF(Z107="",0,Z107),"0")+IFERROR(IF(Z108="",0,Z108),"0")+IFERROR(IF(Z109="",0,Z109),"0")+IFERROR(IF(Z110="",0,Z110),"0")</f>
        <v>0.54374999999999996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270</v>
      </c>
      <c r="Y112" s="779">
        <f>IFERROR(SUM(Y107:Y110),"0")</f>
        <v>270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289</v>
      </c>
      <c r="Y114" s="778">
        <f t="shared" ref="Y114:Y119" si="26">IFERROR(IF(X114="",0,CEILING((X114/$H114),1)*$H114),"")</f>
        <v>294</v>
      </c>
      <c r="Z114" s="36">
        <f>IFERROR(IF(Y114=0,"",ROUNDUP(Y114/H114,0)*0.02175),"")</f>
        <v>0.76124999999999998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308.40428571428572</v>
      </c>
      <c r="BN114" s="64">
        <f t="shared" ref="BN114:BN119" si="28">IFERROR(Y114*I114/H114,"0")</f>
        <v>313.74</v>
      </c>
      <c r="BO114" s="64">
        <f t="shared" ref="BO114:BO119" si="29">IFERROR(1/J114*(X114/H114),"0")</f>
        <v>0.6143707482993197</v>
      </c>
      <c r="BP114" s="64">
        <f t="shared" ref="BP114:BP119" si="30">IFERROR(1/J114*(Y114/H114),"0")</f>
        <v>0.625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115</v>
      </c>
      <c r="Y116" s="778">
        <f t="shared" si="26"/>
        <v>116.10000000000001</v>
      </c>
      <c r="Z116" s="36">
        <f>IFERROR(IF(Y116=0,"",ROUNDUP(Y116/H116,0)*0.00753),"")</f>
        <v>0.32379000000000002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126.58518518518517</v>
      </c>
      <c r="BN116" s="64">
        <f t="shared" si="28"/>
        <v>127.79600000000001</v>
      </c>
      <c r="BO116" s="64">
        <f t="shared" si="29"/>
        <v>0.27302943969610632</v>
      </c>
      <c r="BP116" s="64">
        <f t="shared" si="30"/>
        <v>0.27564102564102561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76.997354497354493</v>
      </c>
      <c r="Y120" s="779">
        <f>IFERROR(Y114/H114,"0")+IFERROR(Y115/H115,"0")+IFERROR(Y116/H116,"0")+IFERROR(Y117/H117,"0")+IFERROR(Y118/H118,"0")+IFERROR(Y119/H119,"0")</f>
        <v>78</v>
      </c>
      <c r="Z120" s="779">
        <f>IFERROR(IF(Z114="",0,Z114),"0")+IFERROR(IF(Z115="",0,Z115),"0")+IFERROR(IF(Z116="",0,Z116),"0")+IFERROR(IF(Z117="",0,Z117),"0")+IFERROR(IF(Z118="",0,Z118),"0")+IFERROR(IF(Z119="",0,Z119),"0")</f>
        <v>1.08504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404</v>
      </c>
      <c r="Y121" s="779">
        <f>IFERROR(SUM(Y114:Y119),"0")</f>
        <v>410.1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43</v>
      </c>
      <c r="Y127" s="778">
        <f>IFERROR(IF(X127="",0,CEILING((X127/$H127),1)*$H127),"")</f>
        <v>45</v>
      </c>
      <c r="Z127" s="36">
        <f>IFERROR(IF(Y127=0,"",ROUNDUP(Y127/H127,0)*0.00902),"")</f>
        <v>9.0200000000000002E-2</v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45.006666666666668</v>
      </c>
      <c r="BN127" s="64">
        <f>IFERROR(Y127*I127/H127,"0")</f>
        <v>47.099999999999994</v>
      </c>
      <c r="BO127" s="64">
        <f>IFERROR(1/J127*(X127/H127),"0")</f>
        <v>7.2390572390572394E-2</v>
      </c>
      <c r="BP127" s="64">
        <f>IFERROR(1/J127*(Y127/H127),"0")</f>
        <v>7.575757575757576E-2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9.5555555555555554</v>
      </c>
      <c r="Y129" s="779">
        <f>IFERROR(Y124/H124,"0")+IFERROR(Y125/H125,"0")+IFERROR(Y126/H126,"0")+IFERROR(Y127/H127,"0")+IFERROR(Y128/H128,"0")</f>
        <v>10</v>
      </c>
      <c r="Z129" s="779">
        <f>IFERROR(IF(Z124="",0,Z124),"0")+IFERROR(IF(Z125="",0,Z125),"0")+IFERROR(IF(Z126="",0,Z126),"0")+IFERROR(IF(Z127="",0,Z127),"0")+IFERROR(IF(Z128="",0,Z128),"0")</f>
        <v>9.0200000000000002E-2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43</v>
      </c>
      <c r="Y130" s="779">
        <f>IFERROR(SUM(Y124:Y128),"0")</f>
        <v>45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76</v>
      </c>
      <c r="Y133" s="778">
        <f>IFERROR(IF(X133="",0,CEILING((X133/$H133),1)*$H133),"")</f>
        <v>86.4</v>
      </c>
      <c r="Z133" s="36">
        <f>IFERROR(IF(Y133=0,"",ROUNDUP(Y133/H133,0)*0.02175),"")</f>
        <v>0.17399999999999999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79.377777777777766</v>
      </c>
      <c r="BN133" s="64">
        <f>IFERROR(Y133*I133/H133,"0")</f>
        <v>90.24</v>
      </c>
      <c r="BO133" s="64">
        <f>IFERROR(1/J133*(X133/H133),"0")</f>
        <v>0.12566137566137564</v>
      </c>
      <c r="BP133" s="64">
        <f>IFERROR(1/J133*(Y133/H133),"0")</f>
        <v>0.14285714285714285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7.0370370370370363</v>
      </c>
      <c r="Y137" s="779">
        <f>IFERROR(Y132/H132,"0")+IFERROR(Y133/H133,"0")+IFERROR(Y134/H134,"0")+IFERROR(Y135/H135,"0")+IFERROR(Y136/H136,"0")</f>
        <v>8</v>
      </c>
      <c r="Z137" s="779">
        <f>IFERROR(IF(Z132="",0,Z132),"0")+IFERROR(IF(Z133="",0,Z133),"0")+IFERROR(IF(Z134="",0,Z134),"0")+IFERROR(IF(Z135="",0,Z135),"0")+IFERROR(IF(Z136="",0,Z136),"0")</f>
        <v>0.17399999999999999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76</v>
      </c>
      <c r="Y138" s="779">
        <f>IFERROR(SUM(Y132:Y136),"0")</f>
        <v>86.4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192</v>
      </c>
      <c r="Y144" s="778">
        <f t="shared" si="31"/>
        <v>194.4</v>
      </c>
      <c r="Z144" s="36">
        <f>IFERROR(IF(Y144=0,"",ROUNDUP(Y144/H144,0)*0.00753),"")</f>
        <v>0.54215999999999998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211.3422222222222</v>
      </c>
      <c r="BN144" s="64">
        <f t="shared" si="33"/>
        <v>213.98399999999998</v>
      </c>
      <c r="BO144" s="64">
        <f t="shared" si="34"/>
        <v>0.45584045584045574</v>
      </c>
      <c r="BP144" s="64">
        <f t="shared" si="35"/>
        <v>0.46153846153846151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71.1111111111111</v>
      </c>
      <c r="Y147" s="779">
        <f>IFERROR(Y140/H140,"0")+IFERROR(Y141/H141,"0")+IFERROR(Y142/H142,"0")+IFERROR(Y143/H143,"0")+IFERROR(Y144/H144,"0")+IFERROR(Y145/H145,"0")+IFERROR(Y146/H146,"0")</f>
        <v>72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0.54215999999999998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192</v>
      </c>
      <c r="Y148" s="779">
        <f>IFERROR(SUM(Y140:Y146),"0")</f>
        <v>194.4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3</v>
      </c>
      <c r="Y192" s="778">
        <f>IFERROR(IF(X192="",0,CEILING((X192/$H192),1)*$H192),"")</f>
        <v>3.96</v>
      </c>
      <c r="Z192" s="36">
        <f>IFERROR(IF(Y192=0,"",ROUNDUP(Y192/H192,0)*0.00502),"")</f>
        <v>1.004E-2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3.1515151515151518</v>
      </c>
      <c r="BN192" s="64">
        <f>IFERROR(Y192*I192/H192,"0")</f>
        <v>4.16</v>
      </c>
      <c r="BO192" s="64">
        <f>IFERROR(1/J192*(X192/H192),"0")</f>
        <v>6.4750064750064753E-3</v>
      </c>
      <c r="BP192" s="64">
        <f>IFERROR(1/J192*(Y192/H192),"0")</f>
        <v>8.5470085470085479E-3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1.5151515151515151</v>
      </c>
      <c r="Y193" s="779">
        <f>IFERROR(Y192/H192,"0")</f>
        <v>2</v>
      </c>
      <c r="Z193" s="779">
        <f>IFERROR(IF(Z192="",0,Z192),"0")</f>
        <v>1.004E-2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3</v>
      </c>
      <c r="Y194" s="779">
        <f>IFERROR(SUM(Y192:Y192),"0")</f>
        <v>3.96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16</v>
      </c>
      <c r="Y199" s="778">
        <f t="shared" si="36"/>
        <v>16.8</v>
      </c>
      <c r="Z199" s="36">
        <f>IFERROR(IF(Y199=0,"",ROUNDUP(Y199/H199,0)*0.00502),"")</f>
        <v>4.0160000000000001E-2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16.990476190476191</v>
      </c>
      <c r="BN199" s="64">
        <f t="shared" si="38"/>
        <v>17.84</v>
      </c>
      <c r="BO199" s="64">
        <f t="shared" si="39"/>
        <v>3.2560032560032565E-2</v>
      </c>
      <c r="BP199" s="64">
        <f t="shared" si="40"/>
        <v>3.4188034188034191E-2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27</v>
      </c>
      <c r="Y201" s="778">
        <f t="shared" si="36"/>
        <v>27.3</v>
      </c>
      <c r="Z201" s="36">
        <f>IFERROR(IF(Y201=0,"",ROUNDUP(Y201/H201,0)*0.00502),"")</f>
        <v>6.5259999999999999E-2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28.285714285714288</v>
      </c>
      <c r="BN201" s="64">
        <f t="shared" si="38"/>
        <v>28.600000000000005</v>
      </c>
      <c r="BO201" s="64">
        <f t="shared" si="39"/>
        <v>5.4945054945054944E-2</v>
      </c>
      <c r="BP201" s="64">
        <f t="shared" si="40"/>
        <v>5.5555555555555559E-2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20.476190476190474</v>
      </c>
      <c r="Y204" s="779">
        <f>IFERROR(Y196/H196,"0")+IFERROR(Y197/H197,"0")+IFERROR(Y198/H198,"0")+IFERROR(Y199/H199,"0")+IFERROR(Y200/H200,"0")+IFERROR(Y201/H201,"0")+IFERROR(Y202/H202,"0")+IFERROR(Y203/H203,"0")</f>
        <v>21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0.10542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43</v>
      </c>
      <c r="Y205" s="779">
        <f>IFERROR(SUM(Y196:Y203),"0")</f>
        <v>44.1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188</v>
      </c>
      <c r="Y232" s="778">
        <f t="shared" si="46"/>
        <v>191.39999999999998</v>
      </c>
      <c r="Z232" s="36">
        <f>IFERROR(IF(Y232=0,"",ROUNDUP(Y232/H232,0)*0.02175),"")</f>
        <v>0.47849999999999998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200.18758620689655</v>
      </c>
      <c r="BN232" s="64">
        <f t="shared" si="48"/>
        <v>203.80799999999999</v>
      </c>
      <c r="BO232" s="64">
        <f t="shared" si="49"/>
        <v>0.38587848932676516</v>
      </c>
      <c r="BP232" s="64">
        <f t="shared" si="50"/>
        <v>0.39285714285714285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136</v>
      </c>
      <c r="Y233" s="778">
        <f t="shared" si="46"/>
        <v>136.79999999999998</v>
      </c>
      <c r="Z233" s="36">
        <f t="shared" ref="Z233:Z239" si="51">IFERROR(IF(Y233=0,"",ROUNDUP(Y233/H233,0)*0.00753),"")</f>
        <v>0.42921000000000004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152.43333333333334</v>
      </c>
      <c r="BN233" s="64">
        <f t="shared" si="48"/>
        <v>153.32999999999998</v>
      </c>
      <c r="BO233" s="64">
        <f t="shared" si="49"/>
        <v>0.36324786324786329</v>
      </c>
      <c r="BP233" s="64">
        <f t="shared" si="50"/>
        <v>0.36538461538461531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222</v>
      </c>
      <c r="Y236" s="778">
        <f t="shared" si="46"/>
        <v>223.2</v>
      </c>
      <c r="Z236" s="36">
        <f t="shared" si="51"/>
        <v>0.70028999999999997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247.16000000000005</v>
      </c>
      <c r="BN236" s="64">
        <f t="shared" si="48"/>
        <v>248.49600000000001</v>
      </c>
      <c r="BO236" s="64">
        <f t="shared" si="49"/>
        <v>0.59294871794871795</v>
      </c>
      <c r="BP236" s="64">
        <f t="shared" si="50"/>
        <v>0.59615384615384615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124</v>
      </c>
      <c r="Y238" s="778">
        <f t="shared" si="46"/>
        <v>124.8</v>
      </c>
      <c r="Z238" s="36">
        <f t="shared" si="51"/>
        <v>0.39156000000000002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138.05333333333334</v>
      </c>
      <c r="BN238" s="64">
        <f t="shared" si="48"/>
        <v>138.94400000000002</v>
      </c>
      <c r="BO238" s="64">
        <f t="shared" si="49"/>
        <v>0.33119658119658124</v>
      </c>
      <c r="BP238" s="64">
        <f t="shared" si="50"/>
        <v>0.33333333333333331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107</v>
      </c>
      <c r="Y239" s="778">
        <f t="shared" si="46"/>
        <v>108</v>
      </c>
      <c r="Z239" s="36">
        <f t="shared" si="51"/>
        <v>0.33884999999999998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119.39416666666666</v>
      </c>
      <c r="BN239" s="64">
        <f t="shared" si="48"/>
        <v>120.51</v>
      </c>
      <c r="BO239" s="64">
        <f t="shared" si="49"/>
        <v>0.28579059829059827</v>
      </c>
      <c r="BP239" s="64">
        <f t="shared" si="50"/>
        <v>0.28846153846153844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267.02586206896552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269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2.3384100000000001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777</v>
      </c>
      <c r="Y241" s="779">
        <f>IFERROR(SUM(Y229:Y239),"0")</f>
        <v>784.19999999999982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8</v>
      </c>
      <c r="Y247" s="778">
        <f>IFERROR(IF(X247="",0,CEILING((X247/$H247),1)*$H247),"")</f>
        <v>9.6</v>
      </c>
      <c r="Z247" s="36">
        <f>IFERROR(IF(Y247=0,"",ROUNDUP(Y247/H247,0)*0.00753),"")</f>
        <v>3.0120000000000001E-2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8.9066666666666681</v>
      </c>
      <c r="BN247" s="64">
        <f>IFERROR(Y247*I247/H247,"0")</f>
        <v>10.688000000000001</v>
      </c>
      <c r="BO247" s="64">
        <f>IFERROR(1/J247*(X247/H247),"0")</f>
        <v>2.1367521367521368E-2</v>
      </c>
      <c r="BP247" s="64">
        <f>IFERROR(1/J247*(Y247/H247),"0")</f>
        <v>2.564102564102564E-2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3.3333333333333335</v>
      </c>
      <c r="Y248" s="779">
        <f>IFERROR(Y243/H243,"0")+IFERROR(Y244/H244,"0")+IFERROR(Y245/H245,"0")+IFERROR(Y246/H246,"0")+IFERROR(Y247/H247,"0")</f>
        <v>4</v>
      </c>
      <c r="Z248" s="779">
        <f>IFERROR(IF(Z243="",0,Z243),"0")+IFERROR(IF(Z244="",0,Z244),"0")+IFERROR(IF(Z245="",0,Z245),"0")+IFERROR(IF(Z246="",0,Z246),"0")+IFERROR(IF(Z247="",0,Z247),"0")</f>
        <v>3.0120000000000001E-2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8</v>
      </c>
      <c r="Y249" s="779">
        <f>IFERROR(SUM(Y243:Y247),"0")</f>
        <v>9.6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220</v>
      </c>
      <c r="Y310" s="778">
        <f t="shared" si="67"/>
        <v>220.79999999999998</v>
      </c>
      <c r="Z310" s="36">
        <f>IFERROR(IF(Y310=0,"",ROUNDUP(Y310/H310,0)*0.00753),"")</f>
        <v>0.69276000000000004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244.93333333333337</v>
      </c>
      <c r="BN310" s="64">
        <f t="shared" si="69"/>
        <v>245.82399999999998</v>
      </c>
      <c r="BO310" s="64">
        <f t="shared" si="70"/>
        <v>0.58760683760683763</v>
      </c>
      <c r="BP310" s="64">
        <f t="shared" si="71"/>
        <v>0.58974358974358976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274</v>
      </c>
      <c r="Y311" s="778">
        <f t="shared" si="67"/>
        <v>276</v>
      </c>
      <c r="Z311" s="36">
        <f>IFERROR(IF(Y311=0,"",ROUNDUP(Y311/H311,0)*0.00753),"")</f>
        <v>0.86595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296.83333333333331</v>
      </c>
      <c r="BN311" s="64">
        <f t="shared" si="69"/>
        <v>299</v>
      </c>
      <c r="BO311" s="64">
        <f t="shared" si="70"/>
        <v>0.73183760683760679</v>
      </c>
      <c r="BP311" s="64">
        <f t="shared" si="71"/>
        <v>0.73717948717948711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205.83333333333334</v>
      </c>
      <c r="Y313" s="779">
        <f>IFERROR(Y307/H307,"0")+IFERROR(Y308/H308,"0")+IFERROR(Y309/H309,"0")+IFERROR(Y310/H310,"0")+IFERROR(Y311/H311,"0")+IFERROR(Y312/H312,"0")</f>
        <v>207</v>
      </c>
      <c r="Z313" s="779">
        <f>IFERROR(IF(Z307="",0,Z307),"0")+IFERROR(IF(Z308="",0,Z308),"0")+IFERROR(IF(Z309="",0,Z309),"0")+IFERROR(IF(Z310="",0,Z310),"0")+IFERROR(IF(Z311="",0,Z311),"0")+IFERROR(IF(Z312="",0,Z312),"0")</f>
        <v>1.55871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494</v>
      </c>
      <c r="Y314" s="779">
        <f>IFERROR(SUM(Y307:Y312),"0")</f>
        <v>496.79999999999995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479</v>
      </c>
      <c r="Y383" s="778">
        <f>IFERROR(IF(X383="",0,CEILING((X383/$H383),1)*$H383),"")</f>
        <v>483.59999999999997</v>
      </c>
      <c r="Z383" s="36">
        <f>IFERROR(IF(Y383=0,"",ROUNDUP(Y383/H383,0)*0.02175),"")</f>
        <v>1.3484999999999998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513.63538461538462</v>
      </c>
      <c r="BN383" s="64">
        <f>IFERROR(Y383*I383/H383,"0")</f>
        <v>518.5680000000001</v>
      </c>
      <c r="BO383" s="64">
        <f>IFERROR(1/J383*(X383/H383),"0")</f>
        <v>1.0966117216117215</v>
      </c>
      <c r="BP383" s="64">
        <f>IFERROR(1/J383*(Y383/H383),"0")</f>
        <v>1.107142857142857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61.410256410256409</v>
      </c>
      <c r="Y385" s="779">
        <f>IFERROR(Y382/H382,"0")+IFERROR(Y383/H383,"0")+IFERROR(Y384/H384,"0")</f>
        <v>62</v>
      </c>
      <c r="Z385" s="779">
        <f>IFERROR(IF(Z382="",0,Z382),"0")+IFERROR(IF(Z383="",0,Z383),"0")+IFERROR(IF(Z384="",0,Z384),"0")</f>
        <v>1.3484999999999998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479</v>
      </c>
      <c r="Y386" s="779">
        <f>IFERROR(SUM(Y382:Y384),"0")</f>
        <v>483.59999999999997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2</v>
      </c>
      <c r="Y402" s="778">
        <f>IFERROR(IF(X402="",0,CEILING((X402/$H402),1)*$H402),"")</f>
        <v>3.6</v>
      </c>
      <c r="Z402" s="36">
        <f>IFERROR(IF(Y402=0,"",ROUNDUP(Y402/H402,0)*0.00753),"")</f>
        <v>1.506E-2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2.2755555555555556</v>
      </c>
      <c r="BN402" s="64">
        <f>IFERROR(Y402*I402/H402,"0")</f>
        <v>4.0960000000000001</v>
      </c>
      <c r="BO402" s="64">
        <f>IFERROR(1/J402*(X402/H402),"0")</f>
        <v>7.1225071225071226E-3</v>
      </c>
      <c r="BP402" s="64">
        <f>IFERROR(1/J402*(Y402/H402),"0")</f>
        <v>1.282051282051282E-2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1.1111111111111112</v>
      </c>
      <c r="Y403" s="779">
        <f>IFERROR(Y402/H402,"0")</f>
        <v>2</v>
      </c>
      <c r="Z403" s="779">
        <f>IFERROR(IF(Z402="",0,Z402),"0")</f>
        <v>1.506E-2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2</v>
      </c>
      <c r="Y404" s="779">
        <f>IFERROR(SUM(Y402:Y402),"0")</f>
        <v>3.6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3193</v>
      </c>
      <c r="Y414" s="778">
        <f t="shared" ref="Y414:Y424" si="82">IFERROR(IF(X414="",0,CEILING((X414/$H414),1)*$H414),"")</f>
        <v>3195</v>
      </c>
      <c r="Z414" s="36">
        <f>IFERROR(IF(Y414=0,"",ROUNDUP(Y414/H414,0)*0.02175),"")</f>
        <v>4.6327499999999997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3295.1759999999999</v>
      </c>
      <c r="BN414" s="64">
        <f t="shared" ref="BN414:BN424" si="84">IFERROR(Y414*I414/H414,"0")</f>
        <v>3297.24</v>
      </c>
      <c r="BO414" s="64">
        <f t="shared" ref="BO414:BO424" si="85">IFERROR(1/J414*(X414/H414),"0")</f>
        <v>4.4347222222222218</v>
      </c>
      <c r="BP414" s="64">
        <f t="shared" ref="BP414:BP424" si="86">IFERROR(1/J414*(Y414/H414),"0")</f>
        <v>4.4375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2735</v>
      </c>
      <c r="Y416" s="778">
        <f t="shared" si="82"/>
        <v>2745</v>
      </c>
      <c r="Z416" s="36">
        <f>IFERROR(IF(Y416=0,"",ROUNDUP(Y416/H416,0)*0.02175),"")</f>
        <v>3.9802499999999998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2822.52</v>
      </c>
      <c r="BN416" s="64">
        <f t="shared" si="84"/>
        <v>2832.8399999999997</v>
      </c>
      <c r="BO416" s="64">
        <f t="shared" si="85"/>
        <v>3.7986111111111112</v>
      </c>
      <c r="BP416" s="64">
        <f t="shared" si="86"/>
        <v>3.8125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3026</v>
      </c>
      <c r="Y419" s="778">
        <f t="shared" si="82"/>
        <v>3030</v>
      </c>
      <c r="Z419" s="36">
        <f>IFERROR(IF(Y419=0,"",ROUNDUP(Y419/H419,0)*0.02175),"")</f>
        <v>4.3934999999999995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3122.8320000000003</v>
      </c>
      <c r="BN419" s="64">
        <f t="shared" si="84"/>
        <v>3126.96</v>
      </c>
      <c r="BO419" s="64">
        <f t="shared" si="85"/>
        <v>4.2027777777777775</v>
      </c>
      <c r="BP419" s="64">
        <f t="shared" si="86"/>
        <v>4.208333333333333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596.93333333333339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598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13.006499999999999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8954</v>
      </c>
      <c r="Y426" s="779">
        <f>IFERROR(SUM(Y414:Y424),"0")</f>
        <v>8970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764</v>
      </c>
      <c r="Y428" s="778">
        <f>IFERROR(IF(X428="",0,CEILING((X428/$H428),1)*$H428),"")</f>
        <v>765</v>
      </c>
      <c r="Z428" s="36">
        <f>IFERROR(IF(Y428=0,"",ROUNDUP(Y428/H428,0)*0.02175),"")</f>
        <v>1.1092499999999998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788.44800000000009</v>
      </c>
      <c r="BN428" s="64">
        <f>IFERROR(Y428*I428/H428,"0")</f>
        <v>789.48</v>
      </c>
      <c r="BO428" s="64">
        <f>IFERROR(1/J428*(X428/H428),"0")</f>
        <v>1.0611111111111109</v>
      </c>
      <c r="BP428" s="64">
        <f>IFERROR(1/J428*(Y428/H428),"0")</f>
        <v>1.0625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50.93333333333333</v>
      </c>
      <c r="Y430" s="779">
        <f>IFERROR(Y428/H428,"0")+IFERROR(Y429/H429,"0")</f>
        <v>51</v>
      </c>
      <c r="Z430" s="779">
        <f>IFERROR(IF(Z428="",0,Z428),"0")+IFERROR(IF(Z429="",0,Z429),"0")</f>
        <v>1.1092499999999998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764</v>
      </c>
      <c r="Y431" s="779">
        <f>IFERROR(SUM(Y428:Y429),"0")</f>
        <v>765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1617</v>
      </c>
      <c r="Y464" s="778">
        <f t="shared" ref="Y464:Y470" si="93">IFERROR(IF(X464="",0,CEILING((X464/$H464),1)*$H464),"")</f>
        <v>1622.3999999999999</v>
      </c>
      <c r="Z464" s="36">
        <f>IFERROR(IF(Y464=0,"",ROUNDUP(Y464/H464,0)*0.02175),"")</f>
        <v>4.524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1733.9215384615386</v>
      </c>
      <c r="BN464" s="64">
        <f t="shared" ref="BN464:BN470" si="95">IFERROR(Y464*I464/H464,"0")</f>
        <v>1739.712</v>
      </c>
      <c r="BO464" s="64">
        <f t="shared" ref="BO464:BO470" si="96">IFERROR(1/J464*(X464/H464),"0")</f>
        <v>3.7019230769230771</v>
      </c>
      <c r="BP464" s="64">
        <f t="shared" ref="BP464:BP470" si="97">IFERROR(1/J464*(Y464/H464),"0")</f>
        <v>3.714285714285714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207.30769230769232</v>
      </c>
      <c r="Y471" s="779">
        <f>IFERROR(Y464/H464,"0")+IFERROR(Y465/H465,"0")+IFERROR(Y466/H466,"0")+IFERROR(Y467/H467,"0")+IFERROR(Y468/H468,"0")+IFERROR(Y469/H469,"0")+IFERROR(Y470/H470,"0")</f>
        <v>208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4.524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1617</v>
      </c>
      <c r="Y472" s="779">
        <f>IFERROR(SUM(Y464:Y470),"0")</f>
        <v>1622.3999999999999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14</v>
      </c>
      <c r="Y485" s="778">
        <f t="shared" ref="Y485:Y503" si="98">IFERROR(IF(X485="",0,CEILING((X485/$H485),1)*$H485),"")</f>
        <v>16.8</v>
      </c>
      <c r="Z485" s="36">
        <f>IFERROR(IF(Y485=0,"",ROUNDUP(Y485/H485,0)*0.00753),"")</f>
        <v>3.0120000000000001E-2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14.766666666666666</v>
      </c>
      <c r="BN485" s="64">
        <f t="shared" ref="BN485:BN503" si="100">IFERROR(Y485*I485/H485,"0")</f>
        <v>17.72</v>
      </c>
      <c r="BO485" s="64">
        <f t="shared" ref="BO485:BO503" si="101">IFERROR(1/J485*(X485/H485),"0")</f>
        <v>2.1367521367521364E-2</v>
      </c>
      <c r="BP485" s="64">
        <f t="shared" ref="BP485:BP503" si="102">IFERROR(1/J485*(Y485/H485),"0")</f>
        <v>2.564102564102564E-2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3.333333333333333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3.0120000000000001E-2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14</v>
      </c>
      <c r="Y505" s="779">
        <f>IFERROR(SUM(Y485:Y503),"0")</f>
        <v>16.8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135</v>
      </c>
      <c r="Y553" s="778">
        <f t="shared" ref="Y553:Y563" si="104">IFERROR(IF(X553="",0,CEILING((X553/$H553),1)*$H553),"")</f>
        <v>137.28</v>
      </c>
      <c r="Z553" s="36">
        <f t="shared" ref="Z553:Z558" si="105">IFERROR(IF(Y553=0,"",ROUNDUP(Y553/H553,0)*0.01196),"")</f>
        <v>0.31096000000000001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144.20454545454544</v>
      </c>
      <c r="BN553" s="64">
        <f t="shared" ref="BN553:BN563" si="107">IFERROR(Y553*I553/H553,"0")</f>
        <v>146.63999999999999</v>
      </c>
      <c r="BO553" s="64">
        <f t="shared" ref="BO553:BO563" si="108">IFERROR(1/J553*(X553/H553),"0")</f>
        <v>0.24584790209790208</v>
      </c>
      <c r="BP553" s="64">
        <f t="shared" ref="BP553:BP563" si="109">IFERROR(1/J553*(Y553/H553),"0")</f>
        <v>0.25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1125</v>
      </c>
      <c r="Y556" s="778">
        <f t="shared" si="104"/>
        <v>1129.92</v>
      </c>
      <c r="Z556" s="36">
        <f t="shared" si="105"/>
        <v>2.5594399999999999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1201.7045454545455</v>
      </c>
      <c r="BN556" s="64">
        <f t="shared" si="107"/>
        <v>1206.96</v>
      </c>
      <c r="BO556" s="64">
        <f t="shared" si="108"/>
        <v>2.0487325174825175</v>
      </c>
      <c r="BP556" s="64">
        <f t="shared" si="109"/>
        <v>2.0576923076923079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346</v>
      </c>
      <c r="Y558" s="778">
        <f t="shared" si="104"/>
        <v>348.48</v>
      </c>
      <c r="Z558" s="36">
        <f t="shared" si="105"/>
        <v>0.78936000000000006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369.59090909090907</v>
      </c>
      <c r="BN558" s="64">
        <f t="shared" si="107"/>
        <v>372.24</v>
      </c>
      <c r="BO558" s="64">
        <f t="shared" si="108"/>
        <v>0.63009906759906764</v>
      </c>
      <c r="BP558" s="64">
        <f t="shared" si="109"/>
        <v>0.63461538461538469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304.16666666666663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306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3.6597600000000003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1606</v>
      </c>
      <c r="Y565" s="779">
        <f>IFERROR(SUM(Y553:Y563),"0")</f>
        <v>1615.68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210</v>
      </c>
      <c r="Y573" s="778">
        <f t="shared" ref="Y573:Y581" si="110">IFERROR(IF(X573="",0,CEILING((X573/$H573),1)*$H573),"")</f>
        <v>211.20000000000002</v>
      </c>
      <c r="Z573" s="36">
        <f>IFERROR(IF(Y573=0,"",ROUNDUP(Y573/H573,0)*0.01196),"")</f>
        <v>0.47839999999999999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224.31818181818178</v>
      </c>
      <c r="BN573" s="64">
        <f t="shared" ref="BN573:BN581" si="112">IFERROR(Y573*I573/H573,"0")</f>
        <v>225.60000000000002</v>
      </c>
      <c r="BO573" s="64">
        <f t="shared" ref="BO573:BO581" si="113">IFERROR(1/J573*(X573/H573),"0")</f>
        <v>0.38243006993006995</v>
      </c>
      <c r="BP573" s="64">
        <f t="shared" ref="BP573:BP581" si="114">IFERROR(1/J573*(Y573/H573),"0")</f>
        <v>0.38461538461538464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582</v>
      </c>
      <c r="Y574" s="778">
        <f t="shared" si="110"/>
        <v>586.08000000000004</v>
      </c>
      <c r="Z574" s="36">
        <f>IFERROR(IF(Y574=0,"",ROUNDUP(Y574/H574,0)*0.01196),"")</f>
        <v>1.3275600000000001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621.68181818181813</v>
      </c>
      <c r="BN574" s="64">
        <f t="shared" si="112"/>
        <v>626.04</v>
      </c>
      <c r="BO574" s="64">
        <f t="shared" si="113"/>
        <v>1.0598776223776223</v>
      </c>
      <c r="BP574" s="64">
        <f t="shared" si="114"/>
        <v>1.0673076923076923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165</v>
      </c>
      <c r="Y575" s="778">
        <f t="shared" si="110"/>
        <v>168.96</v>
      </c>
      <c r="Z575" s="36">
        <f>IFERROR(IF(Y575=0,"",ROUNDUP(Y575/H575,0)*0.01196),"")</f>
        <v>0.38272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176.24999999999997</v>
      </c>
      <c r="BN575" s="64">
        <f t="shared" si="112"/>
        <v>180.48</v>
      </c>
      <c r="BO575" s="64">
        <f t="shared" si="113"/>
        <v>0.30048076923076927</v>
      </c>
      <c r="BP575" s="64">
        <f t="shared" si="114"/>
        <v>0.30769230769230771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181.25</v>
      </c>
      <c r="Y582" s="779">
        <f>IFERROR(Y573/H573,"0")+IFERROR(Y574/H574,"0")+IFERROR(Y575/H575,"0")+IFERROR(Y576/H576,"0")+IFERROR(Y577/H577,"0")+IFERROR(Y578/H578,"0")+IFERROR(Y579/H579,"0")+IFERROR(Y580/H580,"0")+IFERROR(Y581/H581,"0")</f>
        <v>183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2.1886800000000002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957</v>
      </c>
      <c r="Y583" s="779">
        <f>IFERROR(SUM(Y573:Y581),"0")</f>
        <v>966.24000000000012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17025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17123.28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17877.823122318932</v>
      </c>
      <c r="Y661" s="779">
        <f>IFERROR(SUM(BN22:BN657),"0")</f>
        <v>17982.155999999999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29</v>
      </c>
      <c r="Y662" s="38">
        <f>ROUNDUP(SUM(BP22:BP657),0)</f>
        <v>30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18602.823122318932</v>
      </c>
      <c r="Y663" s="779">
        <f>GrossWeightTotalR+PalletQtyTotalR*25</f>
        <v>18732.155999999999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2134.9258935189969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2153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33.077479999999994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270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65.400000000000006</v>
      </c>
      <c r="E670" s="46">
        <f>IFERROR(Y107*1,"0")+IFERROR(Y108*1,"0")+IFERROR(Y109*1,"0")+IFERROR(Y110*1,"0")+IFERROR(Y114*1,"0")+IFERROR(Y115*1,"0")+IFERROR(Y116*1,"0")+IFERROR(Y117*1,"0")+IFERROR(Y118*1,"0")+IFERROR(Y119*1,"0")</f>
        <v>680.1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325.8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48.06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793.79999999999984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496.79999999999995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483.59999999999997</v>
      </c>
      <c r="V670" s="46">
        <f>IFERROR(Y402*1,"0")+IFERROR(Y406*1,"0")+IFERROR(Y407*1,"0")+IFERROR(Y408*1,"0")</f>
        <v>3.6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9735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1622.3999999999999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16.8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2581.92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2024-11-15T07:45:51Z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