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4299478-0092-4807-B9CE-8BD7A12144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Y249" i="1" s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O224" i="1"/>
  <c r="BN224" i="1"/>
  <c r="BM224" i="1"/>
  <c r="Z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64" i="1" s="1"/>
  <c r="Y60" i="1"/>
  <c r="Y73" i="1"/>
  <c r="Y80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Z230" i="1"/>
  <c r="BN230" i="1"/>
  <c r="Z232" i="1"/>
  <c r="BN232" i="1"/>
  <c r="Z234" i="1"/>
  <c r="BN234" i="1"/>
  <c r="Z236" i="1"/>
  <c r="BN236" i="1"/>
  <c r="Z238" i="1"/>
  <c r="BN238" i="1"/>
  <c r="Y241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9" i="1"/>
  <c r="Y380" i="1"/>
  <c r="BP373" i="1"/>
  <c r="BN373" i="1"/>
  <c r="Z373" i="1"/>
  <c r="H9" i="1"/>
  <c r="B670" i="1"/>
  <c r="X661" i="1"/>
  <c r="X663" i="1" s="1"/>
  <c r="X662" i="1"/>
  <c r="X664" i="1"/>
  <c r="Y24" i="1"/>
  <c r="Z28" i="1"/>
  <c r="Z35" i="1" s="1"/>
  <c r="BN28" i="1"/>
  <c r="Y661" i="1" s="1"/>
  <c r="Z30" i="1"/>
  <c r="BN30" i="1"/>
  <c r="Z31" i="1"/>
  <c r="BN31" i="1"/>
  <c r="Z34" i="1"/>
  <c r="BN34" i="1"/>
  <c r="Z38" i="1"/>
  <c r="Z39" i="1" s="1"/>
  <c r="BN38" i="1"/>
  <c r="BP38" i="1"/>
  <c r="Y662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Z72" i="1" s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20" i="1" s="1"/>
  <c r="BN115" i="1"/>
  <c r="Z117" i="1"/>
  <c r="BN117" i="1"/>
  <c r="Z118" i="1"/>
  <c r="BN118" i="1"/>
  <c r="F670" i="1"/>
  <c r="Z125" i="1"/>
  <c r="Z129" i="1" s="1"/>
  <c r="BN125" i="1"/>
  <c r="Z127" i="1"/>
  <c r="BN127" i="1"/>
  <c r="Y130" i="1"/>
  <c r="Z132" i="1"/>
  <c r="Z137" i="1" s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8" i="1"/>
  <c r="BP244" i="1"/>
  <c r="BN244" i="1"/>
  <c r="Z244" i="1"/>
  <c r="Y248" i="1"/>
  <c r="BP253" i="1"/>
  <c r="BN253" i="1"/>
  <c r="Z253" i="1"/>
  <c r="Z260" i="1" s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55" i="1"/>
  <c r="BN355" i="1"/>
  <c r="Z355" i="1"/>
  <c r="BP359" i="1"/>
  <c r="BN359" i="1"/>
  <c r="Z359" i="1"/>
  <c r="Y363" i="1"/>
  <c r="BP367" i="1"/>
  <c r="BN367" i="1"/>
  <c r="Z367" i="1"/>
  <c r="Z370" i="1" s="1"/>
  <c r="K670" i="1"/>
  <c r="Y260" i="1"/>
  <c r="T670" i="1"/>
  <c r="Y346" i="1"/>
  <c r="Z375" i="1"/>
  <c r="BN375" i="1"/>
  <c r="Z377" i="1"/>
  <c r="BN377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Z527" i="1" s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Y663" i="1" l="1"/>
  <c r="Z612" i="1"/>
  <c r="Z456" i="1"/>
  <c r="Z425" i="1"/>
  <c r="Z392" i="1"/>
  <c r="Z379" i="1"/>
  <c r="Z363" i="1"/>
  <c r="Z303" i="1"/>
  <c r="Z291" i="1"/>
  <c r="Z273" i="1"/>
  <c r="Z633" i="1"/>
  <c r="Z588" i="1"/>
  <c r="Z593" i="1"/>
  <c r="Z444" i="1"/>
  <c r="Z313" i="1"/>
  <c r="Z240" i="1"/>
  <c r="Z204" i="1"/>
  <c r="Z147" i="1"/>
  <c r="Z103" i="1"/>
  <c r="Z88" i="1"/>
  <c r="Z665" i="1" s="1"/>
  <c r="Y660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<sst xmlns="http://schemas.openxmlformats.org/spreadsheetml/2006/main" count="3150" uniqueCount="1103">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</sst>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3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600</v>
      </c>
      <c r="Y414" s="778">
        <f t="shared" ref="Y414:Y424" si="82">IFERROR(IF(X414="",0,CEILING((X414/$H414),1)*$H414),"")</f>
        <v>600</v>
      </c>
      <c r="Z414" s="36">
        <f>IFERROR(IF(Y414=0,"",ROUNDUP(Y414/H414,0)*0.02175),"")</f>
        <v>0.86999999999999988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619.20000000000005</v>
      </c>
      <c r="BN414" s="64">
        <f t="shared" ref="BN414:BN424" si="84">IFERROR(Y414*I414/H414,"0")</f>
        <v>619.20000000000005</v>
      </c>
      <c r="BO414" s="64">
        <f t="shared" ref="BO414:BO424" si="85">IFERROR(1/J414*(X414/H414),"0")</f>
        <v>0.83333333333333326</v>
      </c>
      <c r="BP414" s="64">
        <f t="shared" ref="BP414:BP424" si="86">IFERROR(1/J414*(Y414/H414),"0")</f>
        <v>0.83333333333333326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450</v>
      </c>
      <c r="Y416" s="778">
        <f t="shared" si="82"/>
        <v>450</v>
      </c>
      <c r="Z416" s="36">
        <f>IFERROR(IF(Y416=0,"",ROUNDUP(Y416/H416,0)*0.02175),"")</f>
        <v>0.65249999999999997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464.4</v>
      </c>
      <c r="BN416" s="64">
        <f t="shared" si="84"/>
        <v>464.4</v>
      </c>
      <c r="BO416" s="64">
        <f t="shared" si="85"/>
        <v>0.625</v>
      </c>
      <c r="BP416" s="64">
        <f t="shared" si="86"/>
        <v>0.625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110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110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2.3925000000000001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1650</v>
      </c>
      <c r="Y426" s="779">
        <f>IFERROR(SUM(Y414:Y424),"0")</f>
        <v>1650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450</v>
      </c>
      <c r="Y428" s="778">
        <f>IFERROR(IF(X428="",0,CEILING((X428/$H428),1)*$H428),"")</f>
        <v>450</v>
      </c>
      <c r="Z428" s="36">
        <f>IFERROR(IF(Y428=0,"",ROUNDUP(Y428/H428,0)*0.02175),"")</f>
        <v>0.65249999999999997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464.4</v>
      </c>
      <c r="BN428" s="64">
        <f>IFERROR(Y428*I428/H428,"0")</f>
        <v>464.4</v>
      </c>
      <c r="BO428" s="64">
        <f>IFERROR(1/J428*(X428/H428),"0")</f>
        <v>0.625</v>
      </c>
      <c r="BP428" s="64">
        <f>IFERROR(1/J428*(Y428/H428),"0")</f>
        <v>0.625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30</v>
      </c>
      <c r="Y430" s="779">
        <f>IFERROR(Y428/H428,"0")+IFERROR(Y429/H429,"0")</f>
        <v>30</v>
      </c>
      <c r="Z430" s="779">
        <f>IFERROR(IF(Z428="",0,Z428),"0")+IFERROR(IF(Z429="",0,Z429),"0")</f>
        <v>0.65249999999999997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450</v>
      </c>
      <c r="Y431" s="779">
        <f>IFERROR(SUM(Y428:Y429),"0")</f>
        <v>450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715</v>
      </c>
      <c r="Y556" s="778">
        <f t="shared" si="104"/>
        <v>718.08</v>
      </c>
      <c r="Z556" s="36">
        <f t="shared" si="105"/>
        <v>1.62656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763.75</v>
      </c>
      <c r="BN556" s="64">
        <f t="shared" si="107"/>
        <v>767.04</v>
      </c>
      <c r="BO556" s="64">
        <f t="shared" si="108"/>
        <v>1.3020833333333333</v>
      </c>
      <c r="BP556" s="64">
        <f t="shared" si="109"/>
        <v>1.3076923076923077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135.41666666666666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1.62656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715</v>
      </c>
      <c r="Y565" s="779">
        <f>IFERROR(SUM(Y553:Y563),"0")</f>
        <v>718.08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250</v>
      </c>
      <c r="Y567" s="778">
        <f>IFERROR(IF(X567="",0,CEILING((X567/$H567),1)*$H567),"")</f>
        <v>253.44</v>
      </c>
      <c r="Z567" s="36">
        <f>IFERROR(IF(Y567=0,"",ROUNDUP(Y567/H567,0)*0.01196),"")</f>
        <v>0.57408000000000003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267.04545454545456</v>
      </c>
      <c r="BN567" s="64">
        <f>IFERROR(Y567*I567/H567,"0")</f>
        <v>270.71999999999997</v>
      </c>
      <c r="BO567" s="64">
        <f>IFERROR(1/J567*(X567/H567),"0")</f>
        <v>0.45527389277389274</v>
      </c>
      <c r="BP567" s="64">
        <f>IFERROR(1/J567*(Y567/H567),"0")</f>
        <v>0.46153846153846156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47.348484848484844</v>
      </c>
      <c r="Y570" s="779">
        <f>IFERROR(Y567/H567,"0")+IFERROR(Y568/H568,"0")+IFERROR(Y569/H569,"0")</f>
        <v>48</v>
      </c>
      <c r="Z570" s="779">
        <f>IFERROR(IF(Z567="",0,Z567),"0")+IFERROR(IF(Z568="",0,Z568),"0")+IFERROR(IF(Z569="",0,Z569),"0")</f>
        <v>0.57408000000000003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250</v>
      </c>
      <c r="Y571" s="779">
        <f>IFERROR(SUM(Y567:Y569),"0")</f>
        <v>253.44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100</v>
      </c>
      <c r="Y573" s="778">
        <f t="shared" ref="Y573:Y581" si="110">IFERROR(IF(X573="",0,CEILING((X573/$H573),1)*$H573),"")</f>
        <v>100.32000000000001</v>
      </c>
      <c r="Z573" s="36">
        <f>IFERROR(IF(Y573=0,"",ROUNDUP(Y573/H573,0)*0.01196),"")</f>
        <v>0.22724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106.81818181818181</v>
      </c>
      <c r="BN573" s="64">
        <f t="shared" ref="BN573:BN581" si="112">IFERROR(Y573*I573/H573,"0")</f>
        <v>107.16</v>
      </c>
      <c r="BO573" s="64">
        <f t="shared" ref="BO573:BO581" si="113">IFERROR(1/J573*(X573/H573),"0")</f>
        <v>0.18210955710955709</v>
      </c>
      <c r="BP573" s="64">
        <f t="shared" ref="BP573:BP581" si="114">IFERROR(1/J573*(Y573/H573),"0")</f>
        <v>0.18269230769230771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150</v>
      </c>
      <c r="Y574" s="778">
        <f t="shared" si="110"/>
        <v>153.12</v>
      </c>
      <c r="Z574" s="36">
        <f>IFERROR(IF(Y574=0,"",ROUNDUP(Y574/H574,0)*0.01196),"")</f>
        <v>0.34683999999999998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160.22727272727272</v>
      </c>
      <c r="BN574" s="64">
        <f t="shared" si="112"/>
        <v>163.56</v>
      </c>
      <c r="BO574" s="64">
        <f t="shared" si="113"/>
        <v>0.27316433566433568</v>
      </c>
      <c r="BP574" s="64">
        <f t="shared" si="114"/>
        <v>0.27884615384615385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250</v>
      </c>
      <c r="Y575" s="778">
        <f t="shared" si="110"/>
        <v>253.44</v>
      </c>
      <c r="Z575" s="36">
        <f>IFERROR(IF(Y575=0,"",ROUNDUP(Y575/H575,0)*0.01196),"")</f>
        <v>0.57408000000000003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267.04545454545456</v>
      </c>
      <c r="BN575" s="64">
        <f t="shared" si="112"/>
        <v>270.71999999999997</v>
      </c>
      <c r="BO575" s="64">
        <f t="shared" si="113"/>
        <v>0.45527389277389274</v>
      </c>
      <c r="BP575" s="64">
        <f t="shared" si="114"/>
        <v>0.46153846153846156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94.696969696969688</v>
      </c>
      <c r="Y582" s="779">
        <f>IFERROR(Y573/H573,"0")+IFERROR(Y574/H574,"0")+IFERROR(Y575/H575,"0")+IFERROR(Y576/H576,"0")+IFERROR(Y577/H577,"0")+IFERROR(Y578/H578,"0")+IFERROR(Y579/H579,"0")+IFERROR(Y580/H580,"0")+IFERROR(Y581/H581,"0")</f>
        <v>96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1.1481599999999998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500</v>
      </c>
      <c r="Y583" s="779">
        <f>IFERROR(SUM(Y573:Y581),"0")</f>
        <v>506.88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3565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3578.4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3732.0863636363633</v>
      </c>
      <c r="Y661" s="779">
        <f>IFERROR(SUM(BN22:BN657),"0")</f>
        <v>3746.3999999999992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6</v>
      </c>
      <c r="Y662" s="38">
        <f>ROUNDUP(SUM(BP22:BP657),0)</f>
        <v>6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3882.0863636363633</v>
      </c>
      <c r="Y663" s="779">
        <f>GrossWeightTotalR+PalletQtyTotalR*25</f>
        <v>3896.3999999999992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417.46212121212119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420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6.3937999999999997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2100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1478.4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2024-11-15T07:48:48Z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