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54354A5-3FBC-492C-9DAC-5DB6DF4FAC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0" i="1" l="1"/>
  <c r="X659" i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72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Y439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Y304" i="1" s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Y249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1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7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Y211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I670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Y187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1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Y164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7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8" i="1" s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Y129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20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Y36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6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0" i="1"/>
  <c r="X661" i="1"/>
  <c r="X662" i="1"/>
  <c r="X664" i="1"/>
  <c r="Y24" i="1"/>
  <c r="Z28" i="1"/>
  <c r="Z35" i="1" s="1"/>
  <c r="BN28" i="1"/>
  <c r="BP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70" i="1"/>
  <c r="Z64" i="1"/>
  <c r="Z72" i="1" s="1"/>
  <c r="BN64" i="1"/>
  <c r="BP64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Z120" i="1" s="1"/>
  <c r="BN115" i="1"/>
  <c r="BP115" i="1"/>
  <c r="Z117" i="1"/>
  <c r="BN117" i="1"/>
  <c r="Z118" i="1"/>
  <c r="BN118" i="1"/>
  <c r="F670" i="1"/>
  <c r="Z125" i="1"/>
  <c r="Z129" i="1" s="1"/>
  <c r="BN125" i="1"/>
  <c r="BP125" i="1"/>
  <c r="Z127" i="1"/>
  <c r="BN127" i="1"/>
  <c r="Y130" i="1"/>
  <c r="Z132" i="1"/>
  <c r="BN132" i="1"/>
  <c r="BP132" i="1"/>
  <c r="Z134" i="1"/>
  <c r="BN134" i="1"/>
  <c r="Z135" i="1"/>
  <c r="BN135" i="1"/>
  <c r="Z136" i="1"/>
  <c r="BN136" i="1"/>
  <c r="Y137" i="1"/>
  <c r="Z140" i="1"/>
  <c r="BN140" i="1"/>
  <c r="BP140" i="1"/>
  <c r="Z143" i="1"/>
  <c r="BN143" i="1"/>
  <c r="Z145" i="1"/>
  <c r="BN145" i="1"/>
  <c r="Y148" i="1"/>
  <c r="Z151" i="1"/>
  <c r="Z152" i="1" s="1"/>
  <c r="BN151" i="1"/>
  <c r="BP151" i="1"/>
  <c r="Z156" i="1"/>
  <c r="Z158" i="1" s="1"/>
  <c r="BN156" i="1"/>
  <c r="BP156" i="1"/>
  <c r="Y159" i="1"/>
  <c r="Z162" i="1"/>
  <c r="Z163" i="1" s="1"/>
  <c r="BN162" i="1"/>
  <c r="BP162" i="1"/>
  <c r="Z166" i="1"/>
  <c r="Z168" i="1" s="1"/>
  <c r="BN166" i="1"/>
  <c r="BP166" i="1"/>
  <c r="Y169" i="1"/>
  <c r="H670" i="1"/>
  <c r="Y174" i="1"/>
  <c r="Z177" i="1"/>
  <c r="Z181" i="1" s="1"/>
  <c r="BN177" i="1"/>
  <c r="BP177" i="1"/>
  <c r="Z179" i="1"/>
  <c r="BN179" i="1"/>
  <c r="Z185" i="1"/>
  <c r="Z187" i="1" s="1"/>
  <c r="BN185" i="1"/>
  <c r="BP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Y205" i="1"/>
  <c r="J670" i="1"/>
  <c r="Z209" i="1"/>
  <c r="Z210" i="1" s="1"/>
  <c r="BN209" i="1"/>
  <c r="BP209" i="1"/>
  <c r="Y210" i="1"/>
  <c r="Z213" i="1"/>
  <c r="Z215" i="1" s="1"/>
  <c r="BN213" i="1"/>
  <c r="BP213" i="1"/>
  <c r="Y216" i="1"/>
  <c r="Z219" i="1"/>
  <c r="Z226" i="1" s="1"/>
  <c r="BN219" i="1"/>
  <c r="BP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Y240" i="1"/>
  <c r="Z243" i="1"/>
  <c r="BN243" i="1"/>
  <c r="BP243" i="1"/>
  <c r="BP244" i="1"/>
  <c r="BN244" i="1"/>
  <c r="Z244" i="1"/>
  <c r="Y248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Q670" i="1"/>
  <c r="Y313" i="1"/>
  <c r="BP307" i="1"/>
  <c r="BN307" i="1"/>
  <c r="Z307" i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Y350" i="1"/>
  <c r="BP355" i="1"/>
  <c r="BN355" i="1"/>
  <c r="Z355" i="1"/>
  <c r="F9" i="1"/>
  <c r="J9" i="1"/>
  <c r="Y54" i="1"/>
  <c r="Y111" i="1"/>
  <c r="Y664" i="1" s="1"/>
  <c r="Y158" i="1"/>
  <c r="Y194" i="1"/>
  <c r="BP246" i="1"/>
  <c r="Y662" i="1" s="1"/>
  <c r="BN246" i="1"/>
  <c r="Y661" i="1" s="1"/>
  <c r="Y663" i="1" s="1"/>
  <c r="Z246" i="1"/>
  <c r="BP255" i="1"/>
  <c r="BN255" i="1"/>
  <c r="Z255" i="1"/>
  <c r="BP259" i="1"/>
  <c r="BN259" i="1"/>
  <c r="Z259" i="1"/>
  <c r="Y261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Z303" i="1" s="1"/>
  <c r="BP310" i="1"/>
  <c r="BN310" i="1"/>
  <c r="Z310" i="1"/>
  <c r="BP349" i="1"/>
  <c r="BN349" i="1"/>
  <c r="Z349" i="1"/>
  <c r="Z350" i="1" s="1"/>
  <c r="Y351" i="1"/>
  <c r="U670" i="1"/>
  <c r="Y363" i="1"/>
  <c r="Y364" i="1"/>
  <c r="BP354" i="1"/>
  <c r="BN354" i="1"/>
  <c r="Z354" i="1"/>
  <c r="K670" i="1"/>
  <c r="Y260" i="1"/>
  <c r="T670" i="1"/>
  <c r="Y346" i="1"/>
  <c r="Z357" i="1"/>
  <c r="BN357" i="1"/>
  <c r="Z359" i="1"/>
  <c r="BN359" i="1"/>
  <c r="Z361" i="1"/>
  <c r="BN361" i="1"/>
  <c r="Z367" i="1"/>
  <c r="Z370" i="1" s="1"/>
  <c r="BN367" i="1"/>
  <c r="BP367" i="1"/>
  <c r="Z369" i="1"/>
  <c r="BN369" i="1"/>
  <c r="Z373" i="1"/>
  <c r="BN373" i="1"/>
  <c r="BP373" i="1"/>
  <c r="Z375" i="1"/>
  <c r="BN375" i="1"/>
  <c r="Z377" i="1"/>
  <c r="BN377" i="1"/>
  <c r="Y380" i="1"/>
  <c r="Y38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Z438" i="1" s="1"/>
  <c r="Y438" i="1"/>
  <c r="Y444" i="1"/>
  <c r="BP441" i="1"/>
  <c r="BN441" i="1"/>
  <c r="Z441" i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Z504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Z385" i="1"/>
  <c r="BP383" i="1"/>
  <c r="BN383" i="1"/>
  <c r="Z38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9" i="1"/>
  <c r="BN469" i="1"/>
  <c r="Z469" i="1"/>
  <c r="Z471" i="1" s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Z543" i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5" i="1"/>
  <c r="BN525" i="1"/>
  <c r="Z525" i="1"/>
  <c r="Z527" i="1" s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33" i="1" l="1"/>
  <c r="Z588" i="1"/>
  <c r="Z593" i="1"/>
  <c r="Z444" i="1"/>
  <c r="Z379" i="1"/>
  <c r="Z291" i="1"/>
  <c r="Z273" i="1"/>
  <c r="Z313" i="1"/>
  <c r="Z248" i="1"/>
  <c r="Z240" i="1"/>
  <c r="Z204" i="1"/>
  <c r="Z147" i="1"/>
  <c r="Z137" i="1"/>
  <c r="Z111" i="1"/>
  <c r="Z103" i="1"/>
  <c r="Z97" i="1"/>
  <c r="Z88" i="1"/>
  <c r="Z79" i="1"/>
  <c r="Z54" i="1"/>
  <c r="Z665" i="1" s="1"/>
  <c r="Y660" i="1"/>
  <c r="Z612" i="1"/>
  <c r="Z456" i="1"/>
  <c r="Z425" i="1"/>
  <c r="Z398" i="1"/>
  <c r="Z392" i="1"/>
  <c r="Z363" i="1"/>
  <c r="Z260" i="1"/>
  <c r="X663" i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<sst xmlns="http://schemas.openxmlformats.org/spreadsheetml/2006/main" count="3150" uniqueCount="1103">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</sst>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0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33</v>
      </c>
      <c r="Y75" s="778">
        <f>IFERROR(IF(X75="",0,CEILING((X75/$H75),1)*$H75),"")</f>
        <v>43.2</v>
      </c>
      <c r="Z75" s="36">
        <f>IFERROR(IF(Y75=0,"",ROUNDUP(Y75/H75,0)*0.02175),"")</f>
        <v>8.6999999999999994E-2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34.466666666666661</v>
      </c>
      <c r="BN75" s="64">
        <f>IFERROR(Y75*I75/H75,"0")</f>
        <v>45.12</v>
      </c>
      <c r="BO75" s="64">
        <f>IFERROR(1/J75*(X75/H75),"0")</f>
        <v>5.4563492063492057E-2</v>
      </c>
      <c r="BP75" s="64">
        <f>IFERROR(1/J75*(Y75/H75),"0")</f>
        <v>7.1428571428571425E-2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3.0555555555555554</v>
      </c>
      <c r="Y79" s="779">
        <f>IFERROR(Y75/H75,"0")+IFERROR(Y76/H76,"0")+IFERROR(Y77/H77,"0")+IFERROR(Y78/H78,"0")</f>
        <v>4</v>
      </c>
      <c r="Z79" s="779">
        <f>IFERROR(IF(Z75="",0,Z75),"0")+IFERROR(IF(Z76="",0,Z76),"0")+IFERROR(IF(Z77="",0,Z77),"0")+IFERROR(IF(Z78="",0,Z78),"0")</f>
        <v>8.6999999999999994E-2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33</v>
      </c>
      <c r="Y80" s="779">
        <f>IFERROR(SUM(Y75:Y78),"0")</f>
        <v>43.2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8</v>
      </c>
      <c r="Y110" s="778">
        <f>IFERROR(IF(X110="",0,CEILING((X110/$H110),1)*$H110),"")</f>
        <v>9</v>
      </c>
      <c r="Z110" s="36">
        <f>IFERROR(IF(Y110=0,"",ROUNDUP(Y110/H110,0)*0.00902),"")</f>
        <v>1.804E-2</v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8.3733333333333331</v>
      </c>
      <c r="BN110" s="64">
        <f>IFERROR(Y110*I110/H110,"0")</f>
        <v>9.42</v>
      </c>
      <c r="BO110" s="64">
        <f>IFERROR(1/J110*(X110/H110),"0")</f>
        <v>1.3468013468013467E-2</v>
      </c>
      <c r="BP110" s="64">
        <f>IFERROR(1/J110*(Y110/H110),"0")</f>
        <v>1.5151515151515152E-2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1.7777777777777777</v>
      </c>
      <c r="Y111" s="779">
        <f>IFERROR(Y107/H107,"0")+IFERROR(Y108/H108,"0")+IFERROR(Y109/H109,"0")+IFERROR(Y110/H110,"0")</f>
        <v>2</v>
      </c>
      <c r="Z111" s="779">
        <f>IFERROR(IF(Z107="",0,Z107),"0")+IFERROR(IF(Z108="",0,Z108),"0")+IFERROR(IF(Z109="",0,Z109),"0")+IFERROR(IF(Z110="",0,Z110),"0")</f>
        <v>1.804E-2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8</v>
      </c>
      <c r="Y112" s="779">
        <f>IFERROR(SUM(Y107:Y110),"0")</f>
        <v>9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30</v>
      </c>
      <c r="Y116" s="778">
        <f t="shared" si="26"/>
        <v>32.400000000000006</v>
      </c>
      <c r="Z116" s="36">
        <f>IFERROR(IF(Y116=0,"",ROUNDUP(Y116/H116,0)*0.00753),"")</f>
        <v>9.0359999999999996E-2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33.022222222222219</v>
      </c>
      <c r="BN116" s="64">
        <f t="shared" si="28"/>
        <v>35.664000000000001</v>
      </c>
      <c r="BO116" s="64">
        <f t="shared" si="29"/>
        <v>7.1225071225071226E-2</v>
      </c>
      <c r="BP116" s="64">
        <f t="shared" si="30"/>
        <v>7.6923076923076927E-2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11.111111111111111</v>
      </c>
      <c r="Y120" s="779">
        <f>IFERROR(Y114/H114,"0")+IFERROR(Y115/H115,"0")+IFERROR(Y116/H116,"0")+IFERROR(Y117/H117,"0")+IFERROR(Y118/H118,"0")+IFERROR(Y119/H119,"0")</f>
        <v>12.000000000000002</v>
      </c>
      <c r="Z120" s="779">
        <f>IFERROR(IF(Z114="",0,Z114),"0")+IFERROR(IF(Z115="",0,Z115),"0")+IFERROR(IF(Z116="",0,Z116),"0")+IFERROR(IF(Z117="",0,Z117),"0")+IFERROR(IF(Z118="",0,Z118),"0")+IFERROR(IF(Z119="",0,Z119),"0")</f>
        <v>9.0359999999999996E-2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30</v>
      </c>
      <c r="Y121" s="779">
        <f>IFERROR(SUM(Y114:Y119),"0")</f>
        <v>32.400000000000006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6</v>
      </c>
      <c r="Y127" s="778">
        <f>IFERROR(IF(X127="",0,CEILING((X127/$H127),1)*$H127),"")</f>
        <v>9</v>
      </c>
      <c r="Z127" s="36">
        <f>IFERROR(IF(Y127=0,"",ROUNDUP(Y127/H127,0)*0.00902),"")</f>
        <v>1.804E-2</v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6.2799999999999994</v>
      </c>
      <c r="BN127" s="64">
        <f>IFERROR(Y127*I127/H127,"0")</f>
        <v>9.42</v>
      </c>
      <c r="BO127" s="64">
        <f>IFERROR(1/J127*(X127/H127),"0")</f>
        <v>1.01010101010101E-2</v>
      </c>
      <c r="BP127" s="64">
        <f>IFERROR(1/J127*(Y127/H127),"0")</f>
        <v>1.5151515151515152E-2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1.3333333333333333</v>
      </c>
      <c r="Y129" s="779">
        <f>IFERROR(Y124/H124,"0")+IFERROR(Y125/H125,"0")+IFERROR(Y126/H126,"0")+IFERROR(Y127/H127,"0")+IFERROR(Y128/H128,"0")</f>
        <v>2</v>
      </c>
      <c r="Z129" s="779">
        <f>IFERROR(IF(Z124="",0,Z124),"0")+IFERROR(IF(Z125="",0,Z125),"0")+IFERROR(IF(Z126="",0,Z126),"0")+IFERROR(IF(Z127="",0,Z127),"0")+IFERROR(IF(Z128="",0,Z128),"0")</f>
        <v>1.804E-2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6</v>
      </c>
      <c r="Y130" s="779">
        <f>IFERROR(SUM(Y124:Y128),"0")</f>
        <v>9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6</v>
      </c>
      <c r="Y136" s="778">
        <f>IFERROR(IF(X136="",0,CEILING((X136/$H136),1)*$H136),"")</f>
        <v>7.1999999999999993</v>
      </c>
      <c r="Z136" s="36">
        <f>IFERROR(IF(Y136=0,"",ROUNDUP(Y136/H136,0)*0.00753),"")</f>
        <v>2.2589999999999999E-2</v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6.5000000000000009</v>
      </c>
      <c r="BN136" s="64">
        <f>IFERROR(Y136*I136/H136,"0")</f>
        <v>7.8</v>
      </c>
      <c r="BO136" s="64">
        <f>IFERROR(1/J136*(X136/H136),"0")</f>
        <v>1.6025641025641024E-2</v>
      </c>
      <c r="BP136" s="64">
        <f>IFERROR(1/J136*(Y136/H136),"0")</f>
        <v>1.9230769230769232E-2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2.5</v>
      </c>
      <c r="Y137" s="779">
        <f>IFERROR(Y132/H132,"0")+IFERROR(Y133/H133,"0")+IFERROR(Y134/H134,"0")+IFERROR(Y135/H135,"0")+IFERROR(Y136/H136,"0")</f>
        <v>3</v>
      </c>
      <c r="Z137" s="779">
        <f>IFERROR(IF(Z132="",0,Z132),"0")+IFERROR(IF(Z133="",0,Z133),"0")+IFERROR(IF(Z134="",0,Z134),"0")+IFERROR(IF(Z135="",0,Z135),"0")+IFERROR(IF(Z136="",0,Z136),"0")</f>
        <v>2.2589999999999999E-2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6</v>
      </c>
      <c r="Y138" s="779">
        <f>IFERROR(SUM(Y132:Y136),"0")</f>
        <v>7.1999999999999993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38</v>
      </c>
      <c r="Y144" s="778">
        <f t="shared" si="31"/>
        <v>40.5</v>
      </c>
      <c r="Z144" s="36">
        <f>IFERROR(IF(Y144=0,"",ROUNDUP(Y144/H144,0)*0.00753),"")</f>
        <v>0.11295000000000001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41.828148148148145</v>
      </c>
      <c r="BN144" s="64">
        <f t="shared" si="33"/>
        <v>44.58</v>
      </c>
      <c r="BO144" s="64">
        <f t="shared" si="34"/>
        <v>9.0218423551756868E-2</v>
      </c>
      <c r="BP144" s="64">
        <f t="shared" si="35"/>
        <v>9.6153846153846145E-2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14.074074074074073</v>
      </c>
      <c r="Y147" s="779">
        <f>IFERROR(Y140/H140,"0")+IFERROR(Y141/H141,"0")+IFERROR(Y142/H142,"0")+IFERROR(Y143/H143,"0")+IFERROR(Y144/H144,"0")+IFERROR(Y145/H145,"0")+IFERROR(Y146/H146,"0")</f>
        <v>14.999999999999998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0.11295000000000001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38</v>
      </c>
      <c r="Y148" s="779">
        <f>IFERROR(SUM(Y140:Y146),"0")</f>
        <v>40.5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71</v>
      </c>
      <c r="Y196" s="778">
        <f t="shared" ref="Y196:Y203" si="36">IFERROR(IF(X196="",0,CEILING((X196/$H196),1)*$H196),"")</f>
        <v>71.400000000000006</v>
      </c>
      <c r="Z196" s="36">
        <f>IFERROR(IF(Y196=0,"",ROUNDUP(Y196/H196,0)*0.00753),"")</f>
        <v>0.12801000000000001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75.395238095238099</v>
      </c>
      <c r="BN196" s="64">
        <f t="shared" ref="BN196:BN203" si="38">IFERROR(Y196*I196/H196,"0")</f>
        <v>75.820000000000007</v>
      </c>
      <c r="BO196" s="64">
        <f t="shared" ref="BO196:BO203" si="39">IFERROR(1/J196*(X196/H196),"0")</f>
        <v>0.10836385836385837</v>
      </c>
      <c r="BP196" s="64">
        <f t="shared" ref="BP196:BP203" si="40">IFERROR(1/J196*(Y196/H196),"0")</f>
        <v>0.10897435897435898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63</v>
      </c>
      <c r="Y198" s="778">
        <f t="shared" si="36"/>
        <v>63</v>
      </c>
      <c r="Z198" s="36">
        <f>IFERROR(IF(Y198=0,"",ROUNDUP(Y198/H198,0)*0.00753),"")</f>
        <v>0.11295000000000001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66.000000000000014</v>
      </c>
      <c r="BN198" s="64">
        <f t="shared" si="38"/>
        <v>66.000000000000014</v>
      </c>
      <c r="BO198" s="64">
        <f t="shared" si="39"/>
        <v>9.6153846153846145E-2</v>
      </c>
      <c r="BP198" s="64">
        <f t="shared" si="40"/>
        <v>9.6153846153846145E-2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12</v>
      </c>
      <c r="Y199" s="778">
        <f t="shared" si="36"/>
        <v>12.600000000000001</v>
      </c>
      <c r="Z199" s="36">
        <f>IFERROR(IF(Y199=0,"",ROUNDUP(Y199/H199,0)*0.00502),"")</f>
        <v>3.0120000000000001E-2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12.742857142857142</v>
      </c>
      <c r="BN199" s="64">
        <f t="shared" si="38"/>
        <v>13.38</v>
      </c>
      <c r="BO199" s="64">
        <f t="shared" si="39"/>
        <v>2.4420024420024423E-2</v>
      </c>
      <c r="BP199" s="64">
        <f t="shared" si="40"/>
        <v>2.5641025641025644E-2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13</v>
      </c>
      <c r="Y201" s="778">
        <f t="shared" si="36"/>
        <v>14.700000000000001</v>
      </c>
      <c r="Z201" s="36">
        <f>IFERROR(IF(Y201=0,"",ROUNDUP(Y201/H201,0)*0.00502),"")</f>
        <v>3.5140000000000005E-2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13.619047619047619</v>
      </c>
      <c r="BN201" s="64">
        <f t="shared" si="38"/>
        <v>15.4</v>
      </c>
      <c r="BO201" s="64">
        <f t="shared" si="39"/>
        <v>2.6455026455026454E-2</v>
      </c>
      <c r="BP201" s="64">
        <f t="shared" si="40"/>
        <v>2.9914529914529919E-2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43.80952380952381</v>
      </c>
      <c r="Y204" s="779">
        <f>IFERROR(Y196/H196,"0")+IFERROR(Y197/H197,"0")+IFERROR(Y198/H198,"0")+IFERROR(Y199/H199,"0")+IFERROR(Y200/H200,"0")+IFERROR(Y201/H201,"0")+IFERROR(Y202/H202,"0")+IFERROR(Y203/H203,"0")</f>
        <v>45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0.30621999999999999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159</v>
      </c>
      <c r="Y205" s="779">
        <f>IFERROR(SUM(Y196:Y203),"0")</f>
        <v>161.69999999999999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120</v>
      </c>
      <c r="Y219" s="778">
        <f t="shared" si="41"/>
        <v>124.2</v>
      </c>
      <c r="Z219" s="36">
        <f>IFERROR(IF(Y219=0,"",ROUNDUP(Y219/H219,0)*0.00902),"")</f>
        <v>0.20746000000000001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124.66666666666667</v>
      </c>
      <c r="BN219" s="64">
        <f t="shared" si="43"/>
        <v>129.03</v>
      </c>
      <c r="BO219" s="64">
        <f t="shared" si="44"/>
        <v>0.16835016835016836</v>
      </c>
      <c r="BP219" s="64">
        <f t="shared" si="45"/>
        <v>0.17424242424242425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120</v>
      </c>
      <c r="Y221" s="778">
        <f t="shared" si="41"/>
        <v>124.2</v>
      </c>
      <c r="Z221" s="36">
        <f>IFERROR(IF(Y221=0,"",ROUNDUP(Y221/H221,0)*0.00902),"")</f>
        <v>0.20746000000000001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124.66666666666667</v>
      </c>
      <c r="BN221" s="64">
        <f t="shared" si="43"/>
        <v>129.03</v>
      </c>
      <c r="BO221" s="64">
        <f t="shared" si="44"/>
        <v>0.16835016835016836</v>
      </c>
      <c r="BP221" s="64">
        <f t="shared" si="45"/>
        <v>0.17424242424242425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44.444444444444443</v>
      </c>
      <c r="Y226" s="779">
        <f>IFERROR(Y218/H218,"0")+IFERROR(Y219/H219,"0")+IFERROR(Y220/H220,"0")+IFERROR(Y221/H221,"0")+IFERROR(Y222/H222,"0")+IFERROR(Y223/H223,"0")+IFERROR(Y224/H224,"0")+IFERROR(Y225/H225,"0")</f>
        <v>46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0.41492000000000001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240</v>
      </c>
      <c r="Y227" s="779">
        <f>IFERROR(SUM(Y218:Y225),"0")</f>
        <v>248.4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34</v>
      </c>
      <c r="Y230" s="778">
        <f t="shared" si="46"/>
        <v>39</v>
      </c>
      <c r="Z230" s="36">
        <f>IFERROR(IF(Y230=0,"",ROUNDUP(Y230/H230,0)*0.02175),"")</f>
        <v>0.10874999999999999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36.458461538461542</v>
      </c>
      <c r="BN230" s="64">
        <f t="shared" si="48"/>
        <v>41.820000000000007</v>
      </c>
      <c r="BO230" s="64">
        <f t="shared" si="49"/>
        <v>7.783882783882784E-2</v>
      </c>
      <c r="BP230" s="64">
        <f t="shared" si="50"/>
        <v>8.9285714285714274E-2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21</v>
      </c>
      <c r="Y232" s="778">
        <f t="shared" si="46"/>
        <v>26.099999999999998</v>
      </c>
      <c r="Z232" s="36">
        <f>IFERROR(IF(Y232=0,"",ROUNDUP(Y232/H232,0)*0.02175),"")</f>
        <v>6.5250000000000002E-2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22.361379310344827</v>
      </c>
      <c r="BN232" s="64">
        <f t="shared" si="48"/>
        <v>27.791999999999998</v>
      </c>
      <c r="BO232" s="64">
        <f t="shared" si="49"/>
        <v>4.3103448275862072E-2</v>
      </c>
      <c r="BP232" s="64">
        <f t="shared" si="50"/>
        <v>5.3571428571428568E-2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80</v>
      </c>
      <c r="Y233" s="778">
        <f t="shared" si="46"/>
        <v>81.599999999999994</v>
      </c>
      <c r="Z233" s="36">
        <f t="shared" ref="Z233:Z239" si="51">IFERROR(IF(Y233=0,"",ROUNDUP(Y233/H233,0)*0.00753),"")</f>
        <v>0.25602000000000003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89.666666666666671</v>
      </c>
      <c r="BN233" s="64">
        <f t="shared" si="48"/>
        <v>91.46</v>
      </c>
      <c r="BO233" s="64">
        <f t="shared" si="49"/>
        <v>0.21367521367521369</v>
      </c>
      <c r="BP233" s="64">
        <f t="shared" si="50"/>
        <v>0.21794871794871795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140</v>
      </c>
      <c r="Y235" s="778">
        <f t="shared" si="46"/>
        <v>141.6</v>
      </c>
      <c r="Z235" s="36">
        <f t="shared" si="51"/>
        <v>0.44427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155.8666666666667</v>
      </c>
      <c r="BN235" s="64">
        <f t="shared" si="48"/>
        <v>157.64800000000002</v>
      </c>
      <c r="BO235" s="64">
        <f t="shared" si="49"/>
        <v>0.37393162393162394</v>
      </c>
      <c r="BP235" s="64">
        <f t="shared" si="50"/>
        <v>0.37820512820512819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120</v>
      </c>
      <c r="Y236" s="778">
        <f t="shared" si="46"/>
        <v>120</v>
      </c>
      <c r="Z236" s="36">
        <f t="shared" si="51"/>
        <v>0.3765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133.60000000000002</v>
      </c>
      <c r="BN236" s="64">
        <f t="shared" si="48"/>
        <v>133.60000000000002</v>
      </c>
      <c r="BO236" s="64">
        <f t="shared" si="49"/>
        <v>0.32051282051282048</v>
      </c>
      <c r="BP236" s="64">
        <f t="shared" si="50"/>
        <v>0.32051282051282048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112</v>
      </c>
      <c r="Y238" s="778">
        <f t="shared" si="46"/>
        <v>112.8</v>
      </c>
      <c r="Z238" s="36">
        <f t="shared" si="51"/>
        <v>0.35391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124.69333333333334</v>
      </c>
      <c r="BN238" s="64">
        <f t="shared" si="48"/>
        <v>125.58400000000002</v>
      </c>
      <c r="BO238" s="64">
        <f t="shared" si="49"/>
        <v>0.29914529914529919</v>
      </c>
      <c r="BP238" s="64">
        <f t="shared" si="50"/>
        <v>0.30128205128205127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33</v>
      </c>
      <c r="Y239" s="778">
        <f t="shared" si="46"/>
        <v>33.6</v>
      </c>
      <c r="Z239" s="36">
        <f t="shared" si="51"/>
        <v>0.10542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36.822499999999998</v>
      </c>
      <c r="BN239" s="64">
        <f t="shared" si="48"/>
        <v>37.492000000000004</v>
      </c>
      <c r="BO239" s="64">
        <f t="shared" si="49"/>
        <v>8.8141025641025633E-2</v>
      </c>
      <c r="BP239" s="64">
        <f t="shared" si="50"/>
        <v>8.9743589743589758E-2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208.85610079575599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212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1.7101200000000001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540</v>
      </c>
      <c r="Y241" s="779">
        <f>IFERROR(SUM(Y229:Y239),"0")</f>
        <v>554.69999999999993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20</v>
      </c>
      <c r="Y246" s="778">
        <f>IFERROR(IF(X246="",0,CEILING((X246/$H246),1)*$H246),"")</f>
        <v>21.599999999999998</v>
      </c>
      <c r="Z246" s="36">
        <f>IFERROR(IF(Y246=0,"",ROUNDUP(Y246/H246,0)*0.00753),"")</f>
        <v>6.7769999999999997E-2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22.266666666666669</v>
      </c>
      <c r="BN246" s="64">
        <f>IFERROR(Y246*I246/H246,"0")</f>
        <v>24.047999999999998</v>
      </c>
      <c r="BO246" s="64">
        <f>IFERROR(1/J246*(X246/H246),"0")</f>
        <v>5.3418803418803423E-2</v>
      </c>
      <c r="BP246" s="64">
        <f>IFERROR(1/J246*(Y246/H246),"0")</f>
        <v>5.7692307692307689E-2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8.3333333333333339</v>
      </c>
      <c r="Y248" s="779">
        <f>IFERROR(Y243/H243,"0")+IFERROR(Y244/H244,"0")+IFERROR(Y245/H245,"0")+IFERROR(Y246/H246,"0")+IFERROR(Y247/H247,"0")</f>
        <v>9</v>
      </c>
      <c r="Z248" s="779">
        <f>IFERROR(IF(Z243="",0,Z243),"0")+IFERROR(IF(Z244="",0,Z244),"0")+IFERROR(IF(Z245="",0,Z245),"0")+IFERROR(IF(Z246="",0,Z246),"0")+IFERROR(IF(Z247="",0,Z247),"0")</f>
        <v>6.7769999999999997E-2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20</v>
      </c>
      <c r="Y249" s="779">
        <f>IFERROR(SUM(Y243:Y247),"0")</f>
        <v>21.599999999999998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6</v>
      </c>
      <c r="Y310" s="778">
        <f t="shared" si="67"/>
        <v>7.1999999999999993</v>
      </c>
      <c r="Z310" s="36">
        <f>IFERROR(IF(Y310=0,"",ROUNDUP(Y310/H310,0)*0.00753),"")</f>
        <v>2.2589999999999999E-2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6.6800000000000006</v>
      </c>
      <c r="BN310" s="64">
        <f t="shared" si="69"/>
        <v>8.016</v>
      </c>
      <c r="BO310" s="64">
        <f t="shared" si="70"/>
        <v>1.6025641025641024E-2</v>
      </c>
      <c r="BP310" s="64">
        <f t="shared" si="71"/>
        <v>1.9230769230769232E-2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2.5</v>
      </c>
      <c r="Y313" s="779">
        <f>IFERROR(Y307/H307,"0")+IFERROR(Y308/H308,"0")+IFERROR(Y309/H309,"0")+IFERROR(Y310/H310,"0")+IFERROR(Y311/H311,"0")+IFERROR(Y312/H312,"0")</f>
        <v>3</v>
      </c>
      <c r="Z313" s="779">
        <f>IFERROR(IF(Z307="",0,Z307),"0")+IFERROR(IF(Z308="",0,Z308),"0")+IFERROR(IF(Z309="",0,Z309),"0")+IFERROR(IF(Z310="",0,Z310),"0")+IFERROR(IF(Z311="",0,Z311),"0")+IFERROR(IF(Z312="",0,Z312),"0")</f>
        <v>2.2589999999999999E-2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6</v>
      </c>
      <c r="Y314" s="779">
        <f>IFERROR(SUM(Y307:Y312),"0")</f>
        <v>7.1999999999999993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10</v>
      </c>
      <c r="Y383" s="778">
        <f>IFERROR(IF(X383="",0,CEILING((X383/$H383),1)*$H383),"")</f>
        <v>15.6</v>
      </c>
      <c r="Z383" s="36">
        <f>IFERROR(IF(Y383=0,"",ROUNDUP(Y383/H383,0)*0.02175),"")</f>
        <v>4.3499999999999997E-2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10.723076923076926</v>
      </c>
      <c r="BN383" s="64">
        <f>IFERROR(Y383*I383/H383,"0")</f>
        <v>16.728000000000002</v>
      </c>
      <c r="BO383" s="64">
        <f>IFERROR(1/J383*(X383/H383),"0")</f>
        <v>2.2893772893772896E-2</v>
      </c>
      <c r="BP383" s="64">
        <f>IFERROR(1/J383*(Y383/H383),"0")</f>
        <v>3.5714285714285712E-2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36</v>
      </c>
      <c r="Y384" s="778">
        <f>IFERROR(IF(X384="",0,CEILING((X384/$H384),1)*$H384),"")</f>
        <v>42</v>
      </c>
      <c r="Z384" s="36">
        <f>IFERROR(IF(Y384=0,"",ROUNDUP(Y384/H384,0)*0.02175),"")</f>
        <v>0.10874999999999999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38.417142857142856</v>
      </c>
      <c r="BN384" s="64">
        <f>IFERROR(Y384*I384/H384,"0")</f>
        <v>44.82</v>
      </c>
      <c r="BO384" s="64">
        <f>IFERROR(1/J384*(X384/H384),"0")</f>
        <v>7.6530612244897947E-2</v>
      </c>
      <c r="BP384" s="64">
        <f>IFERROR(1/J384*(Y384/H384),"0")</f>
        <v>8.9285714285714274E-2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5.5677655677655675</v>
      </c>
      <c r="Y385" s="779">
        <f>IFERROR(Y382/H382,"0")+IFERROR(Y383/H383,"0")+IFERROR(Y384/H384,"0")</f>
        <v>7</v>
      </c>
      <c r="Z385" s="779">
        <f>IFERROR(IF(Z382="",0,Z382),"0")+IFERROR(IF(Z383="",0,Z383),"0")+IFERROR(IF(Z384="",0,Z384),"0")</f>
        <v>0.15225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46</v>
      </c>
      <c r="Y386" s="779">
        <f>IFERROR(SUM(Y382:Y384),"0")</f>
        <v>57.6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500</v>
      </c>
      <c r="Y414" s="778">
        <f t="shared" ref="Y414:Y424" si="82">IFERROR(IF(X414="",0,CEILING((X414/$H414),1)*$H414),"")</f>
        <v>510</v>
      </c>
      <c r="Z414" s="36">
        <f>IFERROR(IF(Y414=0,"",ROUNDUP(Y414/H414,0)*0.02175),"")</f>
        <v>0.73949999999999994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516</v>
      </c>
      <c r="BN414" s="64">
        <f t="shared" ref="BN414:BN424" si="84">IFERROR(Y414*I414/H414,"0")</f>
        <v>526.32000000000005</v>
      </c>
      <c r="BO414" s="64">
        <f t="shared" ref="BO414:BO424" si="85">IFERROR(1/J414*(X414/H414),"0")</f>
        <v>0.69444444444444442</v>
      </c>
      <c r="BP414" s="64">
        <f t="shared" ref="BP414:BP424" si="86">IFERROR(1/J414*(Y414/H414),"0")</f>
        <v>0.70833333333333326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400</v>
      </c>
      <c r="Y416" s="778">
        <f t="shared" si="82"/>
        <v>405</v>
      </c>
      <c r="Z416" s="36">
        <f>IFERROR(IF(Y416=0,"",ROUNDUP(Y416/H416,0)*0.02175),"")</f>
        <v>0.58724999999999994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412.8</v>
      </c>
      <c r="BN416" s="64">
        <f t="shared" si="84"/>
        <v>417.96000000000004</v>
      </c>
      <c r="BO416" s="64">
        <f t="shared" si="85"/>
        <v>0.55555555555555558</v>
      </c>
      <c r="BP416" s="64">
        <f t="shared" si="86"/>
        <v>0.5625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200</v>
      </c>
      <c r="Y419" s="778">
        <f t="shared" si="82"/>
        <v>210</v>
      </c>
      <c r="Z419" s="36">
        <f>IFERROR(IF(Y419=0,"",ROUNDUP(Y419/H419,0)*0.02175),"")</f>
        <v>0.30449999999999999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206.4</v>
      </c>
      <c r="BN419" s="64">
        <f t="shared" si="84"/>
        <v>216.72</v>
      </c>
      <c r="BO419" s="64">
        <f t="shared" si="85"/>
        <v>0.27777777777777779</v>
      </c>
      <c r="BP419" s="64">
        <f t="shared" si="86"/>
        <v>0.29166666666666663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73.333333333333329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75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1.6312499999999999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1100</v>
      </c>
      <c r="Y426" s="779">
        <f>IFERROR(SUM(Y414:Y424),"0")</f>
        <v>1125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23</v>
      </c>
      <c r="Y436" s="778">
        <f>IFERROR(IF(X436="",0,CEILING((X436/$H436),1)*$H436),"")</f>
        <v>23.4</v>
      </c>
      <c r="Z436" s="36">
        <f>IFERROR(IF(Y436=0,"",ROUNDUP(Y436/H436,0)*0.02175),"")</f>
        <v>6.5250000000000002E-2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24.663076923076925</v>
      </c>
      <c r="BN436" s="64">
        <f>IFERROR(Y436*I436/H436,"0")</f>
        <v>25.092000000000002</v>
      </c>
      <c r="BO436" s="64">
        <f>IFERROR(1/J436*(X436/H436),"0")</f>
        <v>5.2655677655677656E-2</v>
      </c>
      <c r="BP436" s="64">
        <f>IFERROR(1/J436*(Y436/H436),"0")</f>
        <v>5.3571428571428568E-2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2.9487179487179489</v>
      </c>
      <c r="Y438" s="779">
        <f>IFERROR(Y433/H433,"0")+IFERROR(Y434/H434,"0")+IFERROR(Y435/H435,"0")+IFERROR(Y436/H436,"0")+IFERROR(Y437/H437,"0")</f>
        <v>3</v>
      </c>
      <c r="Z438" s="779">
        <f>IFERROR(IF(Z433="",0,Z433),"0")+IFERROR(IF(Z434="",0,Z434),"0")+IFERROR(IF(Z435="",0,Z435),"0")+IFERROR(IF(Z436="",0,Z436),"0")+IFERROR(IF(Z437="",0,Z437),"0")</f>
        <v>6.5250000000000002E-2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23</v>
      </c>
      <c r="Y439" s="779">
        <f>IFERROR(SUM(Y433:Y437),"0")</f>
        <v>23.4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29</v>
      </c>
      <c r="Y443" s="778">
        <f>IFERROR(IF(X443="",0,CEILING((X443/$H443),1)*$H443),"")</f>
        <v>31.2</v>
      </c>
      <c r="Z443" s="36">
        <f>IFERROR(IF(Y443=0,"",ROUNDUP(Y443/H443,0)*0.02175),"")</f>
        <v>8.6999999999999994E-2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31.09692307692308</v>
      </c>
      <c r="BN443" s="64">
        <f>IFERROR(Y443*I443/H443,"0")</f>
        <v>33.456000000000003</v>
      </c>
      <c r="BO443" s="64">
        <f>IFERROR(1/J443*(X443/H443),"0")</f>
        <v>6.6391941391941392E-2</v>
      </c>
      <c r="BP443" s="64">
        <f>IFERROR(1/J443*(Y443/H443),"0")</f>
        <v>7.1428571428571425E-2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3.7179487179487181</v>
      </c>
      <c r="Y444" s="779">
        <f>IFERROR(Y441/H441,"0")+IFERROR(Y442/H442,"0")+IFERROR(Y443/H443,"0")</f>
        <v>4</v>
      </c>
      <c r="Z444" s="779">
        <f>IFERROR(IF(Z441="",0,Z441),"0")+IFERROR(IF(Z442="",0,Z442),"0")+IFERROR(IF(Z443="",0,Z443),"0")</f>
        <v>8.6999999999999994E-2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29</v>
      </c>
      <c r="Y445" s="779">
        <f>IFERROR(SUM(Y441:Y443),"0")</f>
        <v>31.2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16</v>
      </c>
      <c r="Y464" s="778">
        <f t="shared" ref="Y464:Y470" si="93">IFERROR(IF(X464="",0,CEILING((X464/$H464),1)*$H464),"")</f>
        <v>23.4</v>
      </c>
      <c r="Z464" s="36">
        <f>IFERROR(IF(Y464=0,"",ROUNDUP(Y464/H464,0)*0.02175),"")</f>
        <v>6.5250000000000002E-2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17.156923076923078</v>
      </c>
      <c r="BN464" s="64">
        <f t="shared" ref="BN464:BN470" si="95">IFERROR(Y464*I464/H464,"0")</f>
        <v>25.092000000000002</v>
      </c>
      <c r="BO464" s="64">
        <f t="shared" ref="BO464:BO470" si="96">IFERROR(1/J464*(X464/H464),"0")</f>
        <v>3.6630036630036632E-2</v>
      </c>
      <c r="BP464" s="64">
        <f t="shared" ref="BP464:BP470" si="97">IFERROR(1/J464*(Y464/H464),"0")</f>
        <v>5.3571428571428568E-2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2.0512820512820515</v>
      </c>
      <c r="Y471" s="779">
        <f>IFERROR(Y464/H464,"0")+IFERROR(Y465/H465,"0")+IFERROR(Y466/H466,"0")+IFERROR(Y467/H467,"0")+IFERROR(Y468/H468,"0")+IFERROR(Y469/H469,"0")+IFERROR(Y470/H470,"0")</f>
        <v>3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6.5250000000000002E-2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16</v>
      </c>
      <c r="Y472" s="779">
        <f>IFERROR(SUM(Y464:Y470),"0")</f>
        <v>23.4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35</v>
      </c>
      <c r="Y485" s="778">
        <f t="shared" ref="Y485:Y503" si="98">IFERROR(IF(X485="",0,CEILING((X485/$H485),1)*$H485),"")</f>
        <v>37.800000000000004</v>
      </c>
      <c r="Z485" s="36">
        <f>IFERROR(IF(Y485=0,"",ROUNDUP(Y485/H485,0)*0.00753),"")</f>
        <v>6.7769999999999997E-2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36.916666666666664</v>
      </c>
      <c r="BN485" s="64">
        <f t="shared" ref="BN485:BN503" si="100">IFERROR(Y485*I485/H485,"0")</f>
        <v>39.869999999999997</v>
      </c>
      <c r="BO485" s="64">
        <f t="shared" ref="BO485:BO503" si="101">IFERROR(1/J485*(X485/H485),"0")</f>
        <v>5.3418803418803409E-2</v>
      </c>
      <c r="BP485" s="64">
        <f t="shared" ref="BP485:BP503" si="102">IFERROR(1/J485*(Y485/H485),"0")</f>
        <v>5.7692307692307689E-2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8.3333333333333321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9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6.7769999999999997E-2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35</v>
      </c>
      <c r="Y505" s="779">
        <f>IFERROR(SUM(Y485:Y503),"0")</f>
        <v>37.800000000000004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4</v>
      </c>
      <c r="Y534" s="778">
        <f>IFERROR(IF(X534="",0,CEILING((X534/$H534),1)*$H534),"")</f>
        <v>6</v>
      </c>
      <c r="Z534" s="36">
        <f>IFERROR(IF(Y534=0,"",ROUNDUP(Y534/H534,0)*0.00627),"")</f>
        <v>1.2540000000000001E-2</v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4.8</v>
      </c>
      <c r="BN534" s="64">
        <f>IFERROR(Y534*I534/H534,"0")</f>
        <v>7.2</v>
      </c>
      <c r="BO534" s="64">
        <f>IFERROR(1/J534*(X534/H534),"0")</f>
        <v>6.6666666666666662E-3</v>
      </c>
      <c r="BP534" s="64">
        <f>IFERROR(1/J534*(Y534/H534),"0")</f>
        <v>0.01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1.3333333333333333</v>
      </c>
      <c r="Y535" s="779">
        <f>IFERROR(Y534/H534,"0")</f>
        <v>2</v>
      </c>
      <c r="Z535" s="779">
        <f>IFERROR(IF(Z534="",0,Z534),"0")</f>
        <v>1.2540000000000001E-2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4</v>
      </c>
      <c r="Y536" s="779">
        <f>IFERROR(SUM(Y534:Y534),"0")</f>
        <v>6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0</v>
      </c>
      <c r="Y565" s="779">
        <f>IFERROR(SUM(Y553:Y563),"0")</f>
        <v>0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2339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2439.3000000000002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2474.9503302667963</v>
      </c>
      <c r="Y661" s="779">
        <f>IFERROR(SUM(BN22:BN657),"0")</f>
        <v>2581.3820000000001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5</v>
      </c>
      <c r="Y662" s="38">
        <f>ROUNDUP(SUM(BP22:BP657),0)</f>
        <v>5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2599.9503302667963</v>
      </c>
      <c r="Y663" s="779">
        <f>GrossWeightTotalR+PalletQtyTotalR*25</f>
        <v>2706.3820000000001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439.08096852062363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456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4.9519099999999998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43.2</v>
      </c>
      <c r="E670" s="46">
        <f>IFERROR(Y107*1,"0")+IFERROR(Y108*1,"0")+IFERROR(Y109*1,"0")+IFERROR(Y110*1,"0")+IFERROR(Y114*1,"0")+IFERROR(Y115*1,"0")+IFERROR(Y116*1,"0")+IFERROR(Y117*1,"0")+IFERROR(Y118*1,"0")+IFERROR(Y119*1,"0")</f>
        <v>41.400000000000006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56.7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161.69999999999999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824.7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7.1999999999999993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57.6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1179.6000000000001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23.4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37.800000000000004</v>
      </c>
      <c r="Z670" s="46">
        <f>IFERROR(Y518*1,"0")+IFERROR(Y522*1,"0")+IFERROR(Y523*1,"0")+IFERROR(Y524*1,"0")+IFERROR(Y525*1,"0")+IFERROR(Y526*1,"0")+IFERROR(Y530*1,"0")+IFERROR(Y534*1,"0")</f>
        <v>6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2024-11-15T07:56:08Z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