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2,12,23 на 14,12,23 КИ\"/>
    </mc:Choice>
  </mc:AlternateContent>
  <xr:revisionPtr revIDLastSave="0" documentId="13_ncr:1_{5BD106E3-561E-4C63-B17E-ED63AA5930A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X432" i="1"/>
  <c r="W432" i="1"/>
  <c r="N432" i="1"/>
  <c r="W431" i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X423" i="1"/>
  <c r="W423" i="1"/>
  <c r="N423" i="1"/>
  <c r="W422" i="1"/>
  <c r="N422" i="1"/>
  <c r="V420" i="1"/>
  <c r="V419" i="1"/>
  <c r="W418" i="1"/>
  <c r="X418" i="1" s="1"/>
  <c r="N418" i="1"/>
  <c r="W417" i="1"/>
  <c r="X417" i="1" s="1"/>
  <c r="X419" i="1" s="1"/>
  <c r="N417" i="1"/>
  <c r="V415" i="1"/>
  <c r="V414" i="1"/>
  <c r="W413" i="1"/>
  <c r="X413" i="1" s="1"/>
  <c r="N413" i="1"/>
  <c r="W412" i="1"/>
  <c r="X412" i="1" s="1"/>
  <c r="N412" i="1"/>
  <c r="W411" i="1"/>
  <c r="X411" i="1" s="1"/>
  <c r="N411" i="1"/>
  <c r="W410" i="1"/>
  <c r="X410" i="1" s="1"/>
  <c r="N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W399" i="1"/>
  <c r="X399" i="1" s="1"/>
  <c r="N399" i="1"/>
  <c r="W398" i="1"/>
  <c r="X398" i="1" s="1"/>
  <c r="N398" i="1"/>
  <c r="X397" i="1"/>
  <c r="W397" i="1"/>
  <c r="N397" i="1"/>
  <c r="W396" i="1"/>
  <c r="X396" i="1" s="1"/>
  <c r="W395" i="1"/>
  <c r="X395" i="1" s="1"/>
  <c r="N395" i="1"/>
  <c r="X394" i="1"/>
  <c r="W394" i="1"/>
  <c r="N394" i="1"/>
  <c r="W393" i="1"/>
  <c r="N393" i="1"/>
  <c r="V391" i="1"/>
  <c r="V390" i="1"/>
  <c r="W389" i="1"/>
  <c r="X389" i="1" s="1"/>
  <c r="N389" i="1"/>
  <c r="W388" i="1"/>
  <c r="X388" i="1" s="1"/>
  <c r="X390" i="1" s="1"/>
  <c r="N388" i="1"/>
  <c r="V385" i="1"/>
  <c r="V384" i="1"/>
  <c r="W383" i="1"/>
  <c r="X383" i="1" s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V373" i="1"/>
  <c r="W372" i="1"/>
  <c r="V372" i="1"/>
  <c r="X371" i="1"/>
  <c r="X372" i="1" s="1"/>
  <c r="W371" i="1"/>
  <c r="W373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V346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8" i="1"/>
  <c r="V327" i="1"/>
  <c r="W326" i="1"/>
  <c r="X326" i="1" s="1"/>
  <c r="N326" i="1"/>
  <c r="W325" i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7" i="1"/>
  <c r="V197" i="1"/>
  <c r="W196" i="1"/>
  <c r="V196" i="1"/>
  <c r="X195" i="1"/>
  <c r="X196" i="1" s="1"/>
  <c r="W195" i="1"/>
  <c r="J472" i="1" s="1"/>
  <c r="N195" i="1"/>
  <c r="V192" i="1"/>
  <c r="V191" i="1"/>
  <c r="W190" i="1"/>
  <c r="X190" i="1" s="1"/>
  <c r="N190" i="1"/>
  <c r="W189" i="1"/>
  <c r="X189" i="1" s="1"/>
  <c r="N189" i="1"/>
  <c r="W188" i="1"/>
  <c r="W192" i="1" s="1"/>
  <c r="W187" i="1"/>
  <c r="X187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X170" i="1"/>
  <c r="W170" i="1"/>
  <c r="X169" i="1"/>
  <c r="W169" i="1"/>
  <c r="N169" i="1"/>
  <c r="W168" i="1"/>
  <c r="X168" i="1" s="1"/>
  <c r="W167" i="1"/>
  <c r="W185" i="1" s="1"/>
  <c r="N167" i="1"/>
  <c r="V165" i="1"/>
  <c r="V164" i="1"/>
  <c r="W163" i="1"/>
  <c r="X163" i="1" s="1"/>
  <c r="N163" i="1"/>
  <c r="X162" i="1"/>
  <c r="W162" i="1"/>
  <c r="N162" i="1"/>
  <c r="W161" i="1"/>
  <c r="X161" i="1" s="1"/>
  <c r="N161" i="1"/>
  <c r="W160" i="1"/>
  <c r="N160" i="1"/>
  <c r="V158" i="1"/>
  <c r="V157" i="1"/>
  <c r="W156" i="1"/>
  <c r="X156" i="1" s="1"/>
  <c r="N156" i="1"/>
  <c r="W155" i="1"/>
  <c r="X155" i="1" s="1"/>
  <c r="V153" i="1"/>
  <c r="V152" i="1"/>
  <c r="W151" i="1"/>
  <c r="X151" i="1" s="1"/>
  <c r="N151" i="1"/>
  <c r="W150" i="1"/>
  <c r="W152" i="1" s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X141" i="1"/>
  <c r="W141" i="1"/>
  <c r="N141" i="1"/>
  <c r="W140" i="1"/>
  <c r="X140" i="1" s="1"/>
  <c r="N140" i="1"/>
  <c r="W139" i="1"/>
  <c r="X139" i="1" s="1"/>
  <c r="N139" i="1"/>
  <c r="W138" i="1"/>
  <c r="N138" i="1"/>
  <c r="W137" i="1"/>
  <c r="X137" i="1" s="1"/>
  <c r="V134" i="1"/>
  <c r="V133" i="1"/>
  <c r="W132" i="1"/>
  <c r="X132" i="1" s="1"/>
  <c r="N132" i="1"/>
  <c r="W131" i="1"/>
  <c r="X131" i="1" s="1"/>
  <c r="N131" i="1"/>
  <c r="W130" i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W104" i="1"/>
  <c r="X104" i="1" s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X92" i="1"/>
  <c r="W92" i="1"/>
  <c r="N92" i="1"/>
  <c r="W91" i="1"/>
  <c r="X91" i="1" s="1"/>
  <c r="N91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X26" i="1" s="1"/>
  <c r="N26" i="1"/>
  <c r="V24" i="1"/>
  <c r="V23" i="1"/>
  <c r="W22" i="1"/>
  <c r="W24" i="1" s="1"/>
  <c r="N22" i="1"/>
  <c r="H10" i="1"/>
  <c r="J9" i="1"/>
  <c r="A9" i="1"/>
  <c r="H9" i="1" s="1"/>
  <c r="D7" i="1"/>
  <c r="O6" i="1"/>
  <c r="N2" i="1"/>
  <c r="X22" i="1" l="1"/>
  <c r="X23" i="1" s="1"/>
  <c r="W23" i="1"/>
  <c r="W78" i="1"/>
  <c r="W87" i="1"/>
  <c r="W98" i="1"/>
  <c r="W119" i="1"/>
  <c r="W147" i="1"/>
  <c r="W164" i="1"/>
  <c r="W306" i="1"/>
  <c r="X334" i="1"/>
  <c r="W441" i="1"/>
  <c r="W446" i="1"/>
  <c r="X214" i="1"/>
  <c r="X361" i="1"/>
  <c r="X157" i="1"/>
  <c r="X322" i="1"/>
  <c r="X414" i="1"/>
  <c r="W191" i="1"/>
  <c r="V462" i="1"/>
  <c r="W32" i="1"/>
  <c r="D472" i="1"/>
  <c r="W77" i="1"/>
  <c r="X90" i="1"/>
  <c r="W111" i="1"/>
  <c r="W110" i="1"/>
  <c r="X113" i="1"/>
  <c r="W118" i="1"/>
  <c r="G472" i="1"/>
  <c r="W158" i="1"/>
  <c r="W157" i="1"/>
  <c r="X160" i="1"/>
  <c r="X164" i="1" s="1"/>
  <c r="X188" i="1"/>
  <c r="X191" i="1" s="1"/>
  <c r="W270" i="1"/>
  <c r="X309" i="1"/>
  <c r="X310" i="1" s="1"/>
  <c r="W310" i="1"/>
  <c r="X313" i="1"/>
  <c r="X314" i="1" s="1"/>
  <c r="W314" i="1"/>
  <c r="W334" i="1"/>
  <c r="X382" i="1"/>
  <c r="X384" i="1" s="1"/>
  <c r="W384" i="1"/>
  <c r="X443" i="1"/>
  <c r="W445" i="1"/>
  <c r="X98" i="1"/>
  <c r="W434" i="1"/>
  <c r="X431" i="1"/>
  <c r="X433" i="1" s="1"/>
  <c r="W450" i="1"/>
  <c r="X448" i="1"/>
  <c r="X450" i="1" s="1"/>
  <c r="E472" i="1"/>
  <c r="W134" i="1"/>
  <c r="W146" i="1"/>
  <c r="W225" i="1"/>
  <c r="W249" i="1"/>
  <c r="W322" i="1"/>
  <c r="W323" i="1"/>
  <c r="W338" i="1"/>
  <c r="X337" i="1"/>
  <c r="X338" i="1" s="1"/>
  <c r="W339" i="1"/>
  <c r="W401" i="1"/>
  <c r="X393" i="1"/>
  <c r="X400" i="1" s="1"/>
  <c r="W400" i="1"/>
  <c r="A10" i="1"/>
  <c r="W464" i="1"/>
  <c r="B472" i="1"/>
  <c r="W463" i="1"/>
  <c r="X27" i="1"/>
  <c r="X32" i="1" s="1"/>
  <c r="X35" i="1"/>
  <c r="X36" i="1" s="1"/>
  <c r="X39" i="1"/>
  <c r="X40" i="1" s="1"/>
  <c r="X43" i="1"/>
  <c r="X44" i="1" s="1"/>
  <c r="X49" i="1"/>
  <c r="X50" i="1" s="1"/>
  <c r="X54" i="1"/>
  <c r="X58" i="1" s="1"/>
  <c r="W59" i="1"/>
  <c r="X63" i="1"/>
  <c r="X80" i="1"/>
  <c r="X87" i="1" s="1"/>
  <c r="W88" i="1"/>
  <c r="X105" i="1"/>
  <c r="X110" i="1" s="1"/>
  <c r="X114" i="1"/>
  <c r="X118" i="1" s="1"/>
  <c r="X130" i="1"/>
  <c r="X133" i="1" s="1"/>
  <c r="W133" i="1"/>
  <c r="H472" i="1"/>
  <c r="X138" i="1"/>
  <c r="X146" i="1" s="1"/>
  <c r="W153" i="1"/>
  <c r="X150" i="1"/>
  <c r="X152" i="1" s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X364" i="1"/>
  <c r="X368" i="1" s="1"/>
  <c r="W369" i="1"/>
  <c r="W419" i="1"/>
  <c r="W433" i="1"/>
  <c r="W451" i="1"/>
  <c r="I472" i="1"/>
  <c r="W184" i="1"/>
  <c r="X167" i="1"/>
  <c r="X184" i="1" s="1"/>
  <c r="W420" i="1"/>
  <c r="F9" i="1"/>
  <c r="F10" i="1"/>
  <c r="W33" i="1"/>
  <c r="W37" i="1"/>
  <c r="W41" i="1"/>
  <c r="W45" i="1"/>
  <c r="W51" i="1"/>
  <c r="W58" i="1"/>
  <c r="W99" i="1"/>
  <c r="F472" i="1"/>
  <c r="W126" i="1"/>
  <c r="W165" i="1"/>
  <c r="L472" i="1"/>
  <c r="W236" i="1"/>
  <c r="X227" i="1"/>
  <c r="X236" i="1" s="1"/>
  <c r="W243" i="1"/>
  <c r="W254" i="1"/>
  <c r="X251" i="1"/>
  <c r="X254" i="1" s="1"/>
  <c r="W328" i="1"/>
  <c r="X325" i="1"/>
  <c r="X327" i="1" s="1"/>
  <c r="W335" i="1"/>
  <c r="Q472" i="1"/>
  <c r="W346" i="1"/>
  <c r="X343" i="1"/>
  <c r="X345" i="1" s="1"/>
  <c r="W361" i="1"/>
  <c r="W380" i="1"/>
  <c r="W391" i="1"/>
  <c r="W414" i="1"/>
  <c r="W428" i="1"/>
  <c r="X422" i="1"/>
  <c r="X428" i="1" s="1"/>
  <c r="W429" i="1"/>
  <c r="X445" i="1"/>
  <c r="N472" i="1"/>
  <c r="V466" i="1"/>
  <c r="W50" i="1"/>
  <c r="X62" i="1"/>
  <c r="X122" i="1"/>
  <c r="X125" i="1" s="1"/>
  <c r="W125" i="1"/>
  <c r="W215" i="1"/>
  <c r="W224" i="1"/>
  <c r="X221" i="1"/>
  <c r="X224" i="1" s="1"/>
  <c r="W237" i="1"/>
  <c r="W248" i="1"/>
  <c r="W255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W327" i="1"/>
  <c r="W345" i="1"/>
  <c r="W362" i="1"/>
  <c r="W368" i="1"/>
  <c r="W379" i="1"/>
  <c r="X375" i="1"/>
  <c r="X379" i="1" s="1"/>
  <c r="W390" i="1"/>
  <c r="W415" i="1"/>
  <c r="W440" i="1"/>
  <c r="X438" i="1"/>
  <c r="X440" i="1" s="1"/>
  <c r="T472" i="1"/>
  <c r="R472" i="1"/>
  <c r="W214" i="1"/>
  <c r="W461" i="1"/>
  <c r="S472" i="1"/>
  <c r="P472" i="1"/>
  <c r="W462" i="1" l="1"/>
  <c r="W466" i="1"/>
  <c r="W465" i="1"/>
  <c r="X77" i="1"/>
  <c r="X467" i="1" s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<sst xmlns="http://schemas.openxmlformats.org/spreadsheetml/2006/main" count="1951" uniqueCount="670">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</sst>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1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 t="s">
        <v>669</v>
      </c>
      <c r="I5" s="612"/>
      <c r="J5" s="612"/>
      <c r="K5" s="612"/>
      <c r="L5" s="584"/>
      <c r="N5" s="24" t="s">
        <v>9</v>
      </c>
      <c r="O5" s="356">
        <v>45274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Четверг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0.58333333333333337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90</v>
      </c>
      <c r="W56" s="307">
        <f>IFERROR(IF(V56="",0,CEILING((V56/$H56),1)*$H56),"")</f>
        <v>90</v>
      </c>
      <c r="X56" s="36">
        <f>IFERROR(IF(W56=0,"",ROUNDUP(W56/H56,0)*0.00937),"")</f>
        <v>0.18740000000000001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20</v>
      </c>
      <c r="W58" s="308">
        <f>IFERROR(W54/H54,"0")+IFERROR(W55/H55,"0")+IFERROR(W56/H56,"0")+IFERROR(W57/H57,"0")</f>
        <v>20</v>
      </c>
      <c r="X58" s="308">
        <f>IFERROR(IF(X54="",0,X54),"0")+IFERROR(IF(X55="",0,X55),"0")+IFERROR(IF(X56="",0,X56),"0")+IFERROR(IF(X57="",0,X57),"0")</f>
        <v>0.18740000000000001</v>
      </c>
      <c r="Y58" s="309"/>
      <c r="Z58" s="309"/>
    </row>
    <row r="59" spans="1:53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90</v>
      </c>
      <c r="W59" s="308">
        <f>IFERROR(SUM(W54:W57),"0")</f>
        <v>90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30</v>
      </c>
      <c r="W330" s="307">
        <f>IFERROR(IF(V330="",0,CEILING((V330/$H330),1)*$H330),"")</f>
        <v>31.2</v>
      </c>
      <c r="X330" s="36">
        <f>IFERROR(IF(W330=0,"",ROUNDUP(W330/H330,0)*0.02175),"")</f>
        <v>8.6999999999999994E-2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3.8461538461538463</v>
      </c>
      <c r="W334" s="308">
        <f>IFERROR(W330/H330,"0")+IFERROR(W331/H331,"0")+IFERROR(W332/H332,"0")+IFERROR(W333/H333,"0")</f>
        <v>4</v>
      </c>
      <c r="X334" s="308">
        <f>IFERROR(IF(X330="",0,X330),"0")+IFERROR(IF(X331="",0,X331),"0")+IFERROR(IF(X332="",0,X332),"0")+IFERROR(IF(X333="",0,X333),"0")</f>
        <v>8.6999999999999994E-2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30</v>
      </c>
      <c r="W335" s="308">
        <f>IFERROR(SUM(W330:W333),"0")</f>
        <v>31.2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40</v>
      </c>
      <c r="W406" s="307">
        <f t="shared" si="18"/>
        <v>42.24</v>
      </c>
      <c r="X406" s="36">
        <f>IFERROR(IF(W406=0,"",ROUNDUP(W406/H406,0)*0.01196),"")</f>
        <v>9.5680000000000001E-2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7.5757575757575752</v>
      </c>
      <c r="W414" s="308">
        <f>IFERROR(W405/H405,"0")+IFERROR(W406/H406,"0")+IFERROR(W407/H407,"0")+IFERROR(W408/H408,"0")+IFERROR(W409/H409,"0")+IFERROR(W410/H410,"0")+IFERROR(W411/H411,"0")+IFERROR(W412/H412,"0")+IFERROR(W413/H413,"0")</f>
        <v>8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9.5680000000000001E-2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40</v>
      </c>
      <c r="W415" s="308">
        <f>IFERROR(SUM(W405:W413),"0")</f>
        <v>42.24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20</v>
      </c>
      <c r="W417" s="307">
        <f>IFERROR(IF(V417="",0,CEILING((V417/$H417),1)*$H417),"")</f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3.7878787878787876</v>
      </c>
      <c r="W419" s="308">
        <f>IFERROR(W417/H417,"0")+IFERROR(W418/H418,"0")</f>
        <v>4</v>
      </c>
      <c r="X419" s="308">
        <f>IFERROR(IF(X417="",0,X417),"0")+IFERROR(IF(X418="",0,X418),"0")</f>
        <v>4.7840000000000001E-2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20</v>
      </c>
      <c r="W420" s="308">
        <f>IFERROR(SUM(W417:W418),"0")</f>
        <v>21.12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180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184.56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191.06013986013988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195.93600000000004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216.06013986013988</v>
      </c>
      <c r="W465" s="308">
        <f>GrossWeightTotalR+PalletQtyTotalR*25</f>
        <v>220.93600000000004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35.209790209790206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36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0.41791999999999996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90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31.2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63.36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80,00"/>
        <filter val="191,06"/>
        <filter val="20,00"/>
        <filter val="216,06"/>
        <filter val="3,79"/>
        <filter val="3,85"/>
        <filter val="30,00"/>
        <filter val="35,21"/>
        <filter val="40,00"/>
        <filter val="7,58"/>
        <filter val="90,0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2023-12-20T06:39:36Z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