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бланки для завода\2023\12,23\13,12,23 на 15,12,23 КИ\"/>
    </mc:Choice>
  </mc:AlternateContent>
  <xr:revisionPtr revIDLastSave="0" documentId="13_ncr:1_{AEC6A3CD-A56B-4BBF-82C7-92EE3E19D7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5" i="1" s="1"/>
  <c r="V461" i="1"/>
  <c r="V460" i="1"/>
  <c r="W459" i="1"/>
  <c r="U472" i="1" s="1"/>
  <c r="N459" i="1"/>
  <c r="V456" i="1"/>
  <c r="V455" i="1"/>
  <c r="W454" i="1"/>
  <c r="X454" i="1" s="1"/>
  <c r="W453" i="1"/>
  <c r="W456" i="1" s="1"/>
  <c r="V451" i="1"/>
  <c r="V450" i="1"/>
  <c r="W449" i="1"/>
  <c r="X449" i="1" s="1"/>
  <c r="W448" i="1"/>
  <c r="V446" i="1"/>
  <c r="W445" i="1"/>
  <c r="V445" i="1"/>
  <c r="X444" i="1"/>
  <c r="W444" i="1"/>
  <c r="X443" i="1"/>
  <c r="X445" i="1" s="1"/>
  <c r="W443" i="1"/>
  <c r="W446" i="1" s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X417" i="1" s="1"/>
  <c r="X419" i="1" s="1"/>
  <c r="N417" i="1"/>
  <c r="V415" i="1"/>
  <c r="V414" i="1"/>
  <c r="W413" i="1"/>
  <c r="X413" i="1" s="1"/>
  <c r="N413" i="1"/>
  <c r="W412" i="1"/>
  <c r="X412" i="1" s="1"/>
  <c r="N412" i="1"/>
  <c r="X411" i="1"/>
  <c r="W411" i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V401" i="1"/>
  <c r="V400" i="1"/>
  <c r="X399" i="1"/>
  <c r="W399" i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X388" i="1"/>
  <c r="X390" i="1" s="1"/>
  <c r="W388" i="1"/>
  <c r="N388" i="1"/>
  <c r="V385" i="1"/>
  <c r="W384" i="1"/>
  <c r="V384" i="1"/>
  <c r="X383" i="1"/>
  <c r="W383" i="1"/>
  <c r="X382" i="1"/>
  <c r="W382" i="1"/>
  <c r="W385" i="1" s="1"/>
  <c r="V380" i="1"/>
  <c r="V379" i="1"/>
  <c r="W378" i="1"/>
  <c r="X378" i="1" s="1"/>
  <c r="W377" i="1"/>
  <c r="X377" i="1" s="1"/>
  <c r="W376" i="1"/>
  <c r="X376" i="1" s="1"/>
  <c r="W375" i="1"/>
  <c r="W373" i="1"/>
  <c r="V373" i="1"/>
  <c r="W372" i="1"/>
  <c r="V372" i="1"/>
  <c r="X371" i="1"/>
  <c r="X372" i="1" s="1"/>
  <c r="W371" i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N364" i="1"/>
  <c r="V362" i="1"/>
  <c r="V361" i="1"/>
  <c r="W360" i="1"/>
  <c r="X360" i="1" s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N349" i="1"/>
  <c r="W348" i="1"/>
  <c r="X348" i="1" s="1"/>
  <c r="N348" i="1"/>
  <c r="V346" i="1"/>
  <c r="V345" i="1"/>
  <c r="X344" i="1"/>
  <c r="W344" i="1"/>
  <c r="N344" i="1"/>
  <c r="W343" i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X305" i="1"/>
  <c r="W305" i="1"/>
  <c r="N305" i="1"/>
  <c r="W304" i="1"/>
  <c r="X304" i="1" s="1"/>
  <c r="W303" i="1"/>
  <c r="W306" i="1" s="1"/>
  <c r="N303" i="1"/>
  <c r="V301" i="1"/>
  <c r="V300" i="1"/>
  <c r="W299" i="1"/>
  <c r="X299" i="1" s="1"/>
  <c r="N299" i="1"/>
  <c r="X298" i="1"/>
  <c r="W298" i="1"/>
  <c r="N298" i="1"/>
  <c r="W297" i="1"/>
  <c r="X297" i="1" s="1"/>
  <c r="W296" i="1"/>
  <c r="X296" i="1" s="1"/>
  <c r="N296" i="1"/>
  <c r="X295" i="1"/>
  <c r="W295" i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N269" i="1"/>
  <c r="W268" i="1"/>
  <c r="X268" i="1" s="1"/>
  <c r="N268" i="1"/>
  <c r="V266" i="1"/>
  <c r="V265" i="1"/>
  <c r="W264" i="1"/>
  <c r="X264" i="1" s="1"/>
  <c r="N264" i="1"/>
  <c r="W263" i="1"/>
  <c r="X263" i="1" s="1"/>
  <c r="N263" i="1"/>
  <c r="X262" i="1"/>
  <c r="W262" i="1"/>
  <c r="N262" i="1"/>
  <c r="W261" i="1"/>
  <c r="X261" i="1" s="1"/>
  <c r="W260" i="1"/>
  <c r="X260" i="1" s="1"/>
  <c r="N260" i="1"/>
  <c r="X259" i="1"/>
  <c r="W259" i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W246" i="1"/>
  <c r="X246" i="1" s="1"/>
  <c r="W245" i="1"/>
  <c r="X245" i="1" s="1"/>
  <c r="V243" i="1"/>
  <c r="V242" i="1"/>
  <c r="W241" i="1"/>
  <c r="X241" i="1" s="1"/>
  <c r="N241" i="1"/>
  <c r="W240" i="1"/>
  <c r="X240" i="1" s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W222" i="1"/>
  <c r="X222" i="1" s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X210" i="1"/>
  <c r="W210" i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X202" i="1"/>
  <c r="W202" i="1"/>
  <c r="N202" i="1"/>
  <c r="W201" i="1"/>
  <c r="N201" i="1"/>
  <c r="W200" i="1"/>
  <c r="N200" i="1"/>
  <c r="V197" i="1"/>
  <c r="V196" i="1"/>
  <c r="W195" i="1"/>
  <c r="J472" i="1" s="1"/>
  <c r="N195" i="1"/>
  <c r="V192" i="1"/>
  <c r="V191" i="1"/>
  <c r="W190" i="1"/>
  <c r="X190" i="1" s="1"/>
  <c r="N190" i="1"/>
  <c r="X189" i="1"/>
  <c r="W189" i="1"/>
  <c r="N189" i="1"/>
  <c r="W188" i="1"/>
  <c r="X187" i="1"/>
  <c r="W187" i="1"/>
  <c r="V185" i="1"/>
  <c r="V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X174" i="1"/>
  <c r="W174" i="1"/>
  <c r="X173" i="1"/>
  <c r="W173" i="1"/>
  <c r="X172" i="1"/>
  <c r="W172" i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X160" i="1" s="1"/>
  <c r="N160" i="1"/>
  <c r="V158" i="1"/>
  <c r="V157" i="1"/>
  <c r="X156" i="1"/>
  <c r="W156" i="1"/>
  <c r="N156" i="1"/>
  <c r="W155" i="1"/>
  <c r="W158" i="1" s="1"/>
  <c r="V153" i="1"/>
  <c r="V152" i="1"/>
  <c r="W151" i="1"/>
  <c r="X151" i="1" s="1"/>
  <c r="N151" i="1"/>
  <c r="W150" i="1"/>
  <c r="W152" i="1" s="1"/>
  <c r="N150" i="1"/>
  <c r="V147" i="1"/>
  <c r="V146" i="1"/>
  <c r="W145" i="1"/>
  <c r="X145" i="1" s="1"/>
  <c r="N145" i="1"/>
  <c r="W144" i="1"/>
  <c r="X144" i="1" s="1"/>
  <c r="N144" i="1"/>
  <c r="X143" i="1"/>
  <c r="W143" i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W146" i="1" s="1"/>
  <c r="V134" i="1"/>
  <c r="V133" i="1"/>
  <c r="W132" i="1"/>
  <c r="X132" i="1" s="1"/>
  <c r="N132" i="1"/>
  <c r="W131" i="1"/>
  <c r="X131" i="1" s="1"/>
  <c r="N131" i="1"/>
  <c r="W130" i="1"/>
  <c r="N130" i="1"/>
  <c r="V126" i="1"/>
  <c r="V125" i="1"/>
  <c r="W124" i="1"/>
  <c r="X124" i="1" s="1"/>
  <c r="N124" i="1"/>
  <c r="W123" i="1"/>
  <c r="X123" i="1" s="1"/>
  <c r="N123" i="1"/>
  <c r="W122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X113" i="1" s="1"/>
  <c r="X118" i="1" s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W110" i="1" s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W99" i="1" s="1"/>
  <c r="N91" i="1"/>
  <c r="X90" i="1"/>
  <c r="W90" i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V59" i="1"/>
  <c r="V58" i="1"/>
  <c r="W57" i="1"/>
  <c r="X57" i="1" s="1"/>
  <c r="W56" i="1"/>
  <c r="X56" i="1" s="1"/>
  <c r="N56" i="1"/>
  <c r="W55" i="1"/>
  <c r="X55" i="1" s="1"/>
  <c r="W54" i="1"/>
  <c r="N54" i="1"/>
  <c r="V51" i="1"/>
  <c r="V50" i="1"/>
  <c r="W49" i="1"/>
  <c r="C472" i="1" s="1"/>
  <c r="N49" i="1"/>
  <c r="V45" i="1"/>
  <c r="V44" i="1"/>
  <c r="W43" i="1"/>
  <c r="X43" i="1" s="1"/>
  <c r="X44" i="1" s="1"/>
  <c r="N43" i="1"/>
  <c r="V41" i="1"/>
  <c r="V40" i="1"/>
  <c r="W39" i="1"/>
  <c r="X39" i="1" s="1"/>
  <c r="X40" i="1" s="1"/>
  <c r="N39" i="1"/>
  <c r="V37" i="1"/>
  <c r="V36" i="1"/>
  <c r="W35" i="1"/>
  <c r="X35" i="1" s="1"/>
  <c r="X36" i="1" s="1"/>
  <c r="N35" i="1"/>
  <c r="V33" i="1"/>
  <c r="V32" i="1"/>
  <c r="W31" i="1"/>
  <c r="X31" i="1" s="1"/>
  <c r="N31" i="1"/>
  <c r="W30" i="1"/>
  <c r="X30" i="1" s="1"/>
  <c r="N30" i="1"/>
  <c r="W29" i="1"/>
  <c r="N29" i="1"/>
  <c r="W28" i="1"/>
  <c r="X28" i="1" s="1"/>
  <c r="N28" i="1"/>
  <c r="W27" i="1"/>
  <c r="X27" i="1" s="1"/>
  <c r="N27" i="1"/>
  <c r="X26" i="1"/>
  <c r="W26" i="1"/>
  <c r="N26" i="1"/>
  <c r="V24" i="1"/>
  <c r="V23" i="1"/>
  <c r="W22" i="1"/>
  <c r="W24" i="1" s="1"/>
  <c r="N22" i="1"/>
  <c r="H10" i="1"/>
  <c r="F9" i="1"/>
  <c r="A9" i="1"/>
  <c r="A10" i="1" s="1"/>
  <c r="D7" i="1"/>
  <c r="O6" i="1"/>
  <c r="N2" i="1"/>
  <c r="X248" i="1" l="1"/>
  <c r="V462" i="1"/>
  <c r="W45" i="1"/>
  <c r="E472" i="1"/>
  <c r="W88" i="1"/>
  <c r="W184" i="1"/>
  <c r="X195" i="1"/>
  <c r="X196" i="1" s="1"/>
  <c r="W196" i="1"/>
  <c r="W197" i="1"/>
  <c r="L472" i="1"/>
  <c r="X313" i="1"/>
  <c r="X314" i="1" s="1"/>
  <c r="W314" i="1"/>
  <c r="W322" i="1"/>
  <c r="W33" i="1"/>
  <c r="W50" i="1"/>
  <c r="W51" i="1"/>
  <c r="W87" i="1"/>
  <c r="X334" i="1"/>
  <c r="F10" i="1"/>
  <c r="X22" i="1"/>
  <c r="X23" i="1" s="1"/>
  <c r="W23" i="1"/>
  <c r="W36" i="1"/>
  <c r="W37" i="1"/>
  <c r="W40" i="1"/>
  <c r="W41" i="1"/>
  <c r="W98" i="1"/>
  <c r="X101" i="1"/>
  <c r="W119" i="1"/>
  <c r="F472" i="1"/>
  <c r="X137" i="1"/>
  <c r="I472" i="1"/>
  <c r="X155" i="1"/>
  <c r="X157" i="1" s="1"/>
  <c r="W192" i="1"/>
  <c r="X200" i="1"/>
  <c r="X309" i="1"/>
  <c r="X310" i="1" s="1"/>
  <c r="W310" i="1"/>
  <c r="X318" i="1"/>
  <c r="X322" i="1" s="1"/>
  <c r="W334" i="1"/>
  <c r="W362" i="1"/>
  <c r="W368" i="1"/>
  <c r="W380" i="1"/>
  <c r="W390" i="1"/>
  <c r="W419" i="1"/>
  <c r="X453" i="1"/>
  <c r="W455" i="1"/>
  <c r="X459" i="1"/>
  <c r="X460" i="1" s="1"/>
  <c r="W460" i="1"/>
  <c r="W461" i="1"/>
  <c r="X110" i="1"/>
  <c r="X146" i="1"/>
  <c r="X164" i="1"/>
  <c r="W58" i="1"/>
  <c r="W118" i="1"/>
  <c r="W249" i="1"/>
  <c r="Q472" i="1"/>
  <c r="W346" i="1"/>
  <c r="X343" i="1"/>
  <c r="X345" i="1" s="1"/>
  <c r="H9" i="1"/>
  <c r="V466" i="1"/>
  <c r="X29" i="1"/>
  <c r="X32" i="1" s="1"/>
  <c r="W32" i="1"/>
  <c r="W44" i="1"/>
  <c r="X62" i="1"/>
  <c r="X77" i="1" s="1"/>
  <c r="W78" i="1"/>
  <c r="X91" i="1"/>
  <c r="X98" i="1" s="1"/>
  <c r="W111" i="1"/>
  <c r="X122" i="1"/>
  <c r="X125" i="1" s="1"/>
  <c r="W125" i="1"/>
  <c r="W147" i="1"/>
  <c r="W157" i="1"/>
  <c r="W164" i="1"/>
  <c r="X167" i="1"/>
  <c r="X184" i="1" s="1"/>
  <c r="W185" i="1"/>
  <c r="X188" i="1"/>
  <c r="W191" i="1"/>
  <c r="X217" i="1"/>
  <c r="X218" i="1" s="1"/>
  <c r="W218" i="1"/>
  <c r="W219" i="1"/>
  <c r="W242" i="1"/>
  <c r="X239" i="1"/>
  <c r="X242" i="1" s="1"/>
  <c r="M472" i="1"/>
  <c r="X258" i="1"/>
  <c r="X265" i="1" s="1"/>
  <c r="W266" i="1"/>
  <c r="W265" i="1"/>
  <c r="X274" i="1"/>
  <c r="X275" i="1" s="1"/>
  <c r="W275" i="1"/>
  <c r="W276" i="1"/>
  <c r="X282" i="1"/>
  <c r="X283" i="1" s="1"/>
  <c r="W283" i="1"/>
  <c r="W284" i="1"/>
  <c r="X292" i="1"/>
  <c r="X300" i="1" s="1"/>
  <c r="O472" i="1"/>
  <c r="W300" i="1"/>
  <c r="W301" i="1"/>
  <c r="W345" i="1"/>
  <c r="W391" i="1"/>
  <c r="W414" i="1"/>
  <c r="W428" i="1"/>
  <c r="X422" i="1"/>
  <c r="X428" i="1" s="1"/>
  <c r="W429" i="1"/>
  <c r="W126" i="1"/>
  <c r="J9" i="1"/>
  <c r="D472" i="1"/>
  <c r="W77" i="1"/>
  <c r="G472" i="1"/>
  <c r="W134" i="1"/>
  <c r="W165" i="1"/>
  <c r="W236" i="1"/>
  <c r="X227" i="1"/>
  <c r="X236" i="1" s="1"/>
  <c r="W243" i="1"/>
  <c r="W254" i="1"/>
  <c r="X251" i="1"/>
  <c r="X254" i="1" s="1"/>
  <c r="W323" i="1"/>
  <c r="W338" i="1"/>
  <c r="X337" i="1"/>
  <c r="X338" i="1" s="1"/>
  <c r="W339" i="1"/>
  <c r="W379" i="1"/>
  <c r="X375" i="1"/>
  <c r="X379" i="1" s="1"/>
  <c r="W415" i="1"/>
  <c r="W440" i="1"/>
  <c r="X438" i="1"/>
  <c r="X440" i="1" s="1"/>
  <c r="T472" i="1"/>
  <c r="X455" i="1"/>
  <c r="N472" i="1"/>
  <c r="W225" i="1"/>
  <c r="W328" i="1"/>
  <c r="X325" i="1"/>
  <c r="X327" i="1" s="1"/>
  <c r="W335" i="1"/>
  <c r="W451" i="1"/>
  <c r="W464" i="1"/>
  <c r="B472" i="1"/>
  <c r="W463" i="1"/>
  <c r="X49" i="1"/>
  <c r="X50" i="1" s="1"/>
  <c r="X54" i="1"/>
  <c r="X58" i="1" s="1"/>
  <c r="W59" i="1"/>
  <c r="X80" i="1"/>
  <c r="X87" i="1" s="1"/>
  <c r="X130" i="1"/>
  <c r="X133" i="1" s="1"/>
  <c r="W133" i="1"/>
  <c r="H472" i="1"/>
  <c r="W153" i="1"/>
  <c r="X150" i="1"/>
  <c r="X152" i="1" s="1"/>
  <c r="X191" i="1"/>
  <c r="X201" i="1"/>
  <c r="X214" i="1" s="1"/>
  <c r="W214" i="1"/>
  <c r="W215" i="1"/>
  <c r="W224" i="1"/>
  <c r="X221" i="1"/>
  <c r="X224" i="1" s="1"/>
  <c r="W237" i="1"/>
  <c r="W248" i="1"/>
  <c r="W255" i="1"/>
  <c r="X269" i="1"/>
  <c r="X270" i="1" s="1"/>
  <c r="W270" i="1"/>
  <c r="W271" i="1"/>
  <c r="X278" i="1"/>
  <c r="X279" i="1" s="1"/>
  <c r="W279" i="1"/>
  <c r="W280" i="1"/>
  <c r="X286" i="1"/>
  <c r="X287" i="1" s="1"/>
  <c r="W287" i="1"/>
  <c r="W288" i="1"/>
  <c r="X303" i="1"/>
  <c r="X306" i="1" s="1"/>
  <c r="W307" i="1"/>
  <c r="X349" i="1"/>
  <c r="X361" i="1" s="1"/>
  <c r="W361" i="1"/>
  <c r="X364" i="1"/>
  <c r="X368" i="1" s="1"/>
  <c r="W369" i="1"/>
  <c r="X384" i="1"/>
  <c r="W401" i="1"/>
  <c r="X393" i="1"/>
  <c r="X400" i="1" s="1"/>
  <c r="W400" i="1"/>
  <c r="X414" i="1"/>
  <c r="W420" i="1"/>
  <c r="W434" i="1"/>
  <c r="X431" i="1"/>
  <c r="X433" i="1" s="1"/>
  <c r="W441" i="1"/>
  <c r="W450" i="1"/>
  <c r="X448" i="1"/>
  <c r="X450" i="1" s="1"/>
  <c r="R472" i="1"/>
  <c r="S472" i="1"/>
  <c r="P472" i="1"/>
  <c r="W462" i="1" l="1"/>
  <c r="W466" i="1"/>
  <c r="X467" i="1"/>
  <c r="W465" i="1"/>
</calcChain>
</file>

<file path=xl/sharedStrings.xml><?xml version="1.0" encoding="utf-8"?>
<sst xmlns="http://schemas.openxmlformats.org/spreadsheetml/2006/main" count="1950" uniqueCount="669">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</sst>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5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9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topLeftCell="A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47" t="s">
        <v>0</v>
      </c>
      <c r="E1" s="315"/>
      <c r="F1" s="315"/>
      <c r="G1" s="12" t="s">
        <v>1</v>
      </c>
      <c r="H1" s="447" t="s">
        <v>2</v>
      </c>
      <c r="I1" s="315"/>
      <c r="J1" s="315"/>
      <c r="K1" s="315"/>
      <c r="L1" s="315"/>
      <c r="M1" s="315"/>
      <c r="N1" s="315"/>
      <c r="O1" s="315"/>
      <c r="P1" s="314" t="s">
        <v>3</v>
      </c>
      <c r="Q1" s="315"/>
      <c r="R1" s="31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/>
      <c r="P2" s="317"/>
      <c r="Q2" s="317"/>
      <c r="R2" s="317"/>
      <c r="S2" s="317"/>
      <c r="T2" s="317"/>
      <c r="U2" s="317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17"/>
      <c r="O3" s="317"/>
      <c r="P3" s="317"/>
      <c r="Q3" s="317"/>
      <c r="R3" s="317"/>
      <c r="S3" s="317"/>
      <c r="T3" s="317"/>
      <c r="U3" s="317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562" t="s">
        <v>7</v>
      </c>
      <c r="B5" s="362"/>
      <c r="C5" s="363"/>
      <c r="D5" s="583"/>
      <c r="E5" s="584"/>
      <c r="F5" s="385" t="s">
        <v>8</v>
      </c>
      <c r="G5" s="363"/>
      <c r="H5" s="583"/>
      <c r="I5" s="612"/>
      <c r="J5" s="612"/>
      <c r="K5" s="612"/>
      <c r="L5" s="584"/>
      <c r="N5" s="24" t="s">
        <v>9</v>
      </c>
      <c r="O5" s="356">
        <v>45275</v>
      </c>
      <c r="P5" s="357"/>
      <c r="R5" s="369" t="s">
        <v>10</v>
      </c>
      <c r="S5" s="370"/>
      <c r="T5" s="567" t="s">
        <v>11</v>
      </c>
      <c r="U5" s="357"/>
      <c r="Z5" s="51"/>
      <c r="AA5" s="51"/>
      <c r="AB5" s="51"/>
    </row>
    <row r="6" spans="1:29" s="304" customFormat="1" ht="24" customHeight="1" x14ac:dyDescent="0.2">
      <c r="A6" s="562" t="s">
        <v>12</v>
      </c>
      <c r="B6" s="362"/>
      <c r="C6" s="363"/>
      <c r="D6" s="408" t="s">
        <v>13</v>
      </c>
      <c r="E6" s="409"/>
      <c r="F6" s="409"/>
      <c r="G6" s="409"/>
      <c r="H6" s="409"/>
      <c r="I6" s="409"/>
      <c r="J6" s="409"/>
      <c r="K6" s="409"/>
      <c r="L6" s="357"/>
      <c r="N6" s="24" t="s">
        <v>14</v>
      </c>
      <c r="O6" s="560" t="str">
        <f>IF(O5=0," ",CHOOSE(WEEKDAY(O5,2),"Понедельник","Вторник","Среда","Четверг","Пятница","Суббота","Воскресенье"))</f>
        <v>Пятница</v>
      </c>
      <c r="P6" s="313"/>
      <c r="R6" s="588" t="s">
        <v>15</v>
      </c>
      <c r="S6" s="370"/>
      <c r="T6" s="494" t="s">
        <v>16</v>
      </c>
      <c r="U6" s="495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2"/>
      <c r="N7" s="24"/>
      <c r="O7" s="42"/>
      <c r="P7" s="42"/>
      <c r="R7" s="317"/>
      <c r="S7" s="370"/>
      <c r="T7" s="496"/>
      <c r="U7" s="497"/>
      <c r="Z7" s="51"/>
      <c r="AA7" s="51"/>
      <c r="AB7" s="51"/>
    </row>
    <row r="8" spans="1:29" s="304" customFormat="1" ht="25.5" customHeight="1" x14ac:dyDescent="0.2">
      <c r="A8" s="329" t="s">
        <v>17</v>
      </c>
      <c r="B8" s="330"/>
      <c r="C8" s="331"/>
      <c r="D8" s="569"/>
      <c r="E8" s="570"/>
      <c r="F8" s="570"/>
      <c r="G8" s="570"/>
      <c r="H8" s="570"/>
      <c r="I8" s="570"/>
      <c r="J8" s="570"/>
      <c r="K8" s="570"/>
      <c r="L8" s="571"/>
      <c r="N8" s="24" t="s">
        <v>18</v>
      </c>
      <c r="O8" s="399">
        <v>0.41666666666666669</v>
      </c>
      <c r="P8" s="357"/>
      <c r="R8" s="317"/>
      <c r="S8" s="370"/>
      <c r="T8" s="496"/>
      <c r="U8" s="497"/>
      <c r="Z8" s="51"/>
      <c r="AA8" s="51"/>
      <c r="AB8" s="51"/>
    </row>
    <row r="9" spans="1:29" s="304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439"/>
      <c r="E9" s="368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19</v>
      </c>
      <c r="O9" s="356"/>
      <c r="P9" s="357"/>
      <c r="R9" s="317"/>
      <c r="S9" s="370"/>
      <c r="T9" s="498"/>
      <c r="U9" s="499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439"/>
      <c r="E10" s="368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436" t="str">
        <f>IFERROR(VLOOKUP($D$10,Proxy,2,FALSE),"")</f>
        <v/>
      </c>
      <c r="I10" s="317"/>
      <c r="J10" s="317"/>
      <c r="K10" s="317"/>
      <c r="L10" s="317"/>
      <c r="N10" s="26" t="s">
        <v>20</v>
      </c>
      <c r="O10" s="399"/>
      <c r="P10" s="357"/>
      <c r="S10" s="24" t="s">
        <v>21</v>
      </c>
      <c r="T10" s="621" t="s">
        <v>22</v>
      </c>
      <c r="U10" s="495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99"/>
      <c r="P11" s="357"/>
      <c r="S11" s="24" t="s">
        <v>25</v>
      </c>
      <c r="T11" s="391" t="s">
        <v>26</v>
      </c>
      <c r="U11" s="392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361" t="s">
        <v>27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28</v>
      </c>
      <c r="O12" s="421"/>
      <c r="P12" s="422"/>
      <c r="Q12" s="23"/>
      <c r="S12" s="24"/>
      <c r="T12" s="315"/>
      <c r="U12" s="317"/>
      <c r="Z12" s="51"/>
      <c r="AA12" s="51"/>
      <c r="AB12" s="51"/>
    </row>
    <row r="13" spans="1:29" s="304" customFormat="1" ht="23.25" customHeight="1" x14ac:dyDescent="0.2">
      <c r="A13" s="361" t="s">
        <v>29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30</v>
      </c>
      <c r="O13" s="391"/>
      <c r="P13" s="392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361" t="s">
        <v>31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366" t="s">
        <v>32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563" t="s">
        <v>33</v>
      </c>
      <c r="O15" s="315"/>
      <c r="P15" s="315"/>
      <c r="Q15" s="315"/>
      <c r="R15" s="31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64"/>
      <c r="O16" s="564"/>
      <c r="P16" s="564"/>
      <c r="Q16" s="564"/>
      <c r="R16" s="56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9" t="s">
        <v>34</v>
      </c>
      <c r="B17" s="319" t="s">
        <v>35</v>
      </c>
      <c r="C17" s="526" t="s">
        <v>36</v>
      </c>
      <c r="D17" s="319" t="s">
        <v>37</v>
      </c>
      <c r="E17" s="320"/>
      <c r="F17" s="319" t="s">
        <v>38</v>
      </c>
      <c r="G17" s="319" t="s">
        <v>39</v>
      </c>
      <c r="H17" s="319" t="s">
        <v>40</v>
      </c>
      <c r="I17" s="319" t="s">
        <v>41</v>
      </c>
      <c r="J17" s="319" t="s">
        <v>42</v>
      </c>
      <c r="K17" s="319" t="s">
        <v>43</v>
      </c>
      <c r="L17" s="319" t="s">
        <v>44</v>
      </c>
      <c r="M17" s="319" t="s">
        <v>45</v>
      </c>
      <c r="N17" s="319" t="s">
        <v>46</v>
      </c>
      <c r="O17" s="558"/>
      <c r="P17" s="558"/>
      <c r="Q17" s="558"/>
      <c r="R17" s="320"/>
      <c r="S17" s="372" t="s">
        <v>47</v>
      </c>
      <c r="T17" s="363"/>
      <c r="U17" s="319" t="s">
        <v>48</v>
      </c>
      <c r="V17" s="319" t="s">
        <v>49</v>
      </c>
      <c r="W17" s="602" t="s">
        <v>50</v>
      </c>
      <c r="X17" s="319" t="s">
        <v>51</v>
      </c>
      <c r="Y17" s="326" t="s">
        <v>52</v>
      </c>
      <c r="Z17" s="326" t="s">
        <v>53</v>
      </c>
      <c r="AA17" s="326" t="s">
        <v>54</v>
      </c>
      <c r="AB17" s="596"/>
      <c r="AC17" s="597"/>
      <c r="AD17" s="533"/>
      <c r="BA17" s="591" t="s">
        <v>55</v>
      </c>
    </row>
    <row r="18" spans="1:53" ht="14.25" customHeight="1" x14ac:dyDescent="0.2">
      <c r="A18" s="325"/>
      <c r="B18" s="325"/>
      <c r="C18" s="325"/>
      <c r="D18" s="321"/>
      <c r="E18" s="322"/>
      <c r="F18" s="325"/>
      <c r="G18" s="325"/>
      <c r="H18" s="325"/>
      <c r="I18" s="325"/>
      <c r="J18" s="325"/>
      <c r="K18" s="325"/>
      <c r="L18" s="325"/>
      <c r="M18" s="325"/>
      <c r="N18" s="321"/>
      <c r="O18" s="559"/>
      <c r="P18" s="559"/>
      <c r="Q18" s="559"/>
      <c r="R18" s="322"/>
      <c r="S18" s="303" t="s">
        <v>56</v>
      </c>
      <c r="T18" s="303" t="s">
        <v>57</v>
      </c>
      <c r="U18" s="325"/>
      <c r="V18" s="325"/>
      <c r="W18" s="603"/>
      <c r="X18" s="325"/>
      <c r="Y18" s="327"/>
      <c r="Z18" s="327"/>
      <c r="AA18" s="598"/>
      <c r="AB18" s="599"/>
      <c r="AC18" s="600"/>
      <c r="AD18" s="534"/>
      <c r="BA18" s="317"/>
    </row>
    <row r="19" spans="1:53" ht="27.75" hidden="1" customHeight="1" x14ac:dyDescent="0.2">
      <c r="A19" s="364" t="s">
        <v>58</v>
      </c>
      <c r="B19" s="365"/>
      <c r="C19" s="365"/>
      <c r="D19" s="365"/>
      <c r="E19" s="365"/>
      <c r="F19" s="365"/>
      <c r="G19" s="365"/>
      <c r="H19" s="365"/>
      <c r="I19" s="365"/>
      <c r="J19" s="365"/>
      <c r="K19" s="365"/>
      <c r="L19" s="365"/>
      <c r="M19" s="365"/>
      <c r="N19" s="365"/>
      <c r="O19" s="365"/>
      <c r="P19" s="365"/>
      <c r="Q19" s="365"/>
      <c r="R19" s="365"/>
      <c r="S19" s="365"/>
      <c r="T19" s="365"/>
      <c r="U19" s="365"/>
      <c r="V19" s="365"/>
      <c r="W19" s="365"/>
      <c r="X19" s="365"/>
      <c r="Y19" s="48"/>
      <c r="Z19" s="48"/>
    </row>
    <row r="20" spans="1:53" ht="16.5" hidden="1" customHeight="1" x14ac:dyDescent="0.25">
      <c r="A20" s="328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17"/>
      <c r="Y20" s="301"/>
      <c r="Z20" s="301"/>
    </row>
    <row r="21" spans="1:53" ht="14.25" hidden="1" customHeight="1" x14ac:dyDescent="0.25">
      <c r="A21" s="341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17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2">
        <v>4607091389258</v>
      </c>
      <c r="E22" s="313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44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13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16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17"/>
      <c r="M23" s="318"/>
      <c r="N23" s="336" t="s">
        <v>65</v>
      </c>
      <c r="O23" s="330"/>
      <c r="P23" s="330"/>
      <c r="Q23" s="330"/>
      <c r="R23" s="330"/>
      <c r="S23" s="330"/>
      <c r="T23" s="331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17"/>
      <c r="M24" s="318"/>
      <c r="N24" s="336" t="s">
        <v>65</v>
      </c>
      <c r="O24" s="330"/>
      <c r="P24" s="330"/>
      <c r="Q24" s="330"/>
      <c r="R24" s="330"/>
      <c r="S24" s="330"/>
      <c r="T24" s="331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41" t="s">
        <v>67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2">
        <v>4607091383881</v>
      </c>
      <c r="E26" s="313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48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13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2">
        <v>4607091388237</v>
      </c>
      <c r="E27" s="313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37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13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2">
        <v>4607091383935</v>
      </c>
      <c r="E28" s="313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2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4"/>
      <c r="P28" s="324"/>
      <c r="Q28" s="324"/>
      <c r="R28" s="313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2">
        <v>4680115881853</v>
      </c>
      <c r="E29" s="313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0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4"/>
      <c r="P29" s="324"/>
      <c r="Q29" s="324"/>
      <c r="R29" s="313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2">
        <v>4607091383911</v>
      </c>
      <c r="E30" s="313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2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4"/>
      <c r="P30" s="324"/>
      <c r="Q30" s="324"/>
      <c r="R30" s="313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2">
        <v>4607091388244</v>
      </c>
      <c r="E31" s="313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4"/>
      <c r="P31" s="324"/>
      <c r="Q31" s="324"/>
      <c r="R31" s="313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16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17"/>
      <c r="M32" s="318"/>
      <c r="N32" s="336" t="s">
        <v>65</v>
      </c>
      <c r="O32" s="330"/>
      <c r="P32" s="330"/>
      <c r="Q32" s="330"/>
      <c r="R32" s="330"/>
      <c r="S32" s="330"/>
      <c r="T32" s="331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17"/>
      <c r="M33" s="318"/>
      <c r="N33" s="336" t="s">
        <v>65</v>
      </c>
      <c r="O33" s="330"/>
      <c r="P33" s="330"/>
      <c r="Q33" s="330"/>
      <c r="R33" s="330"/>
      <c r="S33" s="330"/>
      <c r="T33" s="331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41" t="s">
        <v>80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2">
        <v>4607091388503</v>
      </c>
      <c r="E35" s="313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4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4"/>
      <c r="P35" s="324"/>
      <c r="Q35" s="324"/>
      <c r="R35" s="313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16"/>
      <c r="B36" s="317"/>
      <c r="C36" s="317"/>
      <c r="D36" s="317"/>
      <c r="E36" s="317"/>
      <c r="F36" s="317"/>
      <c r="G36" s="317"/>
      <c r="H36" s="317"/>
      <c r="I36" s="317"/>
      <c r="J36" s="317"/>
      <c r="K36" s="317"/>
      <c r="L36" s="317"/>
      <c r="M36" s="318"/>
      <c r="N36" s="336" t="s">
        <v>65</v>
      </c>
      <c r="O36" s="330"/>
      <c r="P36" s="330"/>
      <c r="Q36" s="330"/>
      <c r="R36" s="330"/>
      <c r="S36" s="330"/>
      <c r="T36" s="331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17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17"/>
      <c r="M37" s="318"/>
      <c r="N37" s="336" t="s">
        <v>65</v>
      </c>
      <c r="O37" s="330"/>
      <c r="P37" s="330"/>
      <c r="Q37" s="330"/>
      <c r="R37" s="330"/>
      <c r="S37" s="330"/>
      <c r="T37" s="331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41" t="s">
        <v>85</v>
      </c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317"/>
      <c r="X38" s="317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2">
        <v>4607091388282</v>
      </c>
      <c r="E39" s="313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57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4"/>
      <c r="P39" s="324"/>
      <c r="Q39" s="324"/>
      <c r="R39" s="313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16"/>
      <c r="B40" s="317"/>
      <c r="C40" s="317"/>
      <c r="D40" s="317"/>
      <c r="E40" s="317"/>
      <c r="F40" s="317"/>
      <c r="G40" s="317"/>
      <c r="H40" s="317"/>
      <c r="I40" s="317"/>
      <c r="J40" s="317"/>
      <c r="K40" s="317"/>
      <c r="L40" s="317"/>
      <c r="M40" s="318"/>
      <c r="N40" s="336" t="s">
        <v>65</v>
      </c>
      <c r="O40" s="330"/>
      <c r="P40" s="330"/>
      <c r="Q40" s="330"/>
      <c r="R40" s="330"/>
      <c r="S40" s="330"/>
      <c r="T40" s="331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17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17"/>
      <c r="M41" s="318"/>
      <c r="N41" s="336" t="s">
        <v>65</v>
      </c>
      <c r="O41" s="330"/>
      <c r="P41" s="330"/>
      <c r="Q41" s="330"/>
      <c r="R41" s="330"/>
      <c r="S41" s="330"/>
      <c r="T41" s="331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41" t="s">
        <v>89</v>
      </c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17"/>
      <c r="M42" s="317"/>
      <c r="N42" s="317"/>
      <c r="O42" s="317"/>
      <c r="P42" s="317"/>
      <c r="Q42" s="317"/>
      <c r="R42" s="317"/>
      <c r="S42" s="317"/>
      <c r="T42" s="317"/>
      <c r="U42" s="317"/>
      <c r="V42" s="317"/>
      <c r="W42" s="317"/>
      <c r="X42" s="317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2">
        <v>4607091389111</v>
      </c>
      <c r="E43" s="313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41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4"/>
      <c r="P43" s="324"/>
      <c r="Q43" s="324"/>
      <c r="R43" s="313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16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8"/>
      <c r="N44" s="336" t="s">
        <v>65</v>
      </c>
      <c r="O44" s="330"/>
      <c r="P44" s="330"/>
      <c r="Q44" s="330"/>
      <c r="R44" s="330"/>
      <c r="S44" s="330"/>
      <c r="T44" s="331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17"/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8"/>
      <c r="N45" s="336" t="s">
        <v>65</v>
      </c>
      <c r="O45" s="330"/>
      <c r="P45" s="330"/>
      <c r="Q45" s="330"/>
      <c r="R45" s="330"/>
      <c r="S45" s="330"/>
      <c r="T45" s="331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64" t="s">
        <v>92</v>
      </c>
      <c r="B46" s="365"/>
      <c r="C46" s="365"/>
      <c r="D46" s="365"/>
      <c r="E46" s="365"/>
      <c r="F46" s="365"/>
      <c r="G46" s="365"/>
      <c r="H46" s="365"/>
      <c r="I46" s="365"/>
      <c r="J46" s="365"/>
      <c r="K46" s="365"/>
      <c r="L46" s="365"/>
      <c r="M46" s="365"/>
      <c r="N46" s="365"/>
      <c r="O46" s="365"/>
      <c r="P46" s="365"/>
      <c r="Q46" s="365"/>
      <c r="R46" s="365"/>
      <c r="S46" s="365"/>
      <c r="T46" s="365"/>
      <c r="U46" s="365"/>
      <c r="V46" s="365"/>
      <c r="W46" s="365"/>
      <c r="X46" s="365"/>
      <c r="Y46" s="48"/>
      <c r="Z46" s="48"/>
    </row>
    <row r="47" spans="1:53" ht="16.5" hidden="1" customHeight="1" x14ac:dyDescent="0.25">
      <c r="A47" s="328" t="s">
        <v>93</v>
      </c>
      <c r="B47" s="317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7"/>
      <c r="Q47" s="317"/>
      <c r="R47" s="317"/>
      <c r="S47" s="317"/>
      <c r="T47" s="317"/>
      <c r="U47" s="317"/>
      <c r="V47" s="317"/>
      <c r="W47" s="317"/>
      <c r="X47" s="317"/>
      <c r="Y47" s="301"/>
      <c r="Z47" s="301"/>
    </row>
    <row r="48" spans="1:53" ht="14.25" hidden="1" customHeight="1" x14ac:dyDescent="0.25">
      <c r="A48" s="341" t="s">
        <v>94</v>
      </c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7"/>
      <c r="Q48" s="317"/>
      <c r="R48" s="317"/>
      <c r="S48" s="317"/>
      <c r="T48" s="317"/>
      <c r="U48" s="317"/>
      <c r="V48" s="317"/>
      <c r="W48" s="317"/>
      <c r="X48" s="317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2">
        <v>4680115881440</v>
      </c>
      <c r="E49" s="313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60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4"/>
      <c r="P49" s="324"/>
      <c r="Q49" s="324"/>
      <c r="R49" s="313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16"/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8"/>
      <c r="N50" s="336" t="s">
        <v>65</v>
      </c>
      <c r="O50" s="330"/>
      <c r="P50" s="330"/>
      <c r="Q50" s="330"/>
      <c r="R50" s="330"/>
      <c r="S50" s="330"/>
      <c r="T50" s="331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17"/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8"/>
      <c r="N51" s="336" t="s">
        <v>65</v>
      </c>
      <c r="O51" s="330"/>
      <c r="P51" s="330"/>
      <c r="Q51" s="330"/>
      <c r="R51" s="330"/>
      <c r="S51" s="330"/>
      <c r="T51" s="331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17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7"/>
      <c r="T52" s="317"/>
      <c r="U52" s="317"/>
      <c r="V52" s="317"/>
      <c r="W52" s="317"/>
      <c r="X52" s="317"/>
      <c r="Y52" s="301"/>
      <c r="Z52" s="301"/>
    </row>
    <row r="53" spans="1:53" ht="14.25" hidden="1" customHeight="1" x14ac:dyDescent="0.25">
      <c r="A53" s="341" t="s">
        <v>100</v>
      </c>
      <c r="B53" s="317"/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2">
        <v>4680115881426</v>
      </c>
      <c r="E54" s="313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6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24"/>
      <c r="P54" s="324"/>
      <c r="Q54" s="324"/>
      <c r="R54" s="313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2">
        <v>4680115881426</v>
      </c>
      <c r="E55" s="313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538" t="s">
        <v>105</v>
      </c>
      <c r="O55" s="324"/>
      <c r="P55" s="324"/>
      <c r="Q55" s="324"/>
      <c r="R55" s="313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2">
        <v>4680115881419</v>
      </c>
      <c r="E56" s="313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6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24"/>
      <c r="P56" s="324"/>
      <c r="Q56" s="324"/>
      <c r="R56" s="313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2">
        <v>4680115881525</v>
      </c>
      <c r="E57" s="313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393" t="s">
        <v>110</v>
      </c>
      <c r="O57" s="324"/>
      <c r="P57" s="324"/>
      <c r="Q57" s="324"/>
      <c r="R57" s="313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16"/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8"/>
      <c r="N58" s="336" t="s">
        <v>65</v>
      </c>
      <c r="O58" s="330"/>
      <c r="P58" s="330"/>
      <c r="Q58" s="330"/>
      <c r="R58" s="330"/>
      <c r="S58" s="330"/>
      <c r="T58" s="331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17"/>
      <c r="B59" s="317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8"/>
      <c r="N59" s="336" t="s">
        <v>65</v>
      </c>
      <c r="O59" s="330"/>
      <c r="P59" s="330"/>
      <c r="Q59" s="330"/>
      <c r="R59" s="330"/>
      <c r="S59" s="330"/>
      <c r="T59" s="331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17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7"/>
      <c r="Q60" s="317"/>
      <c r="R60" s="317"/>
      <c r="S60" s="317"/>
      <c r="T60" s="317"/>
      <c r="U60" s="317"/>
      <c r="V60" s="317"/>
      <c r="W60" s="317"/>
      <c r="X60" s="317"/>
      <c r="Y60" s="301"/>
      <c r="Z60" s="301"/>
    </row>
    <row r="61" spans="1:53" ht="14.25" hidden="1" customHeight="1" x14ac:dyDescent="0.25">
      <c r="A61" s="341" t="s">
        <v>100</v>
      </c>
      <c r="B61" s="317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7"/>
      <c r="Q61" s="317"/>
      <c r="R61" s="317"/>
      <c r="S61" s="317"/>
      <c r="T61" s="317"/>
      <c r="U61" s="317"/>
      <c r="V61" s="317"/>
      <c r="W61" s="317"/>
      <c r="X61" s="317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2">
        <v>4607091382945</v>
      </c>
      <c r="E62" s="313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601" t="s">
        <v>113</v>
      </c>
      <c r="O62" s="324"/>
      <c r="P62" s="324"/>
      <c r="Q62" s="324"/>
      <c r="R62" s="313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2">
        <v>4607091385670</v>
      </c>
      <c r="E63" s="313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561" t="s">
        <v>117</v>
      </c>
      <c r="O63" s="324"/>
      <c r="P63" s="324"/>
      <c r="Q63" s="324"/>
      <c r="R63" s="313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2">
        <v>4680115881327</v>
      </c>
      <c r="E64" s="313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6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24"/>
      <c r="P64" s="324"/>
      <c r="Q64" s="324"/>
      <c r="R64" s="313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2">
        <v>4680115882133</v>
      </c>
      <c r="E65" s="313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557" t="s">
        <v>123</v>
      </c>
      <c r="O65" s="324"/>
      <c r="P65" s="324"/>
      <c r="Q65" s="324"/>
      <c r="R65" s="313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2">
        <v>4607091382952</v>
      </c>
      <c r="E66" s="313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4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24"/>
      <c r="P66" s="324"/>
      <c r="Q66" s="324"/>
      <c r="R66" s="313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2">
        <v>4607091385687</v>
      </c>
      <c r="E67" s="313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3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24"/>
      <c r="P67" s="324"/>
      <c r="Q67" s="324"/>
      <c r="R67" s="313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2">
        <v>4680115882539</v>
      </c>
      <c r="E68" s="313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4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4"/>
      <c r="P68" s="324"/>
      <c r="Q68" s="324"/>
      <c r="R68" s="313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2">
        <v>4607091384604</v>
      </c>
      <c r="E69" s="313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40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24"/>
      <c r="P69" s="324"/>
      <c r="Q69" s="324"/>
      <c r="R69" s="313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2">
        <v>4680115880283</v>
      </c>
      <c r="E70" s="313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46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24"/>
      <c r="P70" s="324"/>
      <c r="Q70" s="324"/>
      <c r="R70" s="313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2">
        <v>4680115881303</v>
      </c>
      <c r="E71" s="313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5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24"/>
      <c r="P71" s="324"/>
      <c r="Q71" s="324"/>
      <c r="R71" s="313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2">
        <v>4680115882720</v>
      </c>
      <c r="E72" s="313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384" t="s">
        <v>138</v>
      </c>
      <c r="O72" s="324"/>
      <c r="P72" s="324"/>
      <c r="Q72" s="324"/>
      <c r="R72" s="313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2">
        <v>4607091388466</v>
      </c>
      <c r="E73" s="313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52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24"/>
      <c r="P73" s="324"/>
      <c r="Q73" s="324"/>
      <c r="R73" s="313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2">
        <v>4680115880269</v>
      </c>
      <c r="E74" s="313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56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24"/>
      <c r="P74" s="324"/>
      <c r="Q74" s="324"/>
      <c r="R74" s="313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2">
        <v>4680115880429</v>
      </c>
      <c r="E75" s="313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58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24"/>
      <c r="P75" s="324"/>
      <c r="Q75" s="324"/>
      <c r="R75" s="313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2">
        <v>4680115881457</v>
      </c>
      <c r="E76" s="313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56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24"/>
      <c r="P76" s="324"/>
      <c r="Q76" s="324"/>
      <c r="R76" s="313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16"/>
      <c r="B77" s="317"/>
      <c r="C77" s="317"/>
      <c r="D77" s="317"/>
      <c r="E77" s="317"/>
      <c r="F77" s="317"/>
      <c r="G77" s="317"/>
      <c r="H77" s="317"/>
      <c r="I77" s="317"/>
      <c r="J77" s="317"/>
      <c r="K77" s="317"/>
      <c r="L77" s="317"/>
      <c r="M77" s="318"/>
      <c r="N77" s="336" t="s">
        <v>65</v>
      </c>
      <c r="O77" s="330"/>
      <c r="P77" s="330"/>
      <c r="Q77" s="330"/>
      <c r="R77" s="330"/>
      <c r="S77" s="330"/>
      <c r="T77" s="331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17"/>
      <c r="B78" s="317"/>
      <c r="C78" s="317"/>
      <c r="D78" s="317"/>
      <c r="E78" s="317"/>
      <c r="F78" s="317"/>
      <c r="G78" s="317"/>
      <c r="H78" s="317"/>
      <c r="I78" s="317"/>
      <c r="J78" s="317"/>
      <c r="K78" s="317"/>
      <c r="L78" s="317"/>
      <c r="M78" s="318"/>
      <c r="N78" s="336" t="s">
        <v>65</v>
      </c>
      <c r="O78" s="330"/>
      <c r="P78" s="330"/>
      <c r="Q78" s="330"/>
      <c r="R78" s="330"/>
      <c r="S78" s="330"/>
      <c r="T78" s="331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41" t="s">
        <v>94</v>
      </c>
      <c r="B79" s="317"/>
      <c r="C79" s="317"/>
      <c r="D79" s="317"/>
      <c r="E79" s="317"/>
      <c r="F79" s="317"/>
      <c r="G79" s="317"/>
      <c r="H79" s="317"/>
      <c r="I79" s="317"/>
      <c r="J79" s="317"/>
      <c r="K79" s="317"/>
      <c r="L79" s="317"/>
      <c r="M79" s="317"/>
      <c r="N79" s="317"/>
      <c r="O79" s="317"/>
      <c r="P79" s="317"/>
      <c r="Q79" s="317"/>
      <c r="R79" s="317"/>
      <c r="S79" s="317"/>
      <c r="T79" s="317"/>
      <c r="U79" s="317"/>
      <c r="V79" s="317"/>
      <c r="W79" s="317"/>
      <c r="X79" s="317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2">
        <v>4607091384789</v>
      </c>
      <c r="E80" s="313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536" t="s">
        <v>149</v>
      </c>
      <c r="O80" s="324"/>
      <c r="P80" s="324"/>
      <c r="Q80" s="324"/>
      <c r="R80" s="313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2">
        <v>4680115881488</v>
      </c>
      <c r="E81" s="313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61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24"/>
      <c r="P81" s="324"/>
      <c r="Q81" s="324"/>
      <c r="R81" s="313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2">
        <v>4607091384765</v>
      </c>
      <c r="E82" s="313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389" t="s">
        <v>154</v>
      </c>
      <c r="O82" s="324"/>
      <c r="P82" s="324"/>
      <c r="Q82" s="324"/>
      <c r="R82" s="313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2">
        <v>4680115882751</v>
      </c>
      <c r="E83" s="313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354" t="s">
        <v>157</v>
      </c>
      <c r="O83" s="324"/>
      <c r="P83" s="324"/>
      <c r="Q83" s="324"/>
      <c r="R83" s="313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2">
        <v>4680115882775</v>
      </c>
      <c r="E84" s="313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339" t="s">
        <v>161</v>
      </c>
      <c r="O84" s="324"/>
      <c r="P84" s="324"/>
      <c r="Q84" s="324"/>
      <c r="R84" s="313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2">
        <v>4680115880658</v>
      </c>
      <c r="E85" s="313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3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24"/>
      <c r="P85" s="324"/>
      <c r="Q85" s="324"/>
      <c r="R85" s="313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2">
        <v>4607091381962</v>
      </c>
      <c r="E86" s="313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518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24"/>
      <c r="P86" s="324"/>
      <c r="Q86" s="324"/>
      <c r="R86" s="313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16"/>
      <c r="B87" s="317"/>
      <c r="C87" s="317"/>
      <c r="D87" s="317"/>
      <c r="E87" s="317"/>
      <c r="F87" s="317"/>
      <c r="G87" s="317"/>
      <c r="H87" s="317"/>
      <c r="I87" s="317"/>
      <c r="J87" s="317"/>
      <c r="K87" s="317"/>
      <c r="L87" s="317"/>
      <c r="M87" s="318"/>
      <c r="N87" s="336" t="s">
        <v>65</v>
      </c>
      <c r="O87" s="330"/>
      <c r="P87" s="330"/>
      <c r="Q87" s="330"/>
      <c r="R87" s="330"/>
      <c r="S87" s="330"/>
      <c r="T87" s="331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17"/>
      <c r="B88" s="317"/>
      <c r="C88" s="317"/>
      <c r="D88" s="317"/>
      <c r="E88" s="317"/>
      <c r="F88" s="317"/>
      <c r="G88" s="317"/>
      <c r="H88" s="317"/>
      <c r="I88" s="317"/>
      <c r="J88" s="317"/>
      <c r="K88" s="317"/>
      <c r="L88" s="317"/>
      <c r="M88" s="318"/>
      <c r="N88" s="336" t="s">
        <v>65</v>
      </c>
      <c r="O88" s="330"/>
      <c r="P88" s="330"/>
      <c r="Q88" s="330"/>
      <c r="R88" s="330"/>
      <c r="S88" s="330"/>
      <c r="T88" s="331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41" t="s">
        <v>59</v>
      </c>
      <c r="B89" s="317"/>
      <c r="C89" s="317"/>
      <c r="D89" s="317"/>
      <c r="E89" s="317"/>
      <c r="F89" s="317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317"/>
      <c r="U89" s="317"/>
      <c r="V89" s="317"/>
      <c r="W89" s="317"/>
      <c r="X89" s="317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2">
        <v>4607091387667</v>
      </c>
      <c r="E90" s="313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3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24"/>
      <c r="P90" s="324"/>
      <c r="Q90" s="324"/>
      <c r="R90" s="313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2">
        <v>4607091387636</v>
      </c>
      <c r="E91" s="313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3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24"/>
      <c r="P91" s="324"/>
      <c r="Q91" s="324"/>
      <c r="R91" s="313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2">
        <v>4607091384727</v>
      </c>
      <c r="E92" s="313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501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24"/>
      <c r="P92" s="324"/>
      <c r="Q92" s="324"/>
      <c r="R92" s="313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2">
        <v>4607091386745</v>
      </c>
      <c r="E93" s="313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62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24"/>
      <c r="P93" s="324"/>
      <c r="Q93" s="324"/>
      <c r="R93" s="313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2">
        <v>4607091382426</v>
      </c>
      <c r="E94" s="313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24"/>
      <c r="P94" s="324"/>
      <c r="Q94" s="324"/>
      <c r="R94" s="313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2">
        <v>4607091386547</v>
      </c>
      <c r="E95" s="313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4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24"/>
      <c r="P95" s="324"/>
      <c r="Q95" s="324"/>
      <c r="R95" s="313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2">
        <v>4607091384734</v>
      </c>
      <c r="E96" s="313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47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24"/>
      <c r="P96" s="324"/>
      <c r="Q96" s="324"/>
      <c r="R96" s="313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2">
        <v>4607091382464</v>
      </c>
      <c r="E97" s="313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47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24"/>
      <c r="P97" s="324"/>
      <c r="Q97" s="324"/>
      <c r="R97" s="313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16"/>
      <c r="B98" s="317"/>
      <c r="C98" s="317"/>
      <c r="D98" s="317"/>
      <c r="E98" s="317"/>
      <c r="F98" s="317"/>
      <c r="G98" s="317"/>
      <c r="H98" s="317"/>
      <c r="I98" s="317"/>
      <c r="J98" s="317"/>
      <c r="K98" s="317"/>
      <c r="L98" s="317"/>
      <c r="M98" s="318"/>
      <c r="N98" s="336" t="s">
        <v>65</v>
      </c>
      <c r="O98" s="330"/>
      <c r="P98" s="330"/>
      <c r="Q98" s="330"/>
      <c r="R98" s="330"/>
      <c r="S98" s="330"/>
      <c r="T98" s="331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17"/>
      <c r="B99" s="317"/>
      <c r="C99" s="317"/>
      <c r="D99" s="317"/>
      <c r="E99" s="317"/>
      <c r="F99" s="317"/>
      <c r="G99" s="317"/>
      <c r="H99" s="317"/>
      <c r="I99" s="317"/>
      <c r="J99" s="317"/>
      <c r="K99" s="317"/>
      <c r="L99" s="317"/>
      <c r="M99" s="318"/>
      <c r="N99" s="336" t="s">
        <v>65</v>
      </c>
      <c r="O99" s="330"/>
      <c r="P99" s="330"/>
      <c r="Q99" s="330"/>
      <c r="R99" s="330"/>
      <c r="S99" s="330"/>
      <c r="T99" s="331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41" t="s">
        <v>67</v>
      </c>
      <c r="B100" s="317"/>
      <c r="C100" s="317"/>
      <c r="D100" s="317"/>
      <c r="E100" s="317"/>
      <c r="F100" s="317"/>
      <c r="G100" s="317"/>
      <c r="H100" s="317"/>
      <c r="I100" s="317"/>
      <c r="J100" s="317"/>
      <c r="K100" s="317"/>
      <c r="L100" s="317"/>
      <c r="M100" s="317"/>
      <c r="N100" s="317"/>
      <c r="O100" s="317"/>
      <c r="P100" s="317"/>
      <c r="Q100" s="317"/>
      <c r="R100" s="317"/>
      <c r="S100" s="317"/>
      <c r="T100" s="317"/>
      <c r="U100" s="317"/>
      <c r="V100" s="317"/>
      <c r="W100" s="317"/>
      <c r="X100" s="317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2">
        <v>4607091386967</v>
      </c>
      <c r="E101" s="313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511" t="s">
        <v>184</v>
      </c>
      <c r="O101" s="324"/>
      <c r="P101" s="324"/>
      <c r="Q101" s="324"/>
      <c r="R101" s="313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2">
        <v>4607091386967</v>
      </c>
      <c r="E102" s="313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638" t="s">
        <v>186</v>
      </c>
      <c r="O102" s="324"/>
      <c r="P102" s="324"/>
      <c r="Q102" s="324"/>
      <c r="R102" s="313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hidden="1" customHeight="1" x14ac:dyDescent="0.25">
      <c r="A103" s="54" t="s">
        <v>187</v>
      </c>
      <c r="B103" s="54" t="s">
        <v>188</v>
      </c>
      <c r="C103" s="31">
        <v>4301051611</v>
      </c>
      <c r="D103" s="312">
        <v>4607091385304</v>
      </c>
      <c r="E103" s="313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576" t="s">
        <v>189</v>
      </c>
      <c r="O103" s="324"/>
      <c r="P103" s="324"/>
      <c r="Q103" s="324"/>
      <c r="R103" s="313"/>
      <c r="S103" s="34"/>
      <c r="T103" s="34"/>
      <c r="U103" s="35" t="s">
        <v>64</v>
      </c>
      <c r="V103" s="306">
        <v>0</v>
      </c>
      <c r="W103" s="307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2">
        <v>4607091386264</v>
      </c>
      <c r="E104" s="313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614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24"/>
      <c r="P104" s="324"/>
      <c r="Q104" s="324"/>
      <c r="R104" s="313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2">
        <v>4607091385731</v>
      </c>
      <c r="E105" s="313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417" t="s">
        <v>194</v>
      </c>
      <c r="O105" s="324"/>
      <c r="P105" s="324"/>
      <c r="Q105" s="324"/>
      <c r="R105" s="313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2">
        <v>4680115880214</v>
      </c>
      <c r="E106" s="313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618" t="s">
        <v>197</v>
      </c>
      <c r="O106" s="324"/>
      <c r="P106" s="324"/>
      <c r="Q106" s="324"/>
      <c r="R106" s="313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2">
        <v>4680115880894</v>
      </c>
      <c r="E107" s="313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419" t="s">
        <v>200</v>
      </c>
      <c r="O107" s="324"/>
      <c r="P107" s="324"/>
      <c r="Q107" s="324"/>
      <c r="R107" s="313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2">
        <v>4607091385427</v>
      </c>
      <c r="E108" s="313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24"/>
      <c r="P108" s="324"/>
      <c r="Q108" s="324"/>
      <c r="R108" s="313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2">
        <v>4680115882645</v>
      </c>
      <c r="E109" s="313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457" t="s">
        <v>205</v>
      </c>
      <c r="O109" s="324"/>
      <c r="P109" s="324"/>
      <c r="Q109" s="324"/>
      <c r="R109" s="313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idden="1" x14ac:dyDescent="0.2">
      <c r="A110" s="316"/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8"/>
      <c r="N110" s="336" t="s">
        <v>65</v>
      </c>
      <c r="O110" s="330"/>
      <c r="P110" s="330"/>
      <c r="Q110" s="330"/>
      <c r="R110" s="330"/>
      <c r="S110" s="330"/>
      <c r="T110" s="331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0</v>
      </c>
      <c r="W110" s="308">
        <f>IFERROR(W101/H101,"0")+IFERROR(W102/H102,"0")+IFERROR(W103/H103,"0")+IFERROR(W104/H104,"0")+IFERROR(W105/H105,"0")+IFERROR(W106/H106,"0")+IFERROR(W107/H107,"0")+IFERROR(W108/H108,"0")+IFERROR(W109/H109,"0")</f>
        <v>0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9"/>
      <c r="Z110" s="309"/>
    </row>
    <row r="111" spans="1:53" hidden="1" x14ac:dyDescent="0.2">
      <c r="A111" s="317"/>
      <c r="B111" s="317"/>
      <c r="C111" s="317"/>
      <c r="D111" s="317"/>
      <c r="E111" s="317"/>
      <c r="F111" s="317"/>
      <c r="G111" s="317"/>
      <c r="H111" s="317"/>
      <c r="I111" s="317"/>
      <c r="J111" s="317"/>
      <c r="K111" s="317"/>
      <c r="L111" s="317"/>
      <c r="M111" s="318"/>
      <c r="N111" s="336" t="s">
        <v>65</v>
      </c>
      <c r="O111" s="330"/>
      <c r="P111" s="330"/>
      <c r="Q111" s="330"/>
      <c r="R111" s="330"/>
      <c r="S111" s="330"/>
      <c r="T111" s="331"/>
      <c r="U111" s="37" t="s">
        <v>64</v>
      </c>
      <c r="V111" s="308">
        <f>IFERROR(SUM(V101:V109),"0")</f>
        <v>0</v>
      </c>
      <c r="W111" s="308">
        <f>IFERROR(SUM(W101:W109),"0")</f>
        <v>0</v>
      </c>
      <c r="X111" s="37"/>
      <c r="Y111" s="309"/>
      <c r="Z111" s="309"/>
    </row>
    <row r="112" spans="1:53" ht="14.25" hidden="1" customHeight="1" x14ac:dyDescent="0.25">
      <c r="A112" s="341" t="s">
        <v>206</v>
      </c>
      <c r="B112" s="317"/>
      <c r="C112" s="317"/>
      <c r="D112" s="317"/>
      <c r="E112" s="317"/>
      <c r="F112" s="317"/>
      <c r="G112" s="317"/>
      <c r="H112" s="317"/>
      <c r="I112" s="317"/>
      <c r="J112" s="317"/>
      <c r="K112" s="317"/>
      <c r="L112" s="317"/>
      <c r="M112" s="317"/>
      <c r="N112" s="317"/>
      <c r="O112" s="317"/>
      <c r="P112" s="317"/>
      <c r="Q112" s="317"/>
      <c r="R112" s="317"/>
      <c r="S112" s="317"/>
      <c r="T112" s="317"/>
      <c r="U112" s="317"/>
      <c r="V112" s="317"/>
      <c r="W112" s="317"/>
      <c r="X112" s="317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2">
        <v>4607091383065</v>
      </c>
      <c r="E113" s="313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59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24"/>
      <c r="P113" s="324"/>
      <c r="Q113" s="324"/>
      <c r="R113" s="313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2">
        <v>4680115881532</v>
      </c>
      <c r="E114" s="313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24"/>
      <c r="P114" s="324"/>
      <c r="Q114" s="324"/>
      <c r="R114" s="313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2">
        <v>4680115882652</v>
      </c>
      <c r="E115" s="313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78" t="s">
        <v>213</v>
      </c>
      <c r="O115" s="324"/>
      <c r="P115" s="324"/>
      <c r="Q115" s="324"/>
      <c r="R115" s="313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2">
        <v>4680115880238</v>
      </c>
      <c r="E116" s="313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57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24"/>
      <c r="P116" s="324"/>
      <c r="Q116" s="324"/>
      <c r="R116" s="313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2">
        <v>4680115881464</v>
      </c>
      <c r="E117" s="313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431" t="s">
        <v>218</v>
      </c>
      <c r="O117" s="324"/>
      <c r="P117" s="324"/>
      <c r="Q117" s="324"/>
      <c r="R117" s="313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16"/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8"/>
      <c r="N118" s="336" t="s">
        <v>65</v>
      </c>
      <c r="O118" s="330"/>
      <c r="P118" s="330"/>
      <c r="Q118" s="330"/>
      <c r="R118" s="330"/>
      <c r="S118" s="330"/>
      <c r="T118" s="331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17"/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8"/>
      <c r="N119" s="336" t="s">
        <v>65</v>
      </c>
      <c r="O119" s="330"/>
      <c r="P119" s="330"/>
      <c r="Q119" s="330"/>
      <c r="R119" s="330"/>
      <c r="S119" s="330"/>
      <c r="T119" s="331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17"/>
      <c r="C120" s="317"/>
      <c r="D120" s="317"/>
      <c r="E120" s="317"/>
      <c r="F120" s="317"/>
      <c r="G120" s="317"/>
      <c r="H120" s="317"/>
      <c r="I120" s="317"/>
      <c r="J120" s="317"/>
      <c r="K120" s="317"/>
      <c r="L120" s="317"/>
      <c r="M120" s="317"/>
      <c r="N120" s="317"/>
      <c r="O120" s="317"/>
      <c r="P120" s="317"/>
      <c r="Q120" s="317"/>
      <c r="R120" s="317"/>
      <c r="S120" s="317"/>
      <c r="T120" s="317"/>
      <c r="U120" s="317"/>
      <c r="V120" s="317"/>
      <c r="W120" s="317"/>
      <c r="X120" s="317"/>
      <c r="Y120" s="301"/>
      <c r="Z120" s="301"/>
    </row>
    <row r="121" spans="1:53" ht="14.25" hidden="1" customHeight="1" x14ac:dyDescent="0.25">
      <c r="A121" s="341" t="s">
        <v>67</v>
      </c>
      <c r="B121" s="317"/>
      <c r="C121" s="317"/>
      <c r="D121" s="317"/>
      <c r="E121" s="317"/>
      <c r="F121" s="317"/>
      <c r="G121" s="317"/>
      <c r="H121" s="317"/>
      <c r="I121" s="317"/>
      <c r="J121" s="317"/>
      <c r="K121" s="317"/>
      <c r="L121" s="317"/>
      <c r="M121" s="317"/>
      <c r="N121" s="317"/>
      <c r="O121" s="317"/>
      <c r="P121" s="317"/>
      <c r="Q121" s="317"/>
      <c r="R121" s="317"/>
      <c r="S121" s="317"/>
      <c r="T121" s="317"/>
      <c r="U121" s="317"/>
      <c r="V121" s="317"/>
      <c r="W121" s="317"/>
      <c r="X121" s="317"/>
      <c r="Y121" s="302"/>
      <c r="Z121" s="302"/>
    </row>
    <row r="122" spans="1:53" ht="27" hidden="1" customHeight="1" x14ac:dyDescent="0.25">
      <c r="A122" s="54" t="s">
        <v>220</v>
      </c>
      <c r="B122" s="54" t="s">
        <v>221</v>
      </c>
      <c r="C122" s="31">
        <v>4301051612</v>
      </c>
      <c r="D122" s="312">
        <v>4607091385168</v>
      </c>
      <c r="E122" s="313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416" t="s">
        <v>222</v>
      </c>
      <c r="O122" s="324"/>
      <c r="P122" s="324"/>
      <c r="Q122" s="324"/>
      <c r="R122" s="313"/>
      <c r="S122" s="34"/>
      <c r="T122" s="34"/>
      <c r="U122" s="35" t="s">
        <v>64</v>
      </c>
      <c r="V122" s="306">
        <v>0</v>
      </c>
      <c r="W122" s="307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2">
        <v>4607091383256</v>
      </c>
      <c r="E123" s="313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24"/>
      <c r="P123" s="324"/>
      <c r="Q123" s="324"/>
      <c r="R123" s="313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2">
        <v>4607091385748</v>
      </c>
      <c r="E124" s="313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5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24"/>
      <c r="P124" s="324"/>
      <c r="Q124" s="324"/>
      <c r="R124" s="313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hidden="1" x14ac:dyDescent="0.2">
      <c r="A125" s="316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17"/>
      <c r="M125" s="318"/>
      <c r="N125" s="336" t="s">
        <v>65</v>
      </c>
      <c r="O125" s="330"/>
      <c r="P125" s="330"/>
      <c r="Q125" s="330"/>
      <c r="R125" s="330"/>
      <c r="S125" s="330"/>
      <c r="T125" s="331"/>
      <c r="U125" s="37" t="s">
        <v>66</v>
      </c>
      <c r="V125" s="308">
        <f>IFERROR(V122/H122,"0")+IFERROR(V123/H123,"0")+IFERROR(V124/H124,"0")</f>
        <v>0</v>
      </c>
      <c r="W125" s="308">
        <f>IFERROR(W122/H122,"0")+IFERROR(W123/H123,"0")+IFERROR(W124/H124,"0")</f>
        <v>0</v>
      </c>
      <c r="X125" s="308">
        <f>IFERROR(IF(X122="",0,X122),"0")+IFERROR(IF(X123="",0,X123),"0")+IFERROR(IF(X124="",0,X124),"0")</f>
        <v>0</v>
      </c>
      <c r="Y125" s="309"/>
      <c r="Z125" s="309"/>
    </row>
    <row r="126" spans="1:53" hidden="1" x14ac:dyDescent="0.2">
      <c r="A126" s="317"/>
      <c r="B126" s="317"/>
      <c r="C126" s="317"/>
      <c r="D126" s="317"/>
      <c r="E126" s="317"/>
      <c r="F126" s="317"/>
      <c r="G126" s="317"/>
      <c r="H126" s="317"/>
      <c r="I126" s="317"/>
      <c r="J126" s="317"/>
      <c r="K126" s="317"/>
      <c r="L126" s="317"/>
      <c r="M126" s="318"/>
      <c r="N126" s="336" t="s">
        <v>65</v>
      </c>
      <c r="O126" s="330"/>
      <c r="P126" s="330"/>
      <c r="Q126" s="330"/>
      <c r="R126" s="330"/>
      <c r="S126" s="330"/>
      <c r="T126" s="331"/>
      <c r="U126" s="37" t="s">
        <v>64</v>
      </c>
      <c r="V126" s="308">
        <f>IFERROR(SUM(V122:V124),"0")</f>
        <v>0</v>
      </c>
      <c r="W126" s="308">
        <f>IFERROR(SUM(W122:W124),"0")</f>
        <v>0</v>
      </c>
      <c r="X126" s="37"/>
      <c r="Y126" s="309"/>
      <c r="Z126" s="309"/>
    </row>
    <row r="127" spans="1:53" ht="27.75" hidden="1" customHeight="1" x14ac:dyDescent="0.2">
      <c r="A127" s="364" t="s">
        <v>227</v>
      </c>
      <c r="B127" s="365"/>
      <c r="C127" s="365"/>
      <c r="D127" s="365"/>
      <c r="E127" s="365"/>
      <c r="F127" s="365"/>
      <c r="G127" s="365"/>
      <c r="H127" s="365"/>
      <c r="I127" s="365"/>
      <c r="J127" s="365"/>
      <c r="K127" s="365"/>
      <c r="L127" s="365"/>
      <c r="M127" s="365"/>
      <c r="N127" s="365"/>
      <c r="O127" s="365"/>
      <c r="P127" s="365"/>
      <c r="Q127" s="365"/>
      <c r="R127" s="365"/>
      <c r="S127" s="365"/>
      <c r="T127" s="365"/>
      <c r="U127" s="365"/>
      <c r="V127" s="365"/>
      <c r="W127" s="365"/>
      <c r="X127" s="365"/>
      <c r="Y127" s="48"/>
      <c r="Z127" s="48"/>
    </row>
    <row r="128" spans="1:53" ht="16.5" hidden="1" customHeight="1" x14ac:dyDescent="0.25">
      <c r="A128" s="328" t="s">
        <v>228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17"/>
      <c r="Y128" s="301"/>
      <c r="Z128" s="301"/>
    </row>
    <row r="129" spans="1:53" ht="14.25" hidden="1" customHeight="1" x14ac:dyDescent="0.25">
      <c r="A129" s="341" t="s">
        <v>100</v>
      </c>
      <c r="B129" s="317"/>
      <c r="C129" s="317"/>
      <c r="D129" s="317"/>
      <c r="E129" s="317"/>
      <c r="F129" s="317"/>
      <c r="G129" s="317"/>
      <c r="H129" s="317"/>
      <c r="I129" s="317"/>
      <c r="J129" s="317"/>
      <c r="K129" s="317"/>
      <c r="L129" s="317"/>
      <c r="M129" s="317"/>
      <c r="N129" s="317"/>
      <c r="O129" s="317"/>
      <c r="P129" s="317"/>
      <c r="Q129" s="317"/>
      <c r="R129" s="317"/>
      <c r="S129" s="317"/>
      <c r="T129" s="317"/>
      <c r="U129" s="317"/>
      <c r="V129" s="317"/>
      <c r="W129" s="317"/>
      <c r="X129" s="317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2">
        <v>4607091383423</v>
      </c>
      <c r="E130" s="313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42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24"/>
      <c r="P130" s="324"/>
      <c r="Q130" s="324"/>
      <c r="R130" s="313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2">
        <v>4607091381405</v>
      </c>
      <c r="E131" s="313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24"/>
      <c r="P131" s="324"/>
      <c r="Q131" s="324"/>
      <c r="R131" s="313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2">
        <v>4607091386516</v>
      </c>
      <c r="E132" s="313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39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24"/>
      <c r="P132" s="324"/>
      <c r="Q132" s="324"/>
      <c r="R132" s="313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16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17"/>
      <c r="M133" s="318"/>
      <c r="N133" s="336" t="s">
        <v>65</v>
      </c>
      <c r="O133" s="330"/>
      <c r="P133" s="330"/>
      <c r="Q133" s="330"/>
      <c r="R133" s="330"/>
      <c r="S133" s="330"/>
      <c r="T133" s="331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17"/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8"/>
      <c r="N134" s="336" t="s">
        <v>65</v>
      </c>
      <c r="O134" s="330"/>
      <c r="P134" s="330"/>
      <c r="Q134" s="330"/>
      <c r="R134" s="330"/>
      <c r="S134" s="330"/>
      <c r="T134" s="331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17"/>
      <c r="Y135" s="301"/>
      <c r="Z135" s="301"/>
    </row>
    <row r="136" spans="1:53" ht="14.25" hidden="1" customHeight="1" x14ac:dyDescent="0.25">
      <c r="A136" s="341" t="s">
        <v>59</v>
      </c>
      <c r="B136" s="317"/>
      <c r="C136" s="317"/>
      <c r="D136" s="317"/>
      <c r="E136" s="317"/>
      <c r="F136" s="317"/>
      <c r="G136" s="317"/>
      <c r="H136" s="317"/>
      <c r="I136" s="317"/>
      <c r="J136" s="317"/>
      <c r="K136" s="317"/>
      <c r="L136" s="317"/>
      <c r="M136" s="317"/>
      <c r="N136" s="317"/>
      <c r="O136" s="317"/>
      <c r="P136" s="317"/>
      <c r="Q136" s="317"/>
      <c r="R136" s="317"/>
      <c r="S136" s="317"/>
      <c r="T136" s="317"/>
      <c r="U136" s="317"/>
      <c r="V136" s="317"/>
      <c r="W136" s="317"/>
      <c r="X136" s="317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2">
        <v>4680115883963</v>
      </c>
      <c r="E137" s="313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530" t="s">
        <v>238</v>
      </c>
      <c r="O137" s="324"/>
      <c r="P137" s="324"/>
      <c r="Q137" s="324"/>
      <c r="R137" s="313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2">
        <v>4680115880993</v>
      </c>
      <c r="E138" s="313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51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24"/>
      <c r="P138" s="324"/>
      <c r="Q138" s="324"/>
      <c r="R138" s="313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2">
        <v>4680115881761</v>
      </c>
      <c r="E139" s="313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4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24"/>
      <c r="P139" s="324"/>
      <c r="Q139" s="324"/>
      <c r="R139" s="313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2">
        <v>4680115881563</v>
      </c>
      <c r="E140" s="313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5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24"/>
      <c r="P140" s="324"/>
      <c r="Q140" s="324"/>
      <c r="R140" s="313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2">
        <v>4680115880986</v>
      </c>
      <c r="E141" s="313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3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24"/>
      <c r="P141" s="324"/>
      <c r="Q141" s="324"/>
      <c r="R141" s="313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2">
        <v>4680115880207</v>
      </c>
      <c r="E142" s="313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5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24"/>
      <c r="P142" s="324"/>
      <c r="Q142" s="324"/>
      <c r="R142" s="313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2">
        <v>4680115881785</v>
      </c>
      <c r="E143" s="313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3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24"/>
      <c r="P143" s="324"/>
      <c r="Q143" s="324"/>
      <c r="R143" s="313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2">
        <v>4680115881679</v>
      </c>
      <c r="E144" s="313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24"/>
      <c r="P144" s="324"/>
      <c r="Q144" s="324"/>
      <c r="R144" s="313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2">
        <v>4680115880191</v>
      </c>
      <c r="E145" s="313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24"/>
      <c r="P145" s="324"/>
      <c r="Q145" s="324"/>
      <c r="R145" s="313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16"/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8"/>
      <c r="N146" s="336" t="s">
        <v>65</v>
      </c>
      <c r="O146" s="330"/>
      <c r="P146" s="330"/>
      <c r="Q146" s="330"/>
      <c r="R146" s="330"/>
      <c r="S146" s="330"/>
      <c r="T146" s="331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17"/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8"/>
      <c r="N147" s="336" t="s">
        <v>65</v>
      </c>
      <c r="O147" s="330"/>
      <c r="P147" s="330"/>
      <c r="Q147" s="330"/>
      <c r="R147" s="330"/>
      <c r="S147" s="330"/>
      <c r="T147" s="331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17"/>
      <c r="C148" s="317"/>
      <c r="D148" s="317"/>
      <c r="E148" s="317"/>
      <c r="F148" s="317"/>
      <c r="G148" s="317"/>
      <c r="H148" s="317"/>
      <c r="I148" s="317"/>
      <c r="J148" s="317"/>
      <c r="K148" s="317"/>
      <c r="L148" s="317"/>
      <c r="M148" s="317"/>
      <c r="N148" s="317"/>
      <c r="O148" s="317"/>
      <c r="P148" s="317"/>
      <c r="Q148" s="317"/>
      <c r="R148" s="317"/>
      <c r="S148" s="317"/>
      <c r="T148" s="317"/>
      <c r="U148" s="317"/>
      <c r="V148" s="317"/>
      <c r="W148" s="317"/>
      <c r="X148" s="317"/>
      <c r="Y148" s="301"/>
      <c r="Z148" s="301"/>
    </row>
    <row r="149" spans="1:53" ht="14.25" hidden="1" customHeight="1" x14ac:dyDescent="0.25">
      <c r="A149" s="341" t="s">
        <v>100</v>
      </c>
      <c r="B149" s="317"/>
      <c r="C149" s="317"/>
      <c r="D149" s="317"/>
      <c r="E149" s="317"/>
      <c r="F149" s="317"/>
      <c r="G149" s="317"/>
      <c r="H149" s="317"/>
      <c r="I149" s="317"/>
      <c r="J149" s="317"/>
      <c r="K149" s="317"/>
      <c r="L149" s="317"/>
      <c r="M149" s="317"/>
      <c r="N149" s="317"/>
      <c r="O149" s="317"/>
      <c r="P149" s="317"/>
      <c r="Q149" s="317"/>
      <c r="R149" s="317"/>
      <c r="S149" s="317"/>
      <c r="T149" s="317"/>
      <c r="U149" s="317"/>
      <c r="V149" s="317"/>
      <c r="W149" s="317"/>
      <c r="X149" s="317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2">
        <v>4680115881402</v>
      </c>
      <c r="E150" s="313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5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24"/>
      <c r="P150" s="324"/>
      <c r="Q150" s="324"/>
      <c r="R150" s="313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2">
        <v>4680115881396</v>
      </c>
      <c r="E151" s="313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24"/>
      <c r="P151" s="324"/>
      <c r="Q151" s="324"/>
      <c r="R151" s="313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16"/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8"/>
      <c r="N152" s="336" t="s">
        <v>65</v>
      </c>
      <c r="O152" s="330"/>
      <c r="P152" s="330"/>
      <c r="Q152" s="330"/>
      <c r="R152" s="330"/>
      <c r="S152" s="330"/>
      <c r="T152" s="331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17"/>
      <c r="B153" s="317"/>
      <c r="C153" s="317"/>
      <c r="D153" s="317"/>
      <c r="E153" s="317"/>
      <c r="F153" s="317"/>
      <c r="G153" s="317"/>
      <c r="H153" s="317"/>
      <c r="I153" s="317"/>
      <c r="J153" s="317"/>
      <c r="K153" s="317"/>
      <c r="L153" s="317"/>
      <c r="M153" s="318"/>
      <c r="N153" s="336" t="s">
        <v>65</v>
      </c>
      <c r="O153" s="330"/>
      <c r="P153" s="330"/>
      <c r="Q153" s="330"/>
      <c r="R153" s="330"/>
      <c r="S153" s="330"/>
      <c r="T153" s="331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41" t="s">
        <v>94</v>
      </c>
      <c r="B154" s="317"/>
      <c r="C154" s="317"/>
      <c r="D154" s="317"/>
      <c r="E154" s="317"/>
      <c r="F154" s="317"/>
      <c r="G154" s="317"/>
      <c r="H154" s="317"/>
      <c r="I154" s="317"/>
      <c r="J154" s="317"/>
      <c r="K154" s="317"/>
      <c r="L154" s="317"/>
      <c r="M154" s="317"/>
      <c r="N154" s="317"/>
      <c r="O154" s="317"/>
      <c r="P154" s="317"/>
      <c r="Q154" s="317"/>
      <c r="R154" s="317"/>
      <c r="S154" s="317"/>
      <c r="T154" s="317"/>
      <c r="U154" s="317"/>
      <c r="V154" s="317"/>
      <c r="W154" s="317"/>
      <c r="X154" s="317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2">
        <v>4680115882935</v>
      </c>
      <c r="E155" s="313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626" t="s">
        <v>263</v>
      </c>
      <c r="O155" s="324"/>
      <c r="P155" s="324"/>
      <c r="Q155" s="324"/>
      <c r="R155" s="313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2">
        <v>4680115880764</v>
      </c>
      <c r="E156" s="313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34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24"/>
      <c r="P156" s="324"/>
      <c r="Q156" s="324"/>
      <c r="R156" s="313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16"/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8"/>
      <c r="N157" s="336" t="s">
        <v>65</v>
      </c>
      <c r="O157" s="330"/>
      <c r="P157" s="330"/>
      <c r="Q157" s="330"/>
      <c r="R157" s="330"/>
      <c r="S157" s="330"/>
      <c r="T157" s="331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17"/>
      <c r="B158" s="317"/>
      <c r="C158" s="317"/>
      <c r="D158" s="317"/>
      <c r="E158" s="317"/>
      <c r="F158" s="317"/>
      <c r="G158" s="317"/>
      <c r="H158" s="317"/>
      <c r="I158" s="317"/>
      <c r="J158" s="317"/>
      <c r="K158" s="317"/>
      <c r="L158" s="317"/>
      <c r="M158" s="318"/>
      <c r="N158" s="336" t="s">
        <v>65</v>
      </c>
      <c r="O158" s="330"/>
      <c r="P158" s="330"/>
      <c r="Q158" s="330"/>
      <c r="R158" s="330"/>
      <c r="S158" s="330"/>
      <c r="T158" s="331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41" t="s">
        <v>59</v>
      </c>
      <c r="B159" s="317"/>
      <c r="C159" s="317"/>
      <c r="D159" s="317"/>
      <c r="E159" s="317"/>
      <c r="F159" s="317"/>
      <c r="G159" s="317"/>
      <c r="H159" s="317"/>
      <c r="I159" s="317"/>
      <c r="J159" s="317"/>
      <c r="K159" s="317"/>
      <c r="L159" s="317"/>
      <c r="M159" s="317"/>
      <c r="N159" s="317"/>
      <c r="O159" s="317"/>
      <c r="P159" s="317"/>
      <c r="Q159" s="317"/>
      <c r="R159" s="317"/>
      <c r="S159" s="317"/>
      <c r="T159" s="317"/>
      <c r="U159" s="317"/>
      <c r="V159" s="317"/>
      <c r="W159" s="317"/>
      <c r="X159" s="317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2">
        <v>4680115882683</v>
      </c>
      <c r="E160" s="313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3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24"/>
      <c r="P160" s="324"/>
      <c r="Q160" s="324"/>
      <c r="R160" s="313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2">
        <v>4680115882690</v>
      </c>
      <c r="E161" s="313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4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24"/>
      <c r="P161" s="324"/>
      <c r="Q161" s="324"/>
      <c r="R161" s="313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2">
        <v>4680115882669</v>
      </c>
      <c r="E162" s="313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4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24"/>
      <c r="P162" s="324"/>
      <c r="Q162" s="324"/>
      <c r="R162" s="313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2">
        <v>4680115882676</v>
      </c>
      <c r="E163" s="313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5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24"/>
      <c r="P163" s="324"/>
      <c r="Q163" s="324"/>
      <c r="R163" s="313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16"/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8"/>
      <c r="N164" s="336" t="s">
        <v>65</v>
      </c>
      <c r="O164" s="330"/>
      <c r="P164" s="330"/>
      <c r="Q164" s="330"/>
      <c r="R164" s="330"/>
      <c r="S164" s="330"/>
      <c r="T164" s="331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17"/>
      <c r="B165" s="317"/>
      <c r="C165" s="317"/>
      <c r="D165" s="317"/>
      <c r="E165" s="317"/>
      <c r="F165" s="317"/>
      <c r="G165" s="317"/>
      <c r="H165" s="317"/>
      <c r="I165" s="317"/>
      <c r="J165" s="317"/>
      <c r="K165" s="317"/>
      <c r="L165" s="317"/>
      <c r="M165" s="318"/>
      <c r="N165" s="336" t="s">
        <v>65</v>
      </c>
      <c r="O165" s="330"/>
      <c r="P165" s="330"/>
      <c r="Q165" s="330"/>
      <c r="R165" s="330"/>
      <c r="S165" s="330"/>
      <c r="T165" s="331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41" t="s">
        <v>67</v>
      </c>
      <c r="B166" s="317"/>
      <c r="C166" s="317"/>
      <c r="D166" s="317"/>
      <c r="E166" s="317"/>
      <c r="F166" s="317"/>
      <c r="G166" s="317"/>
      <c r="H166" s="317"/>
      <c r="I166" s="317"/>
      <c r="J166" s="317"/>
      <c r="K166" s="317"/>
      <c r="L166" s="317"/>
      <c r="M166" s="317"/>
      <c r="N166" s="317"/>
      <c r="O166" s="317"/>
      <c r="P166" s="317"/>
      <c r="Q166" s="317"/>
      <c r="R166" s="317"/>
      <c r="S166" s="317"/>
      <c r="T166" s="317"/>
      <c r="U166" s="317"/>
      <c r="V166" s="317"/>
      <c r="W166" s="317"/>
      <c r="X166" s="317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2">
        <v>4680115881556</v>
      </c>
      <c r="E167" s="313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4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24"/>
      <c r="P167" s="324"/>
      <c r="Q167" s="324"/>
      <c r="R167" s="313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2">
        <v>4680115880573</v>
      </c>
      <c r="E168" s="313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492" t="s">
        <v>278</v>
      </c>
      <c r="O168" s="324"/>
      <c r="P168" s="324"/>
      <c r="Q168" s="324"/>
      <c r="R168" s="313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2">
        <v>4680115881594</v>
      </c>
      <c r="E169" s="313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50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24"/>
      <c r="P169" s="324"/>
      <c r="Q169" s="324"/>
      <c r="R169" s="313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2">
        <v>4680115881587</v>
      </c>
      <c r="E170" s="313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630" t="s">
        <v>283</v>
      </c>
      <c r="O170" s="324"/>
      <c r="P170" s="324"/>
      <c r="Q170" s="324"/>
      <c r="R170" s="313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2">
        <v>4680115880962</v>
      </c>
      <c r="E171" s="313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7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24"/>
      <c r="P171" s="324"/>
      <c r="Q171" s="324"/>
      <c r="R171" s="313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2">
        <v>4680115881617</v>
      </c>
      <c r="E172" s="313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63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24"/>
      <c r="P172" s="324"/>
      <c r="Q172" s="324"/>
      <c r="R172" s="313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2">
        <v>4680115881228</v>
      </c>
      <c r="E173" s="313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594" t="s">
        <v>290</v>
      </c>
      <c r="O173" s="324"/>
      <c r="P173" s="324"/>
      <c r="Q173" s="324"/>
      <c r="R173" s="313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2">
        <v>4680115881037</v>
      </c>
      <c r="E174" s="313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513" t="s">
        <v>293</v>
      </c>
      <c r="O174" s="324"/>
      <c r="P174" s="324"/>
      <c r="Q174" s="324"/>
      <c r="R174" s="313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2">
        <v>4680115881211</v>
      </c>
      <c r="E175" s="313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6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24"/>
      <c r="P175" s="324"/>
      <c r="Q175" s="324"/>
      <c r="R175" s="313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2">
        <v>4680115881020</v>
      </c>
      <c r="E176" s="313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6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24"/>
      <c r="P176" s="324"/>
      <c r="Q176" s="324"/>
      <c r="R176" s="313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2">
        <v>4680115882195</v>
      </c>
      <c r="E177" s="313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4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24"/>
      <c r="P177" s="324"/>
      <c r="Q177" s="324"/>
      <c r="R177" s="313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2">
        <v>4680115882607</v>
      </c>
      <c r="E178" s="313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60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24"/>
      <c r="P178" s="324"/>
      <c r="Q178" s="324"/>
      <c r="R178" s="313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2">
        <v>4680115880092</v>
      </c>
      <c r="E179" s="313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8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24"/>
      <c r="P179" s="324"/>
      <c r="Q179" s="324"/>
      <c r="R179" s="313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2">
        <v>4680115880221</v>
      </c>
      <c r="E180" s="313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24"/>
      <c r="P180" s="324"/>
      <c r="Q180" s="324"/>
      <c r="R180" s="313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2">
        <v>4680115882942</v>
      </c>
      <c r="E181" s="313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62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24"/>
      <c r="P181" s="324"/>
      <c r="Q181" s="324"/>
      <c r="R181" s="313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2">
        <v>4680115880504</v>
      </c>
      <c r="E182" s="313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24"/>
      <c r="P182" s="324"/>
      <c r="Q182" s="324"/>
      <c r="R182" s="313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2">
        <v>4680115882164</v>
      </c>
      <c r="E183" s="313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4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24"/>
      <c r="P183" s="324"/>
      <c r="Q183" s="324"/>
      <c r="R183" s="313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16"/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8"/>
      <c r="N184" s="336" t="s">
        <v>65</v>
      </c>
      <c r="O184" s="330"/>
      <c r="P184" s="330"/>
      <c r="Q184" s="330"/>
      <c r="R184" s="330"/>
      <c r="S184" s="330"/>
      <c r="T184" s="331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17"/>
      <c r="B185" s="317"/>
      <c r="C185" s="317"/>
      <c r="D185" s="317"/>
      <c r="E185" s="317"/>
      <c r="F185" s="317"/>
      <c r="G185" s="317"/>
      <c r="H185" s="317"/>
      <c r="I185" s="317"/>
      <c r="J185" s="317"/>
      <c r="K185" s="317"/>
      <c r="L185" s="317"/>
      <c r="M185" s="318"/>
      <c r="N185" s="336" t="s">
        <v>65</v>
      </c>
      <c r="O185" s="330"/>
      <c r="P185" s="330"/>
      <c r="Q185" s="330"/>
      <c r="R185" s="330"/>
      <c r="S185" s="330"/>
      <c r="T185" s="331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41" t="s">
        <v>206</v>
      </c>
      <c r="B186" s="317"/>
      <c r="C186" s="317"/>
      <c r="D186" s="317"/>
      <c r="E186" s="317"/>
      <c r="F186" s="317"/>
      <c r="G186" s="317"/>
      <c r="H186" s="317"/>
      <c r="I186" s="317"/>
      <c r="J186" s="317"/>
      <c r="K186" s="317"/>
      <c r="L186" s="317"/>
      <c r="M186" s="317"/>
      <c r="N186" s="317"/>
      <c r="O186" s="317"/>
      <c r="P186" s="317"/>
      <c r="Q186" s="317"/>
      <c r="R186" s="317"/>
      <c r="S186" s="317"/>
      <c r="T186" s="317"/>
      <c r="U186" s="317"/>
      <c r="V186" s="317"/>
      <c r="W186" s="317"/>
      <c r="X186" s="317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2">
        <v>4680115882874</v>
      </c>
      <c r="E187" s="313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453" t="s">
        <v>314</v>
      </c>
      <c r="O187" s="324"/>
      <c r="P187" s="324"/>
      <c r="Q187" s="324"/>
      <c r="R187" s="313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2">
        <v>4680115884434</v>
      </c>
      <c r="E188" s="313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438" t="s">
        <v>317</v>
      </c>
      <c r="O188" s="324"/>
      <c r="P188" s="324"/>
      <c r="Q188" s="324"/>
      <c r="R188" s="313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2">
        <v>4680115880801</v>
      </c>
      <c r="E189" s="313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38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24"/>
      <c r="P189" s="324"/>
      <c r="Q189" s="324"/>
      <c r="R189" s="313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2">
        <v>4680115880818</v>
      </c>
      <c r="E190" s="313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24"/>
      <c r="P190" s="324"/>
      <c r="Q190" s="324"/>
      <c r="R190" s="313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16"/>
      <c r="B191" s="317"/>
      <c r="C191" s="317"/>
      <c r="D191" s="317"/>
      <c r="E191" s="317"/>
      <c r="F191" s="317"/>
      <c r="G191" s="317"/>
      <c r="H191" s="317"/>
      <c r="I191" s="317"/>
      <c r="J191" s="317"/>
      <c r="K191" s="317"/>
      <c r="L191" s="317"/>
      <c r="M191" s="318"/>
      <c r="N191" s="336" t="s">
        <v>65</v>
      </c>
      <c r="O191" s="330"/>
      <c r="P191" s="330"/>
      <c r="Q191" s="330"/>
      <c r="R191" s="330"/>
      <c r="S191" s="330"/>
      <c r="T191" s="331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17"/>
      <c r="B192" s="317"/>
      <c r="C192" s="317"/>
      <c r="D192" s="317"/>
      <c r="E192" s="317"/>
      <c r="F192" s="317"/>
      <c r="G192" s="317"/>
      <c r="H192" s="317"/>
      <c r="I192" s="317"/>
      <c r="J192" s="317"/>
      <c r="K192" s="317"/>
      <c r="L192" s="317"/>
      <c r="M192" s="318"/>
      <c r="N192" s="336" t="s">
        <v>65</v>
      </c>
      <c r="O192" s="330"/>
      <c r="P192" s="330"/>
      <c r="Q192" s="330"/>
      <c r="R192" s="330"/>
      <c r="S192" s="330"/>
      <c r="T192" s="331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17"/>
      <c r="C193" s="317"/>
      <c r="D193" s="317"/>
      <c r="E193" s="317"/>
      <c r="F193" s="317"/>
      <c r="G193" s="317"/>
      <c r="H193" s="317"/>
      <c r="I193" s="317"/>
      <c r="J193" s="317"/>
      <c r="K193" s="317"/>
      <c r="L193" s="317"/>
      <c r="M193" s="317"/>
      <c r="N193" s="317"/>
      <c r="O193" s="317"/>
      <c r="P193" s="317"/>
      <c r="Q193" s="317"/>
      <c r="R193" s="317"/>
      <c r="S193" s="317"/>
      <c r="T193" s="317"/>
      <c r="U193" s="317"/>
      <c r="V193" s="317"/>
      <c r="W193" s="317"/>
      <c r="X193" s="317"/>
      <c r="Y193" s="301"/>
      <c r="Z193" s="301"/>
    </row>
    <row r="194" spans="1:53" ht="14.25" hidden="1" customHeight="1" x14ac:dyDescent="0.25">
      <c r="A194" s="341" t="s">
        <v>59</v>
      </c>
      <c r="B194" s="317"/>
      <c r="C194" s="317"/>
      <c r="D194" s="317"/>
      <c r="E194" s="317"/>
      <c r="F194" s="317"/>
      <c r="G194" s="317"/>
      <c r="H194" s="317"/>
      <c r="I194" s="317"/>
      <c r="J194" s="317"/>
      <c r="K194" s="317"/>
      <c r="L194" s="317"/>
      <c r="M194" s="317"/>
      <c r="N194" s="317"/>
      <c r="O194" s="317"/>
      <c r="P194" s="317"/>
      <c r="Q194" s="317"/>
      <c r="R194" s="317"/>
      <c r="S194" s="317"/>
      <c r="T194" s="317"/>
      <c r="U194" s="317"/>
      <c r="V194" s="317"/>
      <c r="W194" s="317"/>
      <c r="X194" s="317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2">
        <v>4607091389845</v>
      </c>
      <c r="E195" s="313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5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24"/>
      <c r="P195" s="324"/>
      <c r="Q195" s="324"/>
      <c r="R195" s="313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16"/>
      <c r="B196" s="317"/>
      <c r="C196" s="317"/>
      <c r="D196" s="317"/>
      <c r="E196" s="317"/>
      <c r="F196" s="317"/>
      <c r="G196" s="317"/>
      <c r="H196" s="317"/>
      <c r="I196" s="317"/>
      <c r="J196" s="317"/>
      <c r="K196" s="317"/>
      <c r="L196" s="317"/>
      <c r="M196" s="318"/>
      <c r="N196" s="336" t="s">
        <v>65</v>
      </c>
      <c r="O196" s="330"/>
      <c r="P196" s="330"/>
      <c r="Q196" s="330"/>
      <c r="R196" s="330"/>
      <c r="S196" s="330"/>
      <c r="T196" s="331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17"/>
      <c r="B197" s="317"/>
      <c r="C197" s="317"/>
      <c r="D197" s="317"/>
      <c r="E197" s="317"/>
      <c r="F197" s="317"/>
      <c r="G197" s="317"/>
      <c r="H197" s="317"/>
      <c r="I197" s="317"/>
      <c r="J197" s="317"/>
      <c r="K197" s="317"/>
      <c r="L197" s="317"/>
      <c r="M197" s="318"/>
      <c r="N197" s="336" t="s">
        <v>65</v>
      </c>
      <c r="O197" s="330"/>
      <c r="P197" s="330"/>
      <c r="Q197" s="330"/>
      <c r="R197" s="330"/>
      <c r="S197" s="330"/>
      <c r="T197" s="331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17"/>
      <c r="C198" s="317"/>
      <c r="D198" s="317"/>
      <c r="E198" s="317"/>
      <c r="F198" s="317"/>
      <c r="G198" s="317"/>
      <c r="H198" s="317"/>
      <c r="I198" s="317"/>
      <c r="J198" s="317"/>
      <c r="K198" s="317"/>
      <c r="L198" s="317"/>
      <c r="M198" s="317"/>
      <c r="N198" s="317"/>
      <c r="O198" s="317"/>
      <c r="P198" s="317"/>
      <c r="Q198" s="317"/>
      <c r="R198" s="317"/>
      <c r="S198" s="317"/>
      <c r="T198" s="317"/>
      <c r="U198" s="317"/>
      <c r="V198" s="317"/>
      <c r="W198" s="317"/>
      <c r="X198" s="317"/>
      <c r="Y198" s="301"/>
      <c r="Z198" s="301"/>
    </row>
    <row r="199" spans="1:53" ht="14.25" hidden="1" customHeight="1" x14ac:dyDescent="0.25">
      <c r="A199" s="341" t="s">
        <v>100</v>
      </c>
      <c r="B199" s="317"/>
      <c r="C199" s="317"/>
      <c r="D199" s="317"/>
      <c r="E199" s="317"/>
      <c r="F199" s="317"/>
      <c r="G199" s="317"/>
      <c r="H199" s="317"/>
      <c r="I199" s="317"/>
      <c r="J199" s="317"/>
      <c r="K199" s="317"/>
      <c r="L199" s="317"/>
      <c r="M199" s="317"/>
      <c r="N199" s="317"/>
      <c r="O199" s="317"/>
      <c r="P199" s="317"/>
      <c r="Q199" s="317"/>
      <c r="R199" s="317"/>
      <c r="S199" s="317"/>
      <c r="T199" s="317"/>
      <c r="U199" s="317"/>
      <c r="V199" s="317"/>
      <c r="W199" s="317"/>
      <c r="X199" s="317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2">
        <v>4607091387445</v>
      </c>
      <c r="E200" s="313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24"/>
      <c r="P200" s="324"/>
      <c r="Q200" s="324"/>
      <c r="R200" s="313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2">
        <v>4607091386004</v>
      </c>
      <c r="E201" s="313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41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24"/>
      <c r="P201" s="324"/>
      <c r="Q201" s="324"/>
      <c r="R201" s="313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2">
        <v>4607091386004</v>
      </c>
      <c r="E202" s="313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24"/>
      <c r="P202" s="324"/>
      <c r="Q202" s="324"/>
      <c r="R202" s="313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2">
        <v>4607091386073</v>
      </c>
      <c r="E203" s="313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41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24"/>
      <c r="P203" s="324"/>
      <c r="Q203" s="324"/>
      <c r="R203" s="313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2">
        <v>4607091387322</v>
      </c>
      <c r="E204" s="313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3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24"/>
      <c r="P204" s="324"/>
      <c r="Q204" s="324"/>
      <c r="R204" s="313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2">
        <v>4607091387322</v>
      </c>
      <c r="E205" s="313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24"/>
      <c r="P205" s="324"/>
      <c r="Q205" s="324"/>
      <c r="R205" s="313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2">
        <v>4607091387377</v>
      </c>
      <c r="E206" s="313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45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24"/>
      <c r="P206" s="324"/>
      <c r="Q206" s="324"/>
      <c r="R206" s="313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2">
        <v>4607091387353</v>
      </c>
      <c r="E207" s="313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5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24"/>
      <c r="P207" s="324"/>
      <c r="Q207" s="324"/>
      <c r="R207" s="313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2">
        <v>4607091386011</v>
      </c>
      <c r="E208" s="313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4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24"/>
      <c r="P208" s="324"/>
      <c r="Q208" s="324"/>
      <c r="R208" s="313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2">
        <v>4607091387308</v>
      </c>
      <c r="E209" s="313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44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24"/>
      <c r="P209" s="324"/>
      <c r="Q209" s="324"/>
      <c r="R209" s="313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2">
        <v>4607091387339</v>
      </c>
      <c r="E210" s="313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5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24"/>
      <c r="P210" s="324"/>
      <c r="Q210" s="324"/>
      <c r="R210" s="313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2">
        <v>4680115882638</v>
      </c>
      <c r="E211" s="313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44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24"/>
      <c r="P211" s="324"/>
      <c r="Q211" s="324"/>
      <c r="R211" s="313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2">
        <v>4680115881938</v>
      </c>
      <c r="E212" s="313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41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24"/>
      <c r="P212" s="324"/>
      <c r="Q212" s="324"/>
      <c r="R212" s="313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2">
        <v>4607091387346</v>
      </c>
      <c r="E213" s="313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51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24"/>
      <c r="P213" s="324"/>
      <c r="Q213" s="324"/>
      <c r="R213" s="313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16"/>
      <c r="B214" s="317"/>
      <c r="C214" s="317"/>
      <c r="D214" s="317"/>
      <c r="E214" s="317"/>
      <c r="F214" s="317"/>
      <c r="G214" s="317"/>
      <c r="H214" s="317"/>
      <c r="I214" s="317"/>
      <c r="J214" s="317"/>
      <c r="K214" s="317"/>
      <c r="L214" s="317"/>
      <c r="M214" s="318"/>
      <c r="N214" s="336" t="s">
        <v>65</v>
      </c>
      <c r="O214" s="330"/>
      <c r="P214" s="330"/>
      <c r="Q214" s="330"/>
      <c r="R214" s="330"/>
      <c r="S214" s="330"/>
      <c r="T214" s="331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17"/>
      <c r="B215" s="317"/>
      <c r="C215" s="317"/>
      <c r="D215" s="317"/>
      <c r="E215" s="317"/>
      <c r="F215" s="317"/>
      <c r="G215" s="317"/>
      <c r="H215" s="317"/>
      <c r="I215" s="317"/>
      <c r="J215" s="317"/>
      <c r="K215" s="317"/>
      <c r="L215" s="317"/>
      <c r="M215" s="318"/>
      <c r="N215" s="336" t="s">
        <v>65</v>
      </c>
      <c r="O215" s="330"/>
      <c r="P215" s="330"/>
      <c r="Q215" s="330"/>
      <c r="R215" s="330"/>
      <c r="S215" s="330"/>
      <c r="T215" s="331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41" t="s">
        <v>94</v>
      </c>
      <c r="B216" s="317"/>
      <c r="C216" s="317"/>
      <c r="D216" s="317"/>
      <c r="E216" s="317"/>
      <c r="F216" s="317"/>
      <c r="G216" s="317"/>
      <c r="H216" s="317"/>
      <c r="I216" s="317"/>
      <c r="J216" s="317"/>
      <c r="K216" s="317"/>
      <c r="L216" s="317"/>
      <c r="M216" s="317"/>
      <c r="N216" s="317"/>
      <c r="O216" s="317"/>
      <c r="P216" s="317"/>
      <c r="Q216" s="317"/>
      <c r="R216" s="317"/>
      <c r="S216" s="317"/>
      <c r="T216" s="317"/>
      <c r="U216" s="317"/>
      <c r="V216" s="317"/>
      <c r="W216" s="317"/>
      <c r="X216" s="317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2">
        <v>4680115881914</v>
      </c>
      <c r="E217" s="313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3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24"/>
      <c r="P217" s="324"/>
      <c r="Q217" s="324"/>
      <c r="R217" s="313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16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17"/>
      <c r="M218" s="318"/>
      <c r="N218" s="336" t="s">
        <v>65</v>
      </c>
      <c r="O218" s="330"/>
      <c r="P218" s="330"/>
      <c r="Q218" s="330"/>
      <c r="R218" s="330"/>
      <c r="S218" s="330"/>
      <c r="T218" s="331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17"/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8"/>
      <c r="N219" s="336" t="s">
        <v>65</v>
      </c>
      <c r="O219" s="330"/>
      <c r="P219" s="330"/>
      <c r="Q219" s="330"/>
      <c r="R219" s="330"/>
      <c r="S219" s="330"/>
      <c r="T219" s="331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41" t="s">
        <v>59</v>
      </c>
      <c r="B220" s="317"/>
      <c r="C220" s="317"/>
      <c r="D220" s="317"/>
      <c r="E220" s="317"/>
      <c r="F220" s="317"/>
      <c r="G220" s="317"/>
      <c r="H220" s="317"/>
      <c r="I220" s="317"/>
      <c r="J220" s="317"/>
      <c r="K220" s="317"/>
      <c r="L220" s="317"/>
      <c r="M220" s="317"/>
      <c r="N220" s="317"/>
      <c r="O220" s="317"/>
      <c r="P220" s="317"/>
      <c r="Q220" s="317"/>
      <c r="R220" s="317"/>
      <c r="S220" s="317"/>
      <c r="T220" s="317"/>
      <c r="U220" s="317"/>
      <c r="V220" s="317"/>
      <c r="W220" s="317"/>
      <c r="X220" s="317"/>
      <c r="Y220" s="302"/>
      <c r="Z220" s="302"/>
    </row>
    <row r="221" spans="1:53" ht="27" hidden="1" customHeight="1" x14ac:dyDescent="0.25">
      <c r="A221" s="54" t="s">
        <v>354</v>
      </c>
      <c r="B221" s="54" t="s">
        <v>355</v>
      </c>
      <c r="C221" s="31">
        <v>4301030878</v>
      </c>
      <c r="D221" s="312">
        <v>4607091387193</v>
      </c>
      <c r="E221" s="313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5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24"/>
      <c r="P221" s="324"/>
      <c r="Q221" s="324"/>
      <c r="R221" s="313"/>
      <c r="S221" s="34"/>
      <c r="T221" s="34"/>
      <c r="U221" s="35" t="s">
        <v>64</v>
      </c>
      <c r="V221" s="306">
        <v>0</v>
      </c>
      <c r="W221" s="307">
        <f>IFERROR(IF(V221="",0,CEILING((V221/$H221),1)*$H221),"")</f>
        <v>0</v>
      </c>
      <c r="X221" s="36" t="str">
        <f>IFERROR(IF(W221=0,"",ROUNDUP(W221/H221,0)*0.00753),"")</f>
        <v/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2">
        <v>4607091387230</v>
      </c>
      <c r="E222" s="313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58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24"/>
      <c r="P222" s="324"/>
      <c r="Q222" s="324"/>
      <c r="R222" s="313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2">
        <v>4607091387285</v>
      </c>
      <c r="E223" s="313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5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24"/>
      <c r="P223" s="324"/>
      <c r="Q223" s="324"/>
      <c r="R223" s="313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hidden="1" x14ac:dyDescent="0.2">
      <c r="A224" s="316"/>
      <c r="B224" s="317"/>
      <c r="C224" s="317"/>
      <c r="D224" s="317"/>
      <c r="E224" s="317"/>
      <c r="F224" s="317"/>
      <c r="G224" s="317"/>
      <c r="H224" s="317"/>
      <c r="I224" s="317"/>
      <c r="J224" s="317"/>
      <c r="K224" s="317"/>
      <c r="L224" s="317"/>
      <c r="M224" s="318"/>
      <c r="N224" s="336" t="s">
        <v>65</v>
      </c>
      <c r="O224" s="330"/>
      <c r="P224" s="330"/>
      <c r="Q224" s="330"/>
      <c r="R224" s="330"/>
      <c r="S224" s="330"/>
      <c r="T224" s="331"/>
      <c r="U224" s="37" t="s">
        <v>66</v>
      </c>
      <c r="V224" s="308">
        <f>IFERROR(V221/H221,"0")+IFERROR(V222/H222,"0")+IFERROR(V223/H223,"0")</f>
        <v>0</v>
      </c>
      <c r="W224" s="308">
        <f>IFERROR(W221/H221,"0")+IFERROR(W222/H222,"0")+IFERROR(W223/H223,"0")</f>
        <v>0</v>
      </c>
      <c r="X224" s="308">
        <f>IFERROR(IF(X221="",0,X221),"0")+IFERROR(IF(X222="",0,X222),"0")+IFERROR(IF(X223="",0,X223),"0")</f>
        <v>0</v>
      </c>
      <c r="Y224" s="309"/>
      <c r="Z224" s="309"/>
    </row>
    <row r="225" spans="1:53" hidden="1" x14ac:dyDescent="0.2">
      <c r="A225" s="317"/>
      <c r="B225" s="317"/>
      <c r="C225" s="317"/>
      <c r="D225" s="317"/>
      <c r="E225" s="317"/>
      <c r="F225" s="317"/>
      <c r="G225" s="317"/>
      <c r="H225" s="317"/>
      <c r="I225" s="317"/>
      <c r="J225" s="317"/>
      <c r="K225" s="317"/>
      <c r="L225" s="317"/>
      <c r="M225" s="318"/>
      <c r="N225" s="336" t="s">
        <v>65</v>
      </c>
      <c r="O225" s="330"/>
      <c r="P225" s="330"/>
      <c r="Q225" s="330"/>
      <c r="R225" s="330"/>
      <c r="S225" s="330"/>
      <c r="T225" s="331"/>
      <c r="U225" s="37" t="s">
        <v>64</v>
      </c>
      <c r="V225" s="308">
        <f>IFERROR(SUM(V221:V223),"0")</f>
        <v>0</v>
      </c>
      <c r="W225" s="308">
        <f>IFERROR(SUM(W221:W223),"0")</f>
        <v>0</v>
      </c>
      <c r="X225" s="37"/>
      <c r="Y225" s="309"/>
      <c r="Z225" s="309"/>
    </row>
    <row r="226" spans="1:53" ht="14.25" hidden="1" customHeight="1" x14ac:dyDescent="0.25">
      <c r="A226" s="341" t="s">
        <v>67</v>
      </c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17"/>
      <c r="M226" s="317"/>
      <c r="N226" s="317"/>
      <c r="O226" s="317"/>
      <c r="P226" s="317"/>
      <c r="Q226" s="317"/>
      <c r="R226" s="317"/>
      <c r="S226" s="317"/>
      <c r="T226" s="317"/>
      <c r="U226" s="317"/>
      <c r="V226" s="317"/>
      <c r="W226" s="317"/>
      <c r="X226" s="317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2">
        <v>4607091387766</v>
      </c>
      <c r="E227" s="313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4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24"/>
      <c r="P227" s="324"/>
      <c r="Q227" s="324"/>
      <c r="R227" s="313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2">
        <v>4607091387957</v>
      </c>
      <c r="E228" s="313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57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24"/>
      <c r="P228" s="324"/>
      <c r="Q228" s="324"/>
      <c r="R228" s="313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2">
        <v>4607091387964</v>
      </c>
      <c r="E229" s="313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24"/>
      <c r="P229" s="324"/>
      <c r="Q229" s="324"/>
      <c r="R229" s="313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2">
        <v>4680115883604</v>
      </c>
      <c r="E230" s="313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398" t="s">
        <v>368</v>
      </c>
      <c r="O230" s="324"/>
      <c r="P230" s="324"/>
      <c r="Q230" s="324"/>
      <c r="R230" s="313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2">
        <v>4680115883567</v>
      </c>
      <c r="E231" s="313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527" t="s">
        <v>371</v>
      </c>
      <c r="O231" s="324"/>
      <c r="P231" s="324"/>
      <c r="Q231" s="324"/>
      <c r="R231" s="313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2">
        <v>4607091381672</v>
      </c>
      <c r="E232" s="313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24"/>
      <c r="P232" s="324"/>
      <c r="Q232" s="324"/>
      <c r="R232" s="313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2">
        <v>4607091387537</v>
      </c>
      <c r="E233" s="313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3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24"/>
      <c r="P233" s="324"/>
      <c r="Q233" s="324"/>
      <c r="R233" s="313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2">
        <v>4607091387513</v>
      </c>
      <c r="E234" s="313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24"/>
      <c r="P234" s="324"/>
      <c r="Q234" s="324"/>
      <c r="R234" s="313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2">
        <v>4680115880511</v>
      </c>
      <c r="E235" s="313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36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24"/>
      <c r="P235" s="324"/>
      <c r="Q235" s="324"/>
      <c r="R235" s="313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16"/>
      <c r="B236" s="317"/>
      <c r="C236" s="317"/>
      <c r="D236" s="317"/>
      <c r="E236" s="317"/>
      <c r="F236" s="317"/>
      <c r="G236" s="317"/>
      <c r="H236" s="317"/>
      <c r="I236" s="317"/>
      <c r="J236" s="317"/>
      <c r="K236" s="317"/>
      <c r="L236" s="317"/>
      <c r="M236" s="318"/>
      <c r="N236" s="336" t="s">
        <v>65</v>
      </c>
      <c r="O236" s="330"/>
      <c r="P236" s="330"/>
      <c r="Q236" s="330"/>
      <c r="R236" s="330"/>
      <c r="S236" s="330"/>
      <c r="T236" s="331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17"/>
      <c r="B237" s="317"/>
      <c r="C237" s="317"/>
      <c r="D237" s="317"/>
      <c r="E237" s="317"/>
      <c r="F237" s="317"/>
      <c r="G237" s="317"/>
      <c r="H237" s="317"/>
      <c r="I237" s="317"/>
      <c r="J237" s="317"/>
      <c r="K237" s="317"/>
      <c r="L237" s="317"/>
      <c r="M237" s="318"/>
      <c r="N237" s="336" t="s">
        <v>65</v>
      </c>
      <c r="O237" s="330"/>
      <c r="P237" s="330"/>
      <c r="Q237" s="330"/>
      <c r="R237" s="330"/>
      <c r="S237" s="330"/>
      <c r="T237" s="331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41" t="s">
        <v>206</v>
      </c>
      <c r="B238" s="317"/>
      <c r="C238" s="317"/>
      <c r="D238" s="317"/>
      <c r="E238" s="317"/>
      <c r="F238" s="317"/>
      <c r="G238" s="317"/>
      <c r="H238" s="317"/>
      <c r="I238" s="317"/>
      <c r="J238" s="317"/>
      <c r="K238" s="317"/>
      <c r="L238" s="317"/>
      <c r="M238" s="317"/>
      <c r="N238" s="317"/>
      <c r="O238" s="317"/>
      <c r="P238" s="317"/>
      <c r="Q238" s="317"/>
      <c r="R238" s="317"/>
      <c r="S238" s="317"/>
      <c r="T238" s="317"/>
      <c r="U238" s="317"/>
      <c r="V238" s="317"/>
      <c r="W238" s="317"/>
      <c r="X238" s="317"/>
      <c r="Y238" s="302"/>
      <c r="Z238" s="302"/>
    </row>
    <row r="239" spans="1:53" ht="16.5" hidden="1" customHeight="1" x14ac:dyDescent="0.25">
      <c r="A239" s="54" t="s">
        <v>380</v>
      </c>
      <c r="B239" s="54" t="s">
        <v>381</v>
      </c>
      <c r="C239" s="31">
        <v>4301060326</v>
      </c>
      <c r="D239" s="312">
        <v>4607091380880</v>
      </c>
      <c r="E239" s="313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41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24"/>
      <c r="P239" s="324"/>
      <c r="Q239" s="324"/>
      <c r="R239" s="313"/>
      <c r="S239" s="34"/>
      <c r="T239" s="34"/>
      <c r="U239" s="35" t="s">
        <v>64</v>
      </c>
      <c r="V239" s="306">
        <v>0</v>
      </c>
      <c r="W239" s="307">
        <f>IFERROR(IF(V239="",0,CEILING((V239/$H239),1)*$H239),"")</f>
        <v>0</v>
      </c>
      <c r="X239" s="36" t="str">
        <f>IFERROR(IF(W239=0,"",ROUNDUP(W239/H239,0)*0.02175),"")</f>
        <v/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2">
        <v>4607091384482</v>
      </c>
      <c r="E240" s="313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8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24"/>
      <c r="P240" s="324"/>
      <c r="Q240" s="324"/>
      <c r="R240" s="313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hidden="1" customHeight="1" x14ac:dyDescent="0.25">
      <c r="A241" s="54" t="s">
        <v>384</v>
      </c>
      <c r="B241" s="54" t="s">
        <v>385</v>
      </c>
      <c r="C241" s="31">
        <v>4301060325</v>
      </c>
      <c r="D241" s="312">
        <v>4607091380897</v>
      </c>
      <c r="E241" s="313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24"/>
      <c r="P241" s="324"/>
      <c r="Q241" s="324"/>
      <c r="R241" s="313"/>
      <c r="S241" s="34"/>
      <c r="T241" s="34"/>
      <c r="U241" s="35" t="s">
        <v>64</v>
      </c>
      <c r="V241" s="306">
        <v>0</v>
      </c>
      <c r="W241" s="307">
        <f>IFERROR(IF(V241="",0,CEILING((V241/$H241),1)*$H241),"")</f>
        <v>0</v>
      </c>
      <c r="X241" s="36" t="str">
        <f>IFERROR(IF(W241=0,"",ROUNDUP(W241/H241,0)*0.02175),"")</f>
        <v/>
      </c>
      <c r="Y241" s="56"/>
      <c r="Z241" s="57"/>
      <c r="AD241" s="58"/>
      <c r="BA241" s="192" t="s">
        <v>1</v>
      </c>
    </row>
    <row r="242" spans="1:53" hidden="1" x14ac:dyDescent="0.2">
      <c r="A242" s="316"/>
      <c r="B242" s="317"/>
      <c r="C242" s="317"/>
      <c r="D242" s="317"/>
      <c r="E242" s="317"/>
      <c r="F242" s="317"/>
      <c r="G242" s="317"/>
      <c r="H242" s="317"/>
      <c r="I242" s="317"/>
      <c r="J242" s="317"/>
      <c r="K242" s="317"/>
      <c r="L242" s="317"/>
      <c r="M242" s="318"/>
      <c r="N242" s="336" t="s">
        <v>65</v>
      </c>
      <c r="O242" s="330"/>
      <c r="P242" s="330"/>
      <c r="Q242" s="330"/>
      <c r="R242" s="330"/>
      <c r="S242" s="330"/>
      <c r="T242" s="331"/>
      <c r="U242" s="37" t="s">
        <v>66</v>
      </c>
      <c r="V242" s="308">
        <f>IFERROR(V239/H239,"0")+IFERROR(V240/H240,"0")+IFERROR(V241/H241,"0")</f>
        <v>0</v>
      </c>
      <c r="W242" s="308">
        <f>IFERROR(W239/H239,"0")+IFERROR(W240/H240,"0")+IFERROR(W241/H241,"0")</f>
        <v>0</v>
      </c>
      <c r="X242" s="308">
        <f>IFERROR(IF(X239="",0,X239),"0")+IFERROR(IF(X240="",0,X240),"0")+IFERROR(IF(X241="",0,X241),"0")</f>
        <v>0</v>
      </c>
      <c r="Y242" s="309"/>
      <c r="Z242" s="309"/>
    </row>
    <row r="243" spans="1:53" hidden="1" x14ac:dyDescent="0.2">
      <c r="A243" s="317"/>
      <c r="B243" s="317"/>
      <c r="C243" s="317"/>
      <c r="D243" s="317"/>
      <c r="E243" s="317"/>
      <c r="F243" s="317"/>
      <c r="G243" s="317"/>
      <c r="H243" s="317"/>
      <c r="I243" s="317"/>
      <c r="J243" s="317"/>
      <c r="K243" s="317"/>
      <c r="L243" s="317"/>
      <c r="M243" s="318"/>
      <c r="N243" s="336" t="s">
        <v>65</v>
      </c>
      <c r="O243" s="330"/>
      <c r="P243" s="330"/>
      <c r="Q243" s="330"/>
      <c r="R243" s="330"/>
      <c r="S243" s="330"/>
      <c r="T243" s="331"/>
      <c r="U243" s="37" t="s">
        <v>64</v>
      </c>
      <c r="V243" s="308">
        <f>IFERROR(SUM(V239:V241),"0")</f>
        <v>0</v>
      </c>
      <c r="W243" s="308">
        <f>IFERROR(SUM(W239:W241),"0")</f>
        <v>0</v>
      </c>
      <c r="X243" s="37"/>
      <c r="Y243" s="309"/>
      <c r="Z243" s="309"/>
    </row>
    <row r="244" spans="1:53" ht="14.25" hidden="1" customHeight="1" x14ac:dyDescent="0.25">
      <c r="A244" s="341" t="s">
        <v>80</v>
      </c>
      <c r="B244" s="317"/>
      <c r="C244" s="317"/>
      <c r="D244" s="317"/>
      <c r="E244" s="317"/>
      <c r="F244" s="317"/>
      <c r="G244" s="317"/>
      <c r="H244" s="317"/>
      <c r="I244" s="317"/>
      <c r="J244" s="317"/>
      <c r="K244" s="317"/>
      <c r="L244" s="317"/>
      <c r="M244" s="317"/>
      <c r="N244" s="317"/>
      <c r="O244" s="317"/>
      <c r="P244" s="317"/>
      <c r="Q244" s="317"/>
      <c r="R244" s="317"/>
      <c r="S244" s="317"/>
      <c r="T244" s="317"/>
      <c r="U244" s="317"/>
      <c r="V244" s="317"/>
      <c r="W244" s="317"/>
      <c r="X244" s="317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2">
        <v>4607091388374</v>
      </c>
      <c r="E245" s="313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491" t="s">
        <v>388</v>
      </c>
      <c r="O245" s="324"/>
      <c r="P245" s="324"/>
      <c r="Q245" s="324"/>
      <c r="R245" s="313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2">
        <v>4607091388381</v>
      </c>
      <c r="E246" s="313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380" t="s">
        <v>391</v>
      </c>
      <c r="O246" s="324"/>
      <c r="P246" s="324"/>
      <c r="Q246" s="324"/>
      <c r="R246" s="313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2">
        <v>4607091388404</v>
      </c>
      <c r="E247" s="313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33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24"/>
      <c r="P247" s="324"/>
      <c r="Q247" s="324"/>
      <c r="R247" s="313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16"/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8"/>
      <c r="N248" s="336" t="s">
        <v>65</v>
      </c>
      <c r="O248" s="330"/>
      <c r="P248" s="330"/>
      <c r="Q248" s="330"/>
      <c r="R248" s="330"/>
      <c r="S248" s="330"/>
      <c r="T248" s="331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17"/>
      <c r="B249" s="317"/>
      <c r="C249" s="317"/>
      <c r="D249" s="317"/>
      <c r="E249" s="317"/>
      <c r="F249" s="317"/>
      <c r="G249" s="317"/>
      <c r="H249" s="317"/>
      <c r="I249" s="317"/>
      <c r="J249" s="317"/>
      <c r="K249" s="317"/>
      <c r="L249" s="317"/>
      <c r="M249" s="318"/>
      <c r="N249" s="336" t="s">
        <v>65</v>
      </c>
      <c r="O249" s="330"/>
      <c r="P249" s="330"/>
      <c r="Q249" s="330"/>
      <c r="R249" s="330"/>
      <c r="S249" s="330"/>
      <c r="T249" s="331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41" t="s">
        <v>394</v>
      </c>
      <c r="B250" s="317"/>
      <c r="C250" s="317"/>
      <c r="D250" s="317"/>
      <c r="E250" s="317"/>
      <c r="F250" s="317"/>
      <c r="G250" s="317"/>
      <c r="H250" s="317"/>
      <c r="I250" s="317"/>
      <c r="J250" s="317"/>
      <c r="K250" s="317"/>
      <c r="L250" s="317"/>
      <c r="M250" s="317"/>
      <c r="N250" s="317"/>
      <c r="O250" s="317"/>
      <c r="P250" s="317"/>
      <c r="Q250" s="317"/>
      <c r="R250" s="317"/>
      <c r="S250" s="317"/>
      <c r="T250" s="317"/>
      <c r="U250" s="317"/>
      <c r="V250" s="317"/>
      <c r="W250" s="317"/>
      <c r="X250" s="317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2">
        <v>4680115881808</v>
      </c>
      <c r="E251" s="313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3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24"/>
      <c r="P251" s="324"/>
      <c r="Q251" s="324"/>
      <c r="R251" s="313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2">
        <v>4680115881822</v>
      </c>
      <c r="E252" s="313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24"/>
      <c r="P252" s="324"/>
      <c r="Q252" s="324"/>
      <c r="R252" s="313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2">
        <v>4680115880016</v>
      </c>
      <c r="E253" s="313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3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24"/>
      <c r="P253" s="324"/>
      <c r="Q253" s="324"/>
      <c r="R253" s="313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16"/>
      <c r="B254" s="317"/>
      <c r="C254" s="317"/>
      <c r="D254" s="317"/>
      <c r="E254" s="317"/>
      <c r="F254" s="317"/>
      <c r="G254" s="317"/>
      <c r="H254" s="317"/>
      <c r="I254" s="317"/>
      <c r="J254" s="317"/>
      <c r="K254" s="317"/>
      <c r="L254" s="317"/>
      <c r="M254" s="318"/>
      <c r="N254" s="336" t="s">
        <v>65</v>
      </c>
      <c r="O254" s="330"/>
      <c r="P254" s="330"/>
      <c r="Q254" s="330"/>
      <c r="R254" s="330"/>
      <c r="S254" s="330"/>
      <c r="T254" s="331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17"/>
      <c r="B255" s="317"/>
      <c r="C255" s="317"/>
      <c r="D255" s="317"/>
      <c r="E255" s="317"/>
      <c r="F255" s="317"/>
      <c r="G255" s="317"/>
      <c r="H255" s="317"/>
      <c r="I255" s="317"/>
      <c r="J255" s="317"/>
      <c r="K255" s="317"/>
      <c r="L255" s="317"/>
      <c r="M255" s="318"/>
      <c r="N255" s="336" t="s">
        <v>65</v>
      </c>
      <c r="O255" s="330"/>
      <c r="P255" s="330"/>
      <c r="Q255" s="330"/>
      <c r="R255" s="330"/>
      <c r="S255" s="330"/>
      <c r="T255" s="331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17"/>
      <c r="M256" s="317"/>
      <c r="N256" s="317"/>
      <c r="O256" s="317"/>
      <c r="P256" s="317"/>
      <c r="Q256" s="317"/>
      <c r="R256" s="317"/>
      <c r="S256" s="317"/>
      <c r="T256" s="317"/>
      <c r="U256" s="317"/>
      <c r="V256" s="317"/>
      <c r="W256" s="317"/>
      <c r="X256" s="317"/>
      <c r="Y256" s="301"/>
      <c r="Z256" s="301"/>
    </row>
    <row r="257" spans="1:53" ht="14.25" hidden="1" customHeight="1" x14ac:dyDescent="0.25">
      <c r="A257" s="341" t="s">
        <v>100</v>
      </c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17"/>
      <c r="M257" s="317"/>
      <c r="N257" s="317"/>
      <c r="O257" s="317"/>
      <c r="P257" s="317"/>
      <c r="Q257" s="317"/>
      <c r="R257" s="317"/>
      <c r="S257" s="317"/>
      <c r="T257" s="317"/>
      <c r="U257" s="317"/>
      <c r="V257" s="317"/>
      <c r="W257" s="317"/>
      <c r="X257" s="317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2">
        <v>4607091387421</v>
      </c>
      <c r="E258" s="313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24"/>
      <c r="P258" s="324"/>
      <c r="Q258" s="324"/>
      <c r="R258" s="313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2">
        <v>4607091387421</v>
      </c>
      <c r="E259" s="313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34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24"/>
      <c r="P259" s="324"/>
      <c r="Q259" s="324"/>
      <c r="R259" s="313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2">
        <v>4607091387452</v>
      </c>
      <c r="E260" s="313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51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24"/>
      <c r="P260" s="324"/>
      <c r="Q260" s="324"/>
      <c r="R260" s="313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2">
        <v>4607091387452</v>
      </c>
      <c r="E261" s="313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351" t="s">
        <v>410</v>
      </c>
      <c r="O261" s="324"/>
      <c r="P261" s="324"/>
      <c r="Q261" s="324"/>
      <c r="R261" s="313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2">
        <v>4607091385984</v>
      </c>
      <c r="E262" s="313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6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24"/>
      <c r="P262" s="324"/>
      <c r="Q262" s="324"/>
      <c r="R262" s="313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2">
        <v>4607091387438</v>
      </c>
      <c r="E263" s="313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50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24"/>
      <c r="P263" s="324"/>
      <c r="Q263" s="324"/>
      <c r="R263" s="313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2">
        <v>4607091387469</v>
      </c>
      <c r="E264" s="313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6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24"/>
      <c r="P264" s="324"/>
      <c r="Q264" s="324"/>
      <c r="R264" s="313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16"/>
      <c r="B265" s="317"/>
      <c r="C265" s="317"/>
      <c r="D265" s="317"/>
      <c r="E265" s="317"/>
      <c r="F265" s="317"/>
      <c r="G265" s="317"/>
      <c r="H265" s="317"/>
      <c r="I265" s="317"/>
      <c r="J265" s="317"/>
      <c r="K265" s="317"/>
      <c r="L265" s="317"/>
      <c r="M265" s="318"/>
      <c r="N265" s="336" t="s">
        <v>65</v>
      </c>
      <c r="O265" s="330"/>
      <c r="P265" s="330"/>
      <c r="Q265" s="330"/>
      <c r="R265" s="330"/>
      <c r="S265" s="330"/>
      <c r="T265" s="331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17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17"/>
      <c r="M266" s="318"/>
      <c r="N266" s="336" t="s">
        <v>65</v>
      </c>
      <c r="O266" s="330"/>
      <c r="P266" s="330"/>
      <c r="Q266" s="330"/>
      <c r="R266" s="330"/>
      <c r="S266" s="330"/>
      <c r="T266" s="331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41" t="s">
        <v>59</v>
      </c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17"/>
      <c r="M267" s="317"/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2">
        <v>4607091387292</v>
      </c>
      <c r="E268" s="313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47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24"/>
      <c r="P268" s="324"/>
      <c r="Q268" s="324"/>
      <c r="R268" s="313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2">
        <v>4607091387315</v>
      </c>
      <c r="E269" s="313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44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24"/>
      <c r="P269" s="324"/>
      <c r="Q269" s="324"/>
      <c r="R269" s="313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16"/>
      <c r="B270" s="317"/>
      <c r="C270" s="317"/>
      <c r="D270" s="317"/>
      <c r="E270" s="317"/>
      <c r="F270" s="317"/>
      <c r="G270" s="317"/>
      <c r="H270" s="317"/>
      <c r="I270" s="317"/>
      <c r="J270" s="317"/>
      <c r="K270" s="317"/>
      <c r="L270" s="317"/>
      <c r="M270" s="318"/>
      <c r="N270" s="336" t="s">
        <v>65</v>
      </c>
      <c r="O270" s="330"/>
      <c r="P270" s="330"/>
      <c r="Q270" s="330"/>
      <c r="R270" s="330"/>
      <c r="S270" s="330"/>
      <c r="T270" s="331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17"/>
      <c r="B271" s="317"/>
      <c r="C271" s="317"/>
      <c r="D271" s="317"/>
      <c r="E271" s="317"/>
      <c r="F271" s="317"/>
      <c r="G271" s="317"/>
      <c r="H271" s="317"/>
      <c r="I271" s="317"/>
      <c r="J271" s="317"/>
      <c r="K271" s="317"/>
      <c r="L271" s="317"/>
      <c r="M271" s="318"/>
      <c r="N271" s="336" t="s">
        <v>65</v>
      </c>
      <c r="O271" s="330"/>
      <c r="P271" s="330"/>
      <c r="Q271" s="330"/>
      <c r="R271" s="330"/>
      <c r="S271" s="330"/>
      <c r="T271" s="331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17"/>
      <c r="M272" s="317"/>
      <c r="N272" s="317"/>
      <c r="O272" s="317"/>
      <c r="P272" s="317"/>
      <c r="Q272" s="317"/>
      <c r="R272" s="317"/>
      <c r="S272" s="317"/>
      <c r="T272" s="317"/>
      <c r="U272" s="317"/>
      <c r="V272" s="317"/>
      <c r="W272" s="317"/>
      <c r="X272" s="317"/>
      <c r="Y272" s="301"/>
      <c r="Z272" s="301"/>
    </row>
    <row r="273" spans="1:53" ht="14.25" hidden="1" customHeight="1" x14ac:dyDescent="0.25">
      <c r="A273" s="341" t="s">
        <v>59</v>
      </c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17"/>
      <c r="M273" s="317"/>
      <c r="N273" s="317"/>
      <c r="O273" s="317"/>
      <c r="P273" s="317"/>
      <c r="Q273" s="317"/>
      <c r="R273" s="317"/>
      <c r="S273" s="317"/>
      <c r="T273" s="317"/>
      <c r="U273" s="317"/>
      <c r="V273" s="317"/>
      <c r="W273" s="317"/>
      <c r="X273" s="317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2">
        <v>4607091383836</v>
      </c>
      <c r="E274" s="313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3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24"/>
      <c r="P274" s="324"/>
      <c r="Q274" s="324"/>
      <c r="R274" s="313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16"/>
      <c r="B275" s="317"/>
      <c r="C275" s="317"/>
      <c r="D275" s="317"/>
      <c r="E275" s="317"/>
      <c r="F275" s="317"/>
      <c r="G275" s="317"/>
      <c r="H275" s="317"/>
      <c r="I275" s="317"/>
      <c r="J275" s="317"/>
      <c r="K275" s="317"/>
      <c r="L275" s="317"/>
      <c r="M275" s="318"/>
      <c r="N275" s="336" t="s">
        <v>65</v>
      </c>
      <c r="O275" s="330"/>
      <c r="P275" s="330"/>
      <c r="Q275" s="330"/>
      <c r="R275" s="330"/>
      <c r="S275" s="330"/>
      <c r="T275" s="331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17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17"/>
      <c r="M276" s="318"/>
      <c r="N276" s="336" t="s">
        <v>65</v>
      </c>
      <c r="O276" s="330"/>
      <c r="P276" s="330"/>
      <c r="Q276" s="330"/>
      <c r="R276" s="330"/>
      <c r="S276" s="330"/>
      <c r="T276" s="331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41" t="s">
        <v>67</v>
      </c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17"/>
      <c r="M277" s="317"/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2">
        <v>4607091387919</v>
      </c>
      <c r="E278" s="313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42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24"/>
      <c r="P278" s="324"/>
      <c r="Q278" s="324"/>
      <c r="R278" s="313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16"/>
      <c r="B279" s="317"/>
      <c r="C279" s="317"/>
      <c r="D279" s="317"/>
      <c r="E279" s="317"/>
      <c r="F279" s="317"/>
      <c r="G279" s="317"/>
      <c r="H279" s="317"/>
      <c r="I279" s="317"/>
      <c r="J279" s="317"/>
      <c r="K279" s="317"/>
      <c r="L279" s="317"/>
      <c r="M279" s="318"/>
      <c r="N279" s="336" t="s">
        <v>65</v>
      </c>
      <c r="O279" s="330"/>
      <c r="P279" s="330"/>
      <c r="Q279" s="330"/>
      <c r="R279" s="330"/>
      <c r="S279" s="330"/>
      <c r="T279" s="331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17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17"/>
      <c r="M280" s="318"/>
      <c r="N280" s="336" t="s">
        <v>65</v>
      </c>
      <c r="O280" s="330"/>
      <c r="P280" s="330"/>
      <c r="Q280" s="330"/>
      <c r="R280" s="330"/>
      <c r="S280" s="330"/>
      <c r="T280" s="331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41" t="s">
        <v>206</v>
      </c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17"/>
      <c r="M281" s="317"/>
      <c r="N281" s="317"/>
      <c r="O281" s="317"/>
      <c r="P281" s="317"/>
      <c r="Q281" s="317"/>
      <c r="R281" s="317"/>
      <c r="S281" s="317"/>
      <c r="T281" s="317"/>
      <c r="U281" s="317"/>
      <c r="V281" s="317"/>
      <c r="W281" s="317"/>
      <c r="X281" s="317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2">
        <v>4607091388831</v>
      </c>
      <c r="E282" s="313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4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24"/>
      <c r="P282" s="324"/>
      <c r="Q282" s="324"/>
      <c r="R282" s="313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16"/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8"/>
      <c r="N283" s="336" t="s">
        <v>65</v>
      </c>
      <c r="O283" s="330"/>
      <c r="P283" s="330"/>
      <c r="Q283" s="330"/>
      <c r="R283" s="330"/>
      <c r="S283" s="330"/>
      <c r="T283" s="331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17"/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8"/>
      <c r="N284" s="336" t="s">
        <v>65</v>
      </c>
      <c r="O284" s="330"/>
      <c r="P284" s="330"/>
      <c r="Q284" s="330"/>
      <c r="R284" s="330"/>
      <c r="S284" s="330"/>
      <c r="T284" s="331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41" t="s">
        <v>80</v>
      </c>
      <c r="B285" s="317"/>
      <c r="C285" s="317"/>
      <c r="D285" s="317"/>
      <c r="E285" s="317"/>
      <c r="F285" s="317"/>
      <c r="G285" s="317"/>
      <c r="H285" s="317"/>
      <c r="I285" s="317"/>
      <c r="J285" s="317"/>
      <c r="K285" s="317"/>
      <c r="L285" s="317"/>
      <c r="M285" s="317"/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2">
        <v>4607091383102</v>
      </c>
      <c r="E286" s="313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54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24"/>
      <c r="P286" s="324"/>
      <c r="Q286" s="324"/>
      <c r="R286" s="313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16"/>
      <c r="B287" s="317"/>
      <c r="C287" s="317"/>
      <c r="D287" s="317"/>
      <c r="E287" s="317"/>
      <c r="F287" s="317"/>
      <c r="G287" s="317"/>
      <c r="H287" s="317"/>
      <c r="I287" s="317"/>
      <c r="J287" s="317"/>
      <c r="K287" s="317"/>
      <c r="L287" s="317"/>
      <c r="M287" s="318"/>
      <c r="N287" s="336" t="s">
        <v>65</v>
      </c>
      <c r="O287" s="330"/>
      <c r="P287" s="330"/>
      <c r="Q287" s="330"/>
      <c r="R287" s="330"/>
      <c r="S287" s="330"/>
      <c r="T287" s="331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17"/>
      <c r="B288" s="317"/>
      <c r="C288" s="317"/>
      <c r="D288" s="317"/>
      <c r="E288" s="317"/>
      <c r="F288" s="317"/>
      <c r="G288" s="317"/>
      <c r="H288" s="317"/>
      <c r="I288" s="317"/>
      <c r="J288" s="317"/>
      <c r="K288" s="317"/>
      <c r="L288" s="317"/>
      <c r="M288" s="318"/>
      <c r="N288" s="336" t="s">
        <v>65</v>
      </c>
      <c r="O288" s="330"/>
      <c r="P288" s="330"/>
      <c r="Q288" s="330"/>
      <c r="R288" s="330"/>
      <c r="S288" s="330"/>
      <c r="T288" s="331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64" t="s">
        <v>430</v>
      </c>
      <c r="B289" s="365"/>
      <c r="C289" s="365"/>
      <c r="D289" s="365"/>
      <c r="E289" s="365"/>
      <c r="F289" s="365"/>
      <c r="G289" s="365"/>
      <c r="H289" s="365"/>
      <c r="I289" s="365"/>
      <c r="J289" s="365"/>
      <c r="K289" s="365"/>
      <c r="L289" s="365"/>
      <c r="M289" s="365"/>
      <c r="N289" s="365"/>
      <c r="O289" s="365"/>
      <c r="P289" s="365"/>
      <c r="Q289" s="365"/>
      <c r="R289" s="365"/>
      <c r="S289" s="365"/>
      <c r="T289" s="365"/>
      <c r="U289" s="365"/>
      <c r="V289" s="365"/>
      <c r="W289" s="365"/>
      <c r="X289" s="365"/>
      <c r="Y289" s="48"/>
      <c r="Z289" s="48"/>
    </row>
    <row r="290" spans="1:53" ht="16.5" hidden="1" customHeight="1" x14ac:dyDescent="0.25">
      <c r="A290" s="328" t="s">
        <v>431</v>
      </c>
      <c r="B290" s="317"/>
      <c r="C290" s="317"/>
      <c r="D290" s="317"/>
      <c r="E290" s="317"/>
      <c r="F290" s="317"/>
      <c r="G290" s="317"/>
      <c r="H290" s="317"/>
      <c r="I290" s="317"/>
      <c r="J290" s="317"/>
      <c r="K290" s="317"/>
      <c r="L290" s="317"/>
      <c r="M290" s="317"/>
      <c r="N290" s="317"/>
      <c r="O290" s="317"/>
      <c r="P290" s="317"/>
      <c r="Q290" s="317"/>
      <c r="R290" s="317"/>
      <c r="S290" s="317"/>
      <c r="T290" s="317"/>
      <c r="U290" s="317"/>
      <c r="V290" s="317"/>
      <c r="W290" s="317"/>
      <c r="X290" s="317"/>
      <c r="Y290" s="301"/>
      <c r="Z290" s="301"/>
    </row>
    <row r="291" spans="1:53" ht="14.25" hidden="1" customHeight="1" x14ac:dyDescent="0.25">
      <c r="A291" s="341" t="s">
        <v>100</v>
      </c>
      <c r="B291" s="317"/>
      <c r="C291" s="317"/>
      <c r="D291" s="317"/>
      <c r="E291" s="317"/>
      <c r="F291" s="317"/>
      <c r="G291" s="317"/>
      <c r="H291" s="317"/>
      <c r="I291" s="317"/>
      <c r="J291" s="317"/>
      <c r="K291" s="317"/>
      <c r="L291" s="317"/>
      <c r="M291" s="317"/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02"/>
      <c r="Z291" s="302"/>
    </row>
    <row r="292" spans="1:53" ht="27" hidden="1" customHeight="1" x14ac:dyDescent="0.25">
      <c r="A292" s="54" t="s">
        <v>432</v>
      </c>
      <c r="B292" s="54" t="s">
        <v>433</v>
      </c>
      <c r="C292" s="31">
        <v>4301011339</v>
      </c>
      <c r="D292" s="312">
        <v>4607091383997</v>
      </c>
      <c r="E292" s="313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5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4"/>
      <c r="P292" s="324"/>
      <c r="Q292" s="324"/>
      <c r="R292" s="313"/>
      <c r="S292" s="34"/>
      <c r="T292" s="34"/>
      <c r="U292" s="35" t="s">
        <v>64</v>
      </c>
      <c r="V292" s="306">
        <v>0</v>
      </c>
      <c r="W292" s="307">
        <f t="shared" ref="W292:W299" si="14">IFERROR(IF(V292="",0,CEILING((V292/$H292),1)*$H292),"")</f>
        <v>0</v>
      </c>
      <c r="X292" s="36" t="str">
        <f>IFERROR(IF(W292=0,"",ROUNDUP(W292/H292,0)*0.02175),"")</f>
        <v/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2">
        <v>4607091383997</v>
      </c>
      <c r="E293" s="313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3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24"/>
      <c r="P293" s="324"/>
      <c r="Q293" s="324"/>
      <c r="R293" s="313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hidden="1" customHeight="1" x14ac:dyDescent="0.25">
      <c r="A294" s="54" t="s">
        <v>435</v>
      </c>
      <c r="B294" s="54" t="s">
        <v>436</v>
      </c>
      <c r="C294" s="31">
        <v>4301011326</v>
      </c>
      <c r="D294" s="312">
        <v>4607091384130</v>
      </c>
      <c r="E294" s="313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52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4"/>
      <c r="P294" s="324"/>
      <c r="Q294" s="324"/>
      <c r="R294" s="313"/>
      <c r="S294" s="34"/>
      <c r="T294" s="34"/>
      <c r="U294" s="35" t="s">
        <v>64</v>
      </c>
      <c r="V294" s="306">
        <v>0</v>
      </c>
      <c r="W294" s="307">
        <f t="shared" si="14"/>
        <v>0</v>
      </c>
      <c r="X294" s="36" t="str">
        <f>IFERROR(IF(W294=0,"",ROUNDUP(W294/H294,0)*0.02175),"")</f>
        <v/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2">
        <v>4607091384130</v>
      </c>
      <c r="E295" s="313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42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24"/>
      <c r="P295" s="324"/>
      <c r="Q295" s="324"/>
      <c r="R295" s="313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hidden="1" customHeight="1" x14ac:dyDescent="0.25">
      <c r="A296" s="54" t="s">
        <v>438</v>
      </c>
      <c r="B296" s="54" t="s">
        <v>439</v>
      </c>
      <c r="C296" s="31">
        <v>4301011330</v>
      </c>
      <c r="D296" s="312">
        <v>4607091384147</v>
      </c>
      <c r="E296" s="313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24"/>
      <c r="P296" s="324"/>
      <c r="Q296" s="324"/>
      <c r="R296" s="313"/>
      <c r="S296" s="34"/>
      <c r="T296" s="34"/>
      <c r="U296" s="35" t="s">
        <v>64</v>
      </c>
      <c r="V296" s="306">
        <v>0</v>
      </c>
      <c r="W296" s="307">
        <f t="shared" si="14"/>
        <v>0</v>
      </c>
      <c r="X296" s="36" t="str">
        <f>IFERROR(IF(W296=0,"",ROUNDUP(W296/H296,0)*0.02175),"")</f>
        <v/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2">
        <v>4607091384147</v>
      </c>
      <c r="E297" s="313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359" t="s">
        <v>441</v>
      </c>
      <c r="O297" s="324"/>
      <c r="P297" s="324"/>
      <c r="Q297" s="324"/>
      <c r="R297" s="313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2">
        <v>4607091384154</v>
      </c>
      <c r="E298" s="313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58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24"/>
      <c r="P298" s="324"/>
      <c r="Q298" s="324"/>
      <c r="R298" s="313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2">
        <v>4607091384161</v>
      </c>
      <c r="E299" s="313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34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24"/>
      <c r="P299" s="324"/>
      <c r="Q299" s="324"/>
      <c r="R299" s="313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hidden="1" x14ac:dyDescent="0.2">
      <c r="A300" s="316"/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8"/>
      <c r="N300" s="336" t="s">
        <v>65</v>
      </c>
      <c r="O300" s="330"/>
      <c r="P300" s="330"/>
      <c r="Q300" s="330"/>
      <c r="R300" s="330"/>
      <c r="S300" s="330"/>
      <c r="T300" s="331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0</v>
      </c>
      <c r="W300" s="308">
        <f>IFERROR(W292/H292,"0")+IFERROR(W293/H293,"0")+IFERROR(W294/H294,"0")+IFERROR(W295/H295,"0")+IFERROR(W296/H296,"0")+IFERROR(W297/H297,"0")+IFERROR(W298/H298,"0")+IFERROR(W299/H299,"0")</f>
        <v>0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0</v>
      </c>
      <c r="Y300" s="309"/>
      <c r="Z300" s="309"/>
    </row>
    <row r="301" spans="1:53" hidden="1" x14ac:dyDescent="0.2">
      <c r="A301" s="317"/>
      <c r="B301" s="317"/>
      <c r="C301" s="317"/>
      <c r="D301" s="317"/>
      <c r="E301" s="317"/>
      <c r="F301" s="317"/>
      <c r="G301" s="317"/>
      <c r="H301" s="317"/>
      <c r="I301" s="317"/>
      <c r="J301" s="317"/>
      <c r="K301" s="317"/>
      <c r="L301" s="317"/>
      <c r="M301" s="318"/>
      <c r="N301" s="336" t="s">
        <v>65</v>
      </c>
      <c r="O301" s="330"/>
      <c r="P301" s="330"/>
      <c r="Q301" s="330"/>
      <c r="R301" s="330"/>
      <c r="S301" s="330"/>
      <c r="T301" s="331"/>
      <c r="U301" s="37" t="s">
        <v>64</v>
      </c>
      <c r="V301" s="308">
        <f>IFERROR(SUM(V292:V299),"0")</f>
        <v>0</v>
      </c>
      <c r="W301" s="308">
        <f>IFERROR(SUM(W292:W299),"0")</f>
        <v>0</v>
      </c>
      <c r="X301" s="37"/>
      <c r="Y301" s="309"/>
      <c r="Z301" s="309"/>
    </row>
    <row r="302" spans="1:53" ht="14.25" hidden="1" customHeight="1" x14ac:dyDescent="0.25">
      <c r="A302" s="341" t="s">
        <v>94</v>
      </c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17"/>
      <c r="M302" s="317"/>
      <c r="N302" s="317"/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02"/>
      <c r="Z302" s="302"/>
    </row>
    <row r="303" spans="1:53" ht="27" hidden="1" customHeight="1" x14ac:dyDescent="0.25">
      <c r="A303" s="54" t="s">
        <v>446</v>
      </c>
      <c r="B303" s="54" t="s">
        <v>447</v>
      </c>
      <c r="C303" s="31">
        <v>4301020178</v>
      </c>
      <c r="D303" s="312">
        <v>4607091383980</v>
      </c>
      <c r="E303" s="313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3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24"/>
      <c r="P303" s="324"/>
      <c r="Q303" s="324"/>
      <c r="R303" s="313"/>
      <c r="S303" s="34"/>
      <c r="T303" s="34"/>
      <c r="U303" s="35" t="s">
        <v>64</v>
      </c>
      <c r="V303" s="306">
        <v>0</v>
      </c>
      <c r="W303" s="307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2">
        <v>4680115883314</v>
      </c>
      <c r="E304" s="313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484" t="s">
        <v>450</v>
      </c>
      <c r="O304" s="324"/>
      <c r="P304" s="324"/>
      <c r="Q304" s="324"/>
      <c r="R304" s="313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2">
        <v>4607091384178</v>
      </c>
      <c r="E305" s="313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57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24"/>
      <c r="P305" s="324"/>
      <c r="Q305" s="324"/>
      <c r="R305" s="313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hidden="1" x14ac:dyDescent="0.2">
      <c r="A306" s="316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17"/>
      <c r="M306" s="318"/>
      <c r="N306" s="336" t="s">
        <v>65</v>
      </c>
      <c r="O306" s="330"/>
      <c r="P306" s="330"/>
      <c r="Q306" s="330"/>
      <c r="R306" s="330"/>
      <c r="S306" s="330"/>
      <c r="T306" s="331"/>
      <c r="U306" s="37" t="s">
        <v>66</v>
      </c>
      <c r="V306" s="308">
        <f>IFERROR(V303/H303,"0")+IFERROR(V304/H304,"0")+IFERROR(V305/H305,"0")</f>
        <v>0</v>
      </c>
      <c r="W306" s="308">
        <f>IFERROR(W303/H303,"0")+IFERROR(W304/H304,"0")+IFERROR(W305/H305,"0")</f>
        <v>0</v>
      </c>
      <c r="X306" s="308">
        <f>IFERROR(IF(X303="",0,X303),"0")+IFERROR(IF(X304="",0,X304),"0")+IFERROR(IF(X305="",0,X305),"0")</f>
        <v>0</v>
      </c>
      <c r="Y306" s="309"/>
      <c r="Z306" s="309"/>
    </row>
    <row r="307" spans="1:53" hidden="1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17"/>
      <c r="M307" s="318"/>
      <c r="N307" s="336" t="s">
        <v>65</v>
      </c>
      <c r="O307" s="330"/>
      <c r="P307" s="330"/>
      <c r="Q307" s="330"/>
      <c r="R307" s="330"/>
      <c r="S307" s="330"/>
      <c r="T307" s="331"/>
      <c r="U307" s="37" t="s">
        <v>64</v>
      </c>
      <c r="V307" s="308">
        <f>IFERROR(SUM(V303:V305),"0")</f>
        <v>0</v>
      </c>
      <c r="W307" s="308">
        <f>IFERROR(SUM(W303:W305),"0")</f>
        <v>0</v>
      </c>
      <c r="X307" s="37"/>
      <c r="Y307" s="309"/>
      <c r="Z307" s="309"/>
    </row>
    <row r="308" spans="1:53" ht="14.25" hidden="1" customHeight="1" x14ac:dyDescent="0.25">
      <c r="A308" s="341" t="s">
        <v>67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17"/>
      <c r="Y308" s="302"/>
      <c r="Z308" s="302"/>
    </row>
    <row r="309" spans="1:53" ht="27" hidden="1" customHeight="1" x14ac:dyDescent="0.25">
      <c r="A309" s="54" t="s">
        <v>453</v>
      </c>
      <c r="B309" s="54" t="s">
        <v>454</v>
      </c>
      <c r="C309" s="31">
        <v>4301051298</v>
      </c>
      <c r="D309" s="312">
        <v>4607091384260</v>
      </c>
      <c r="E309" s="313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24"/>
      <c r="P309" s="324"/>
      <c r="Q309" s="324"/>
      <c r="R309" s="313"/>
      <c r="S309" s="34"/>
      <c r="T309" s="34"/>
      <c r="U309" s="35" t="s">
        <v>64</v>
      </c>
      <c r="V309" s="306">
        <v>0</v>
      </c>
      <c r="W309" s="307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3" t="s">
        <v>1</v>
      </c>
    </row>
    <row r="310" spans="1:53" hidden="1" x14ac:dyDescent="0.2">
      <c r="A310" s="316"/>
      <c r="B310" s="317"/>
      <c r="C310" s="317"/>
      <c r="D310" s="317"/>
      <c r="E310" s="317"/>
      <c r="F310" s="317"/>
      <c r="G310" s="317"/>
      <c r="H310" s="317"/>
      <c r="I310" s="317"/>
      <c r="J310" s="317"/>
      <c r="K310" s="317"/>
      <c r="L310" s="317"/>
      <c r="M310" s="318"/>
      <c r="N310" s="336" t="s">
        <v>65</v>
      </c>
      <c r="O310" s="330"/>
      <c r="P310" s="330"/>
      <c r="Q310" s="330"/>
      <c r="R310" s="330"/>
      <c r="S310" s="330"/>
      <c r="T310" s="331"/>
      <c r="U310" s="37" t="s">
        <v>66</v>
      </c>
      <c r="V310" s="308">
        <f>IFERROR(V309/H309,"0")</f>
        <v>0</v>
      </c>
      <c r="W310" s="308">
        <f>IFERROR(W309/H309,"0")</f>
        <v>0</v>
      </c>
      <c r="X310" s="308">
        <f>IFERROR(IF(X309="",0,X309),"0")</f>
        <v>0</v>
      </c>
      <c r="Y310" s="309"/>
      <c r="Z310" s="309"/>
    </row>
    <row r="311" spans="1:53" hidden="1" x14ac:dyDescent="0.2">
      <c r="A311" s="317"/>
      <c r="B311" s="317"/>
      <c r="C311" s="317"/>
      <c r="D311" s="317"/>
      <c r="E311" s="317"/>
      <c r="F311" s="317"/>
      <c r="G311" s="317"/>
      <c r="H311" s="317"/>
      <c r="I311" s="317"/>
      <c r="J311" s="317"/>
      <c r="K311" s="317"/>
      <c r="L311" s="317"/>
      <c r="M311" s="318"/>
      <c r="N311" s="336" t="s">
        <v>65</v>
      </c>
      <c r="O311" s="330"/>
      <c r="P311" s="330"/>
      <c r="Q311" s="330"/>
      <c r="R311" s="330"/>
      <c r="S311" s="330"/>
      <c r="T311" s="331"/>
      <c r="U311" s="37" t="s">
        <v>64</v>
      </c>
      <c r="V311" s="308">
        <f>IFERROR(SUM(V309:V309),"0")</f>
        <v>0</v>
      </c>
      <c r="W311" s="308">
        <f>IFERROR(SUM(W309:W309),"0")</f>
        <v>0</v>
      </c>
      <c r="X311" s="37"/>
      <c r="Y311" s="309"/>
      <c r="Z311" s="309"/>
    </row>
    <row r="312" spans="1:53" ht="14.25" hidden="1" customHeight="1" x14ac:dyDescent="0.25">
      <c r="A312" s="341" t="s">
        <v>206</v>
      </c>
      <c r="B312" s="317"/>
      <c r="C312" s="317"/>
      <c r="D312" s="317"/>
      <c r="E312" s="317"/>
      <c r="F312" s="317"/>
      <c r="G312" s="317"/>
      <c r="H312" s="317"/>
      <c r="I312" s="317"/>
      <c r="J312" s="317"/>
      <c r="K312" s="317"/>
      <c r="L312" s="317"/>
      <c r="M312" s="317"/>
      <c r="N312" s="317"/>
      <c r="O312" s="317"/>
      <c r="P312" s="317"/>
      <c r="Q312" s="317"/>
      <c r="R312" s="317"/>
      <c r="S312" s="317"/>
      <c r="T312" s="317"/>
      <c r="U312" s="317"/>
      <c r="V312" s="317"/>
      <c r="W312" s="317"/>
      <c r="X312" s="317"/>
      <c r="Y312" s="302"/>
      <c r="Z312" s="302"/>
    </row>
    <row r="313" spans="1:53" ht="16.5" hidden="1" customHeight="1" x14ac:dyDescent="0.25">
      <c r="A313" s="54" t="s">
        <v>455</v>
      </c>
      <c r="B313" s="54" t="s">
        <v>456</v>
      </c>
      <c r="C313" s="31">
        <v>4301060314</v>
      </c>
      <c r="D313" s="312">
        <v>4607091384673</v>
      </c>
      <c r="E313" s="313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3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24"/>
      <c r="P313" s="324"/>
      <c r="Q313" s="324"/>
      <c r="R313" s="313"/>
      <c r="S313" s="34"/>
      <c r="T313" s="34"/>
      <c r="U313" s="35" t="s">
        <v>64</v>
      </c>
      <c r="V313" s="306">
        <v>0</v>
      </c>
      <c r="W313" s="307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idden="1" x14ac:dyDescent="0.2">
      <c r="A314" s="316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17"/>
      <c r="M314" s="318"/>
      <c r="N314" s="336" t="s">
        <v>65</v>
      </c>
      <c r="O314" s="330"/>
      <c r="P314" s="330"/>
      <c r="Q314" s="330"/>
      <c r="R314" s="330"/>
      <c r="S314" s="330"/>
      <c r="T314" s="331"/>
      <c r="U314" s="37" t="s">
        <v>66</v>
      </c>
      <c r="V314" s="308">
        <f>IFERROR(V313/H313,"0")</f>
        <v>0</v>
      </c>
      <c r="W314" s="308">
        <f>IFERROR(W313/H313,"0")</f>
        <v>0</v>
      </c>
      <c r="X314" s="308">
        <f>IFERROR(IF(X313="",0,X313),"0")</f>
        <v>0</v>
      </c>
      <c r="Y314" s="309"/>
      <c r="Z314" s="309"/>
    </row>
    <row r="315" spans="1:53" hidden="1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17"/>
      <c r="M315" s="318"/>
      <c r="N315" s="336" t="s">
        <v>65</v>
      </c>
      <c r="O315" s="330"/>
      <c r="P315" s="330"/>
      <c r="Q315" s="330"/>
      <c r="R315" s="330"/>
      <c r="S315" s="330"/>
      <c r="T315" s="331"/>
      <c r="U315" s="37" t="s">
        <v>64</v>
      </c>
      <c r="V315" s="308">
        <f>IFERROR(SUM(V313:V313),"0")</f>
        <v>0</v>
      </c>
      <c r="W315" s="308">
        <f>IFERROR(SUM(W313:W313),"0")</f>
        <v>0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17"/>
      <c r="Y316" s="301"/>
      <c r="Z316" s="301"/>
    </row>
    <row r="317" spans="1:53" ht="14.25" hidden="1" customHeight="1" x14ac:dyDescent="0.25">
      <c r="A317" s="341" t="s">
        <v>100</v>
      </c>
      <c r="B317" s="317"/>
      <c r="C317" s="317"/>
      <c r="D317" s="317"/>
      <c r="E317" s="317"/>
      <c r="F317" s="317"/>
      <c r="G317" s="317"/>
      <c r="H317" s="317"/>
      <c r="I317" s="317"/>
      <c r="J317" s="317"/>
      <c r="K317" s="317"/>
      <c r="L317" s="317"/>
      <c r="M317" s="317"/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2">
        <v>4607091384185</v>
      </c>
      <c r="E318" s="313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5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24"/>
      <c r="P318" s="324"/>
      <c r="Q318" s="324"/>
      <c r="R318" s="313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2">
        <v>4607091384192</v>
      </c>
      <c r="E319" s="313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37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24"/>
      <c r="P319" s="324"/>
      <c r="Q319" s="324"/>
      <c r="R319" s="313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2">
        <v>4680115881907</v>
      </c>
      <c r="E320" s="313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3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24"/>
      <c r="P320" s="324"/>
      <c r="Q320" s="324"/>
      <c r="R320" s="313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2">
        <v>4607091384680</v>
      </c>
      <c r="E321" s="313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24"/>
      <c r="P321" s="324"/>
      <c r="Q321" s="324"/>
      <c r="R321" s="313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16"/>
      <c r="B322" s="317"/>
      <c r="C322" s="317"/>
      <c r="D322" s="317"/>
      <c r="E322" s="317"/>
      <c r="F322" s="317"/>
      <c r="G322" s="317"/>
      <c r="H322" s="317"/>
      <c r="I322" s="317"/>
      <c r="J322" s="317"/>
      <c r="K322" s="317"/>
      <c r="L322" s="317"/>
      <c r="M322" s="318"/>
      <c r="N322" s="336" t="s">
        <v>65</v>
      </c>
      <c r="O322" s="330"/>
      <c r="P322" s="330"/>
      <c r="Q322" s="330"/>
      <c r="R322" s="330"/>
      <c r="S322" s="330"/>
      <c r="T322" s="331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17"/>
      <c r="B323" s="317"/>
      <c r="C323" s="317"/>
      <c r="D323" s="317"/>
      <c r="E323" s="317"/>
      <c r="F323" s="317"/>
      <c r="G323" s="317"/>
      <c r="H323" s="317"/>
      <c r="I323" s="317"/>
      <c r="J323" s="317"/>
      <c r="K323" s="317"/>
      <c r="L323" s="317"/>
      <c r="M323" s="318"/>
      <c r="N323" s="336" t="s">
        <v>65</v>
      </c>
      <c r="O323" s="330"/>
      <c r="P323" s="330"/>
      <c r="Q323" s="330"/>
      <c r="R323" s="330"/>
      <c r="S323" s="330"/>
      <c r="T323" s="331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41" t="s">
        <v>59</v>
      </c>
      <c r="B324" s="317"/>
      <c r="C324" s="317"/>
      <c r="D324" s="317"/>
      <c r="E324" s="317"/>
      <c r="F324" s="317"/>
      <c r="G324" s="317"/>
      <c r="H324" s="317"/>
      <c r="I324" s="317"/>
      <c r="J324" s="317"/>
      <c r="K324" s="317"/>
      <c r="L324" s="317"/>
      <c r="M324" s="317"/>
      <c r="N324" s="317"/>
      <c r="O324" s="317"/>
      <c r="P324" s="317"/>
      <c r="Q324" s="317"/>
      <c r="R324" s="317"/>
      <c r="S324" s="317"/>
      <c r="T324" s="317"/>
      <c r="U324" s="317"/>
      <c r="V324" s="317"/>
      <c r="W324" s="317"/>
      <c r="X324" s="317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2">
        <v>4607091384802</v>
      </c>
      <c r="E325" s="313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35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24"/>
      <c r="P325" s="324"/>
      <c r="Q325" s="324"/>
      <c r="R325" s="313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2">
        <v>4607091384826</v>
      </c>
      <c r="E326" s="313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52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24"/>
      <c r="P326" s="324"/>
      <c r="Q326" s="324"/>
      <c r="R326" s="313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16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17"/>
      <c r="M327" s="318"/>
      <c r="N327" s="336" t="s">
        <v>65</v>
      </c>
      <c r="O327" s="330"/>
      <c r="P327" s="330"/>
      <c r="Q327" s="330"/>
      <c r="R327" s="330"/>
      <c r="S327" s="330"/>
      <c r="T327" s="331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17"/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8"/>
      <c r="N328" s="336" t="s">
        <v>65</v>
      </c>
      <c r="O328" s="330"/>
      <c r="P328" s="330"/>
      <c r="Q328" s="330"/>
      <c r="R328" s="330"/>
      <c r="S328" s="330"/>
      <c r="T328" s="331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41" t="s">
        <v>67</v>
      </c>
      <c r="B329" s="317"/>
      <c r="C329" s="317"/>
      <c r="D329" s="317"/>
      <c r="E329" s="317"/>
      <c r="F329" s="317"/>
      <c r="G329" s="317"/>
      <c r="H329" s="317"/>
      <c r="I329" s="317"/>
      <c r="J329" s="317"/>
      <c r="K329" s="317"/>
      <c r="L329" s="317"/>
      <c r="M329" s="317"/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2">
        <v>4607091384246</v>
      </c>
      <c r="E330" s="313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47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24"/>
      <c r="P330" s="324"/>
      <c r="Q330" s="324"/>
      <c r="R330" s="313"/>
      <c r="S330" s="34"/>
      <c r="T330" s="34"/>
      <c r="U330" s="35" t="s">
        <v>64</v>
      </c>
      <c r="V330" s="306">
        <v>2900</v>
      </c>
      <c r="W330" s="307">
        <f>IFERROR(IF(V330="",0,CEILING((V330/$H330),1)*$H330),"")</f>
        <v>2901.6</v>
      </c>
      <c r="X330" s="36">
        <f>IFERROR(IF(W330=0,"",ROUNDUP(W330/H330,0)*0.02175),"")</f>
        <v>8.0909999999999993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2">
        <v>4680115881976</v>
      </c>
      <c r="E331" s="313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4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24"/>
      <c r="P331" s="324"/>
      <c r="Q331" s="324"/>
      <c r="R331" s="313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2">
        <v>4607091384253</v>
      </c>
      <c r="E332" s="313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24"/>
      <c r="P332" s="324"/>
      <c r="Q332" s="324"/>
      <c r="R332" s="313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2">
        <v>4680115881969</v>
      </c>
      <c r="E333" s="313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24"/>
      <c r="P333" s="324"/>
      <c r="Q333" s="324"/>
      <c r="R333" s="313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16"/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8"/>
      <c r="N334" s="336" t="s">
        <v>65</v>
      </c>
      <c r="O334" s="330"/>
      <c r="P334" s="330"/>
      <c r="Q334" s="330"/>
      <c r="R334" s="330"/>
      <c r="S334" s="330"/>
      <c r="T334" s="331"/>
      <c r="U334" s="37" t="s">
        <v>66</v>
      </c>
      <c r="V334" s="308">
        <f>IFERROR(V330/H330,"0")+IFERROR(V331/H331,"0")+IFERROR(V332/H332,"0")+IFERROR(V333/H333,"0")</f>
        <v>371.79487179487182</v>
      </c>
      <c r="W334" s="308">
        <f>IFERROR(W330/H330,"0")+IFERROR(W331/H331,"0")+IFERROR(W332/H332,"0")+IFERROR(W333/H333,"0")</f>
        <v>372</v>
      </c>
      <c r="X334" s="308">
        <f>IFERROR(IF(X330="",0,X330),"0")+IFERROR(IF(X331="",0,X331),"0")+IFERROR(IF(X332="",0,X332),"0")+IFERROR(IF(X333="",0,X333),"0")</f>
        <v>8.0909999999999993</v>
      </c>
      <c r="Y334" s="309"/>
      <c r="Z334" s="309"/>
    </row>
    <row r="335" spans="1:53" x14ac:dyDescent="0.2">
      <c r="A335" s="317"/>
      <c r="B335" s="317"/>
      <c r="C335" s="317"/>
      <c r="D335" s="317"/>
      <c r="E335" s="317"/>
      <c r="F335" s="317"/>
      <c r="G335" s="317"/>
      <c r="H335" s="317"/>
      <c r="I335" s="317"/>
      <c r="J335" s="317"/>
      <c r="K335" s="317"/>
      <c r="L335" s="317"/>
      <c r="M335" s="318"/>
      <c r="N335" s="336" t="s">
        <v>65</v>
      </c>
      <c r="O335" s="330"/>
      <c r="P335" s="330"/>
      <c r="Q335" s="330"/>
      <c r="R335" s="330"/>
      <c r="S335" s="330"/>
      <c r="T335" s="331"/>
      <c r="U335" s="37" t="s">
        <v>64</v>
      </c>
      <c r="V335" s="308">
        <f>IFERROR(SUM(V330:V333),"0")</f>
        <v>2900</v>
      </c>
      <c r="W335" s="308">
        <f>IFERROR(SUM(W330:W333),"0")</f>
        <v>2901.6</v>
      </c>
      <c r="X335" s="37"/>
      <c r="Y335" s="309"/>
      <c r="Z335" s="309"/>
    </row>
    <row r="336" spans="1:53" ht="14.25" hidden="1" customHeight="1" x14ac:dyDescent="0.25">
      <c r="A336" s="341" t="s">
        <v>206</v>
      </c>
      <c r="B336" s="317"/>
      <c r="C336" s="317"/>
      <c r="D336" s="317"/>
      <c r="E336" s="317"/>
      <c r="F336" s="317"/>
      <c r="G336" s="317"/>
      <c r="H336" s="317"/>
      <c r="I336" s="317"/>
      <c r="J336" s="317"/>
      <c r="K336" s="317"/>
      <c r="L336" s="317"/>
      <c r="M336" s="317"/>
      <c r="N336" s="317"/>
      <c r="O336" s="317"/>
      <c r="P336" s="317"/>
      <c r="Q336" s="317"/>
      <c r="R336" s="317"/>
      <c r="S336" s="317"/>
      <c r="T336" s="317"/>
      <c r="U336" s="317"/>
      <c r="V336" s="317"/>
      <c r="W336" s="317"/>
      <c r="X336" s="317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2">
        <v>4607091389357</v>
      </c>
      <c r="E337" s="313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57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24"/>
      <c r="P337" s="324"/>
      <c r="Q337" s="324"/>
      <c r="R337" s="313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16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17"/>
      <c r="M338" s="318"/>
      <c r="N338" s="336" t="s">
        <v>65</v>
      </c>
      <c r="O338" s="330"/>
      <c r="P338" s="330"/>
      <c r="Q338" s="330"/>
      <c r="R338" s="330"/>
      <c r="S338" s="330"/>
      <c r="T338" s="331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17"/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8"/>
      <c r="N339" s="336" t="s">
        <v>65</v>
      </c>
      <c r="O339" s="330"/>
      <c r="P339" s="330"/>
      <c r="Q339" s="330"/>
      <c r="R339" s="330"/>
      <c r="S339" s="330"/>
      <c r="T339" s="331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64" t="s">
        <v>480</v>
      </c>
      <c r="B340" s="365"/>
      <c r="C340" s="365"/>
      <c r="D340" s="365"/>
      <c r="E340" s="365"/>
      <c r="F340" s="365"/>
      <c r="G340" s="365"/>
      <c r="H340" s="365"/>
      <c r="I340" s="365"/>
      <c r="J340" s="365"/>
      <c r="K340" s="365"/>
      <c r="L340" s="365"/>
      <c r="M340" s="365"/>
      <c r="N340" s="365"/>
      <c r="O340" s="365"/>
      <c r="P340" s="365"/>
      <c r="Q340" s="365"/>
      <c r="R340" s="365"/>
      <c r="S340" s="365"/>
      <c r="T340" s="365"/>
      <c r="U340" s="365"/>
      <c r="V340" s="365"/>
      <c r="W340" s="365"/>
      <c r="X340" s="365"/>
      <c r="Y340" s="48"/>
      <c r="Z340" s="48"/>
    </row>
    <row r="341" spans="1:53" ht="16.5" hidden="1" customHeight="1" x14ac:dyDescent="0.25">
      <c r="A341" s="328" t="s">
        <v>481</v>
      </c>
      <c r="B341" s="317"/>
      <c r="C341" s="317"/>
      <c r="D341" s="317"/>
      <c r="E341" s="317"/>
      <c r="F341" s="317"/>
      <c r="G341" s="317"/>
      <c r="H341" s="317"/>
      <c r="I341" s="317"/>
      <c r="J341" s="317"/>
      <c r="K341" s="317"/>
      <c r="L341" s="317"/>
      <c r="M341" s="317"/>
      <c r="N341" s="317"/>
      <c r="O341" s="317"/>
      <c r="P341" s="317"/>
      <c r="Q341" s="317"/>
      <c r="R341" s="317"/>
      <c r="S341" s="317"/>
      <c r="T341" s="317"/>
      <c r="U341" s="317"/>
      <c r="V341" s="317"/>
      <c r="W341" s="317"/>
      <c r="X341" s="317"/>
      <c r="Y341" s="301"/>
      <c r="Z341" s="301"/>
    </row>
    <row r="342" spans="1:53" ht="14.25" hidden="1" customHeight="1" x14ac:dyDescent="0.25">
      <c r="A342" s="341" t="s">
        <v>100</v>
      </c>
      <c r="B342" s="317"/>
      <c r="C342" s="317"/>
      <c r="D342" s="317"/>
      <c r="E342" s="317"/>
      <c r="F342" s="317"/>
      <c r="G342" s="317"/>
      <c r="H342" s="317"/>
      <c r="I342" s="317"/>
      <c r="J342" s="317"/>
      <c r="K342" s="317"/>
      <c r="L342" s="317"/>
      <c r="M342" s="317"/>
      <c r="N342" s="317"/>
      <c r="O342" s="317"/>
      <c r="P342" s="317"/>
      <c r="Q342" s="317"/>
      <c r="R342" s="317"/>
      <c r="S342" s="317"/>
      <c r="T342" s="317"/>
      <c r="U342" s="317"/>
      <c r="V342" s="317"/>
      <c r="W342" s="317"/>
      <c r="X342" s="317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2">
        <v>4607091389708</v>
      </c>
      <c r="E343" s="313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4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24"/>
      <c r="P343" s="324"/>
      <c r="Q343" s="324"/>
      <c r="R343" s="313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2">
        <v>4607091389692</v>
      </c>
      <c r="E344" s="313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37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24"/>
      <c r="P344" s="324"/>
      <c r="Q344" s="324"/>
      <c r="R344" s="313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16"/>
      <c r="B345" s="317"/>
      <c r="C345" s="317"/>
      <c r="D345" s="317"/>
      <c r="E345" s="317"/>
      <c r="F345" s="317"/>
      <c r="G345" s="317"/>
      <c r="H345" s="317"/>
      <c r="I345" s="317"/>
      <c r="J345" s="317"/>
      <c r="K345" s="317"/>
      <c r="L345" s="317"/>
      <c r="M345" s="318"/>
      <c r="N345" s="336" t="s">
        <v>65</v>
      </c>
      <c r="O345" s="330"/>
      <c r="P345" s="330"/>
      <c r="Q345" s="330"/>
      <c r="R345" s="330"/>
      <c r="S345" s="330"/>
      <c r="T345" s="331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17"/>
      <c r="B346" s="317"/>
      <c r="C346" s="317"/>
      <c r="D346" s="317"/>
      <c r="E346" s="317"/>
      <c r="F346" s="317"/>
      <c r="G346" s="317"/>
      <c r="H346" s="317"/>
      <c r="I346" s="317"/>
      <c r="J346" s="317"/>
      <c r="K346" s="317"/>
      <c r="L346" s="317"/>
      <c r="M346" s="318"/>
      <c r="N346" s="336" t="s">
        <v>65</v>
      </c>
      <c r="O346" s="330"/>
      <c r="P346" s="330"/>
      <c r="Q346" s="330"/>
      <c r="R346" s="330"/>
      <c r="S346" s="330"/>
      <c r="T346" s="331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41" t="s">
        <v>59</v>
      </c>
      <c r="B347" s="317"/>
      <c r="C347" s="317"/>
      <c r="D347" s="317"/>
      <c r="E347" s="317"/>
      <c r="F347" s="317"/>
      <c r="G347" s="317"/>
      <c r="H347" s="317"/>
      <c r="I347" s="317"/>
      <c r="J347" s="317"/>
      <c r="K347" s="317"/>
      <c r="L347" s="317"/>
      <c r="M347" s="317"/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2">
        <v>4607091389753</v>
      </c>
      <c r="E348" s="313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4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24"/>
      <c r="P348" s="324"/>
      <c r="Q348" s="324"/>
      <c r="R348" s="313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2">
        <v>4607091389760</v>
      </c>
      <c r="E349" s="313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61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24"/>
      <c r="P349" s="324"/>
      <c r="Q349" s="324"/>
      <c r="R349" s="313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2">
        <v>4607091389746</v>
      </c>
      <c r="E350" s="313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55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24"/>
      <c r="P350" s="324"/>
      <c r="Q350" s="324"/>
      <c r="R350" s="313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2">
        <v>4680115882928</v>
      </c>
      <c r="E351" s="313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4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24"/>
      <c r="P351" s="324"/>
      <c r="Q351" s="324"/>
      <c r="R351" s="313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2">
        <v>4680115883147</v>
      </c>
      <c r="E352" s="313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57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24"/>
      <c r="P352" s="324"/>
      <c r="Q352" s="324"/>
      <c r="R352" s="313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2">
        <v>4607091384338</v>
      </c>
      <c r="E353" s="313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4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24"/>
      <c r="P353" s="324"/>
      <c r="Q353" s="324"/>
      <c r="R353" s="313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2">
        <v>4680115883154</v>
      </c>
      <c r="E354" s="313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40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24"/>
      <c r="P354" s="324"/>
      <c r="Q354" s="324"/>
      <c r="R354" s="313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hidden="1" customHeight="1" x14ac:dyDescent="0.25">
      <c r="A355" s="54" t="s">
        <v>500</v>
      </c>
      <c r="B355" s="54" t="s">
        <v>501</v>
      </c>
      <c r="C355" s="31">
        <v>4301031171</v>
      </c>
      <c r="D355" s="312">
        <v>4607091389524</v>
      </c>
      <c r="E355" s="313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57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24"/>
      <c r="P355" s="324"/>
      <c r="Q355" s="324"/>
      <c r="R355" s="313"/>
      <c r="S355" s="34"/>
      <c r="T355" s="34"/>
      <c r="U355" s="35" t="s">
        <v>64</v>
      </c>
      <c r="V355" s="306">
        <v>0</v>
      </c>
      <c r="W355" s="307">
        <f t="shared" si="15"/>
        <v>0</v>
      </c>
      <c r="X355" s="36" t="str">
        <f t="shared" si="16"/>
        <v/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2">
        <v>4680115883161</v>
      </c>
      <c r="E356" s="313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40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24"/>
      <c r="P356" s="324"/>
      <c r="Q356" s="324"/>
      <c r="R356" s="313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2">
        <v>4607091384345</v>
      </c>
      <c r="E357" s="313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54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24"/>
      <c r="P357" s="324"/>
      <c r="Q357" s="324"/>
      <c r="R357" s="313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2">
        <v>4680115883178</v>
      </c>
      <c r="E358" s="313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24"/>
      <c r="P358" s="324"/>
      <c r="Q358" s="324"/>
      <c r="R358" s="313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hidden="1" customHeight="1" x14ac:dyDescent="0.25">
      <c r="A359" s="54" t="s">
        <v>508</v>
      </c>
      <c r="B359" s="54" t="s">
        <v>509</v>
      </c>
      <c r="C359" s="31">
        <v>4301031172</v>
      </c>
      <c r="D359" s="312">
        <v>4607091389531</v>
      </c>
      <c r="E359" s="313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24"/>
      <c r="P359" s="324"/>
      <c r="Q359" s="324"/>
      <c r="R359" s="313"/>
      <c r="S359" s="34"/>
      <c r="T359" s="34"/>
      <c r="U359" s="35" t="s">
        <v>64</v>
      </c>
      <c r="V359" s="306">
        <v>0</v>
      </c>
      <c r="W359" s="307">
        <f t="shared" si="15"/>
        <v>0</v>
      </c>
      <c r="X359" s="36" t="str">
        <f t="shared" si="16"/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2">
        <v>4680115883185</v>
      </c>
      <c r="E360" s="313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532" t="s">
        <v>512</v>
      </c>
      <c r="O360" s="324"/>
      <c r="P360" s="324"/>
      <c r="Q360" s="324"/>
      <c r="R360" s="313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hidden="1" x14ac:dyDescent="0.2">
      <c r="A361" s="316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17"/>
      <c r="M361" s="318"/>
      <c r="N361" s="336" t="s">
        <v>65</v>
      </c>
      <c r="O361" s="330"/>
      <c r="P361" s="330"/>
      <c r="Q361" s="330"/>
      <c r="R361" s="330"/>
      <c r="S361" s="330"/>
      <c r="T361" s="331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0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0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</v>
      </c>
      <c r="Y361" s="309"/>
      <c r="Z361" s="309"/>
    </row>
    <row r="362" spans="1:53" hidden="1" x14ac:dyDescent="0.2">
      <c r="A362" s="317"/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8"/>
      <c r="N362" s="336" t="s">
        <v>65</v>
      </c>
      <c r="O362" s="330"/>
      <c r="P362" s="330"/>
      <c r="Q362" s="330"/>
      <c r="R362" s="330"/>
      <c r="S362" s="330"/>
      <c r="T362" s="331"/>
      <c r="U362" s="37" t="s">
        <v>64</v>
      </c>
      <c r="V362" s="308">
        <f>IFERROR(SUM(V348:V360),"0")</f>
        <v>0</v>
      </c>
      <c r="W362" s="308">
        <f>IFERROR(SUM(W348:W360),"0")</f>
        <v>0</v>
      </c>
      <c r="X362" s="37"/>
      <c r="Y362" s="309"/>
      <c r="Z362" s="309"/>
    </row>
    <row r="363" spans="1:53" ht="14.25" hidden="1" customHeight="1" x14ac:dyDescent="0.25">
      <c r="A363" s="341" t="s">
        <v>67</v>
      </c>
      <c r="B363" s="317"/>
      <c r="C363" s="317"/>
      <c r="D363" s="317"/>
      <c r="E363" s="317"/>
      <c r="F363" s="317"/>
      <c r="G363" s="317"/>
      <c r="H363" s="317"/>
      <c r="I363" s="317"/>
      <c r="J363" s="317"/>
      <c r="K363" s="317"/>
      <c r="L363" s="317"/>
      <c r="M363" s="317"/>
      <c r="N363" s="317"/>
      <c r="O363" s="317"/>
      <c r="P363" s="317"/>
      <c r="Q363" s="317"/>
      <c r="R363" s="317"/>
      <c r="S363" s="317"/>
      <c r="T363" s="317"/>
      <c r="U363" s="317"/>
      <c r="V363" s="317"/>
      <c r="W363" s="317"/>
      <c r="X363" s="317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2">
        <v>4607091389685</v>
      </c>
      <c r="E364" s="313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63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24"/>
      <c r="P364" s="324"/>
      <c r="Q364" s="324"/>
      <c r="R364" s="313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2">
        <v>4607091389654</v>
      </c>
      <c r="E365" s="313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5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24"/>
      <c r="P365" s="324"/>
      <c r="Q365" s="324"/>
      <c r="R365" s="313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2">
        <v>4607091384352</v>
      </c>
      <c r="E366" s="313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6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24"/>
      <c r="P366" s="324"/>
      <c r="Q366" s="324"/>
      <c r="R366" s="313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2">
        <v>4607091389661</v>
      </c>
      <c r="E367" s="313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40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24"/>
      <c r="P367" s="324"/>
      <c r="Q367" s="324"/>
      <c r="R367" s="313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16"/>
      <c r="B368" s="317"/>
      <c r="C368" s="317"/>
      <c r="D368" s="317"/>
      <c r="E368" s="317"/>
      <c r="F368" s="317"/>
      <c r="G368" s="317"/>
      <c r="H368" s="317"/>
      <c r="I368" s="317"/>
      <c r="J368" s="317"/>
      <c r="K368" s="317"/>
      <c r="L368" s="317"/>
      <c r="M368" s="318"/>
      <c r="N368" s="336" t="s">
        <v>65</v>
      </c>
      <c r="O368" s="330"/>
      <c r="P368" s="330"/>
      <c r="Q368" s="330"/>
      <c r="R368" s="330"/>
      <c r="S368" s="330"/>
      <c r="T368" s="331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17"/>
      <c r="B369" s="317"/>
      <c r="C369" s="317"/>
      <c r="D369" s="317"/>
      <c r="E369" s="317"/>
      <c r="F369" s="317"/>
      <c r="G369" s="317"/>
      <c r="H369" s="317"/>
      <c r="I369" s="317"/>
      <c r="J369" s="317"/>
      <c r="K369" s="317"/>
      <c r="L369" s="317"/>
      <c r="M369" s="318"/>
      <c r="N369" s="336" t="s">
        <v>65</v>
      </c>
      <c r="O369" s="330"/>
      <c r="P369" s="330"/>
      <c r="Q369" s="330"/>
      <c r="R369" s="330"/>
      <c r="S369" s="330"/>
      <c r="T369" s="331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41" t="s">
        <v>206</v>
      </c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17"/>
      <c r="M370" s="317"/>
      <c r="N370" s="317"/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2">
        <v>4680115881648</v>
      </c>
      <c r="E371" s="313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5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24"/>
      <c r="P371" s="324"/>
      <c r="Q371" s="324"/>
      <c r="R371" s="313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16"/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8"/>
      <c r="N372" s="336" t="s">
        <v>65</v>
      </c>
      <c r="O372" s="330"/>
      <c r="P372" s="330"/>
      <c r="Q372" s="330"/>
      <c r="R372" s="330"/>
      <c r="S372" s="330"/>
      <c r="T372" s="331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17"/>
      <c r="B373" s="317"/>
      <c r="C373" s="317"/>
      <c r="D373" s="317"/>
      <c r="E373" s="317"/>
      <c r="F373" s="317"/>
      <c r="G373" s="317"/>
      <c r="H373" s="317"/>
      <c r="I373" s="317"/>
      <c r="J373" s="317"/>
      <c r="K373" s="317"/>
      <c r="L373" s="317"/>
      <c r="M373" s="318"/>
      <c r="N373" s="336" t="s">
        <v>65</v>
      </c>
      <c r="O373" s="330"/>
      <c r="P373" s="330"/>
      <c r="Q373" s="330"/>
      <c r="R373" s="330"/>
      <c r="S373" s="330"/>
      <c r="T373" s="331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41" t="s">
        <v>80</v>
      </c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17"/>
      <c r="M374" s="317"/>
      <c r="N374" s="317"/>
      <c r="O374" s="317"/>
      <c r="P374" s="317"/>
      <c r="Q374" s="317"/>
      <c r="R374" s="317"/>
      <c r="S374" s="317"/>
      <c r="T374" s="317"/>
      <c r="U374" s="317"/>
      <c r="V374" s="317"/>
      <c r="W374" s="317"/>
      <c r="X374" s="317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2">
        <v>4680115884335</v>
      </c>
      <c r="E375" s="313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377" t="s">
        <v>527</v>
      </c>
      <c r="O375" s="324"/>
      <c r="P375" s="324"/>
      <c r="Q375" s="324"/>
      <c r="R375" s="313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2">
        <v>4680115884113</v>
      </c>
      <c r="E376" s="313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544" t="s">
        <v>530</v>
      </c>
      <c r="O376" s="324"/>
      <c r="P376" s="324"/>
      <c r="Q376" s="324"/>
      <c r="R376" s="313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2">
        <v>4680115884359</v>
      </c>
      <c r="E377" s="313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382" t="s">
        <v>533</v>
      </c>
      <c r="O377" s="324"/>
      <c r="P377" s="324"/>
      <c r="Q377" s="324"/>
      <c r="R377" s="313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2">
        <v>4680115884342</v>
      </c>
      <c r="E378" s="313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537" t="s">
        <v>536</v>
      </c>
      <c r="O378" s="324"/>
      <c r="P378" s="324"/>
      <c r="Q378" s="324"/>
      <c r="R378" s="313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16"/>
      <c r="B379" s="317"/>
      <c r="C379" s="317"/>
      <c r="D379" s="317"/>
      <c r="E379" s="317"/>
      <c r="F379" s="317"/>
      <c r="G379" s="317"/>
      <c r="H379" s="317"/>
      <c r="I379" s="317"/>
      <c r="J379" s="317"/>
      <c r="K379" s="317"/>
      <c r="L379" s="317"/>
      <c r="M379" s="318"/>
      <c r="N379" s="336" t="s">
        <v>65</v>
      </c>
      <c r="O379" s="330"/>
      <c r="P379" s="330"/>
      <c r="Q379" s="330"/>
      <c r="R379" s="330"/>
      <c r="S379" s="330"/>
      <c r="T379" s="331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17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17"/>
      <c r="M380" s="318"/>
      <c r="N380" s="336" t="s">
        <v>65</v>
      </c>
      <c r="O380" s="330"/>
      <c r="P380" s="330"/>
      <c r="Q380" s="330"/>
      <c r="R380" s="330"/>
      <c r="S380" s="330"/>
      <c r="T380" s="331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41" t="s">
        <v>89</v>
      </c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17"/>
      <c r="M381" s="317"/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2">
        <v>4680115884090</v>
      </c>
      <c r="E382" s="313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79" t="s">
        <v>539</v>
      </c>
      <c r="O382" s="324"/>
      <c r="P382" s="324"/>
      <c r="Q382" s="324"/>
      <c r="R382" s="313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2">
        <v>4680115882997</v>
      </c>
      <c r="E383" s="313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542" t="s">
        <v>542</v>
      </c>
      <c r="O383" s="324"/>
      <c r="P383" s="324"/>
      <c r="Q383" s="324"/>
      <c r="R383" s="313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16"/>
      <c r="B384" s="317"/>
      <c r="C384" s="317"/>
      <c r="D384" s="317"/>
      <c r="E384" s="317"/>
      <c r="F384" s="317"/>
      <c r="G384" s="317"/>
      <c r="H384" s="317"/>
      <c r="I384" s="317"/>
      <c r="J384" s="317"/>
      <c r="K384" s="317"/>
      <c r="L384" s="317"/>
      <c r="M384" s="318"/>
      <c r="N384" s="336" t="s">
        <v>65</v>
      </c>
      <c r="O384" s="330"/>
      <c r="P384" s="330"/>
      <c r="Q384" s="330"/>
      <c r="R384" s="330"/>
      <c r="S384" s="330"/>
      <c r="T384" s="331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17"/>
      <c r="B385" s="317"/>
      <c r="C385" s="317"/>
      <c r="D385" s="317"/>
      <c r="E385" s="317"/>
      <c r="F385" s="317"/>
      <c r="G385" s="317"/>
      <c r="H385" s="317"/>
      <c r="I385" s="317"/>
      <c r="J385" s="317"/>
      <c r="K385" s="317"/>
      <c r="L385" s="317"/>
      <c r="M385" s="318"/>
      <c r="N385" s="336" t="s">
        <v>65</v>
      </c>
      <c r="O385" s="330"/>
      <c r="P385" s="330"/>
      <c r="Q385" s="330"/>
      <c r="R385" s="330"/>
      <c r="S385" s="330"/>
      <c r="T385" s="331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17"/>
      <c r="C386" s="317"/>
      <c r="D386" s="317"/>
      <c r="E386" s="317"/>
      <c r="F386" s="317"/>
      <c r="G386" s="317"/>
      <c r="H386" s="317"/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01"/>
      <c r="Z386" s="301"/>
    </row>
    <row r="387" spans="1:53" ht="14.25" hidden="1" customHeight="1" x14ac:dyDescent="0.25">
      <c r="A387" s="341" t="s">
        <v>94</v>
      </c>
      <c r="B387" s="317"/>
      <c r="C387" s="317"/>
      <c r="D387" s="317"/>
      <c r="E387" s="317"/>
      <c r="F387" s="317"/>
      <c r="G387" s="317"/>
      <c r="H387" s="317"/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2">
        <v>4607091389388</v>
      </c>
      <c r="E388" s="313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3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24"/>
      <c r="P388" s="324"/>
      <c r="Q388" s="324"/>
      <c r="R388" s="313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2">
        <v>4607091389364</v>
      </c>
      <c r="E389" s="313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34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24"/>
      <c r="P389" s="324"/>
      <c r="Q389" s="324"/>
      <c r="R389" s="313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16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17"/>
      <c r="M390" s="318"/>
      <c r="N390" s="336" t="s">
        <v>65</v>
      </c>
      <c r="O390" s="330"/>
      <c r="P390" s="330"/>
      <c r="Q390" s="330"/>
      <c r="R390" s="330"/>
      <c r="S390" s="330"/>
      <c r="T390" s="331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17"/>
      <c r="M391" s="318"/>
      <c r="N391" s="336" t="s">
        <v>65</v>
      </c>
      <c r="O391" s="330"/>
      <c r="P391" s="330"/>
      <c r="Q391" s="330"/>
      <c r="R391" s="330"/>
      <c r="S391" s="330"/>
      <c r="T391" s="331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41" t="s">
        <v>59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17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2">
        <v>4607091389739</v>
      </c>
      <c r="E393" s="313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46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24"/>
      <c r="P393" s="324"/>
      <c r="Q393" s="324"/>
      <c r="R393" s="313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2">
        <v>4680115883048</v>
      </c>
      <c r="E394" s="313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59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24"/>
      <c r="P394" s="324"/>
      <c r="Q394" s="324"/>
      <c r="R394" s="313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2">
        <v>4607091389425</v>
      </c>
      <c r="E395" s="313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47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24"/>
      <c r="P395" s="324"/>
      <c r="Q395" s="324"/>
      <c r="R395" s="313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2">
        <v>4680115882911</v>
      </c>
      <c r="E396" s="313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462" t="s">
        <v>556</v>
      </c>
      <c r="O396" s="324"/>
      <c r="P396" s="324"/>
      <c r="Q396" s="324"/>
      <c r="R396" s="313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2">
        <v>4680115880771</v>
      </c>
      <c r="E397" s="313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50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24"/>
      <c r="P397" s="324"/>
      <c r="Q397" s="324"/>
      <c r="R397" s="313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2">
        <v>4607091389500</v>
      </c>
      <c r="E398" s="313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44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24"/>
      <c r="P398" s="324"/>
      <c r="Q398" s="324"/>
      <c r="R398" s="313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2">
        <v>4680115881983</v>
      </c>
      <c r="E399" s="313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60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24"/>
      <c r="P399" s="324"/>
      <c r="Q399" s="324"/>
      <c r="R399" s="313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16"/>
      <c r="B400" s="317"/>
      <c r="C400" s="317"/>
      <c r="D400" s="317"/>
      <c r="E400" s="317"/>
      <c r="F400" s="317"/>
      <c r="G400" s="317"/>
      <c r="H400" s="317"/>
      <c r="I400" s="317"/>
      <c r="J400" s="317"/>
      <c r="K400" s="317"/>
      <c r="L400" s="317"/>
      <c r="M400" s="318"/>
      <c r="N400" s="336" t="s">
        <v>65</v>
      </c>
      <c r="O400" s="330"/>
      <c r="P400" s="330"/>
      <c r="Q400" s="330"/>
      <c r="R400" s="330"/>
      <c r="S400" s="330"/>
      <c r="T400" s="331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17"/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8"/>
      <c r="N401" s="336" t="s">
        <v>65</v>
      </c>
      <c r="O401" s="330"/>
      <c r="P401" s="330"/>
      <c r="Q401" s="330"/>
      <c r="R401" s="330"/>
      <c r="S401" s="330"/>
      <c r="T401" s="331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64" t="s">
        <v>563</v>
      </c>
      <c r="B402" s="365"/>
      <c r="C402" s="365"/>
      <c r="D402" s="365"/>
      <c r="E402" s="365"/>
      <c r="F402" s="365"/>
      <c r="G402" s="365"/>
      <c r="H402" s="365"/>
      <c r="I402" s="365"/>
      <c r="J402" s="365"/>
      <c r="K402" s="365"/>
      <c r="L402" s="365"/>
      <c r="M402" s="365"/>
      <c r="N402" s="365"/>
      <c r="O402" s="365"/>
      <c r="P402" s="365"/>
      <c r="Q402" s="365"/>
      <c r="R402" s="365"/>
      <c r="S402" s="365"/>
      <c r="T402" s="365"/>
      <c r="U402" s="365"/>
      <c r="V402" s="365"/>
      <c r="W402" s="365"/>
      <c r="X402" s="365"/>
      <c r="Y402" s="48"/>
      <c r="Z402" s="48"/>
    </row>
    <row r="403" spans="1:53" ht="16.5" hidden="1" customHeight="1" x14ac:dyDescent="0.25">
      <c r="A403" s="328" t="s">
        <v>563</v>
      </c>
      <c r="B403" s="317"/>
      <c r="C403" s="317"/>
      <c r="D403" s="317"/>
      <c r="E403" s="317"/>
      <c r="F403" s="317"/>
      <c r="G403" s="317"/>
      <c r="H403" s="317"/>
      <c r="I403" s="317"/>
      <c r="J403" s="317"/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301"/>
      <c r="Z403" s="301"/>
    </row>
    <row r="404" spans="1:53" ht="14.25" hidden="1" customHeight="1" x14ac:dyDescent="0.25">
      <c r="A404" s="341" t="s">
        <v>100</v>
      </c>
      <c r="B404" s="317"/>
      <c r="C404" s="317"/>
      <c r="D404" s="317"/>
      <c r="E404" s="317"/>
      <c r="F404" s="317"/>
      <c r="G404" s="317"/>
      <c r="H404" s="317"/>
      <c r="I404" s="317"/>
      <c r="J404" s="317"/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2">
        <v>4607091389067</v>
      </c>
      <c r="E405" s="313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7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4"/>
      <c r="P405" s="324"/>
      <c r="Q405" s="324"/>
      <c r="R405" s="313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2">
        <v>4607091383522</v>
      </c>
      <c r="E406" s="313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41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4"/>
      <c r="P406" s="324"/>
      <c r="Q406" s="324"/>
      <c r="R406" s="313"/>
      <c r="S406" s="34"/>
      <c r="T406" s="34"/>
      <c r="U406" s="35" t="s">
        <v>64</v>
      </c>
      <c r="V406" s="306">
        <v>1950</v>
      </c>
      <c r="W406" s="307">
        <f t="shared" si="18"/>
        <v>1953.6000000000001</v>
      </c>
      <c r="X406" s="36">
        <f>IFERROR(IF(W406=0,"",ROUNDUP(W406/H406,0)*0.01196),"")</f>
        <v>4.4252000000000002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2">
        <v>4607091384437</v>
      </c>
      <c r="E407" s="313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58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4"/>
      <c r="P407" s="324"/>
      <c r="Q407" s="324"/>
      <c r="R407" s="313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hidden="1" customHeight="1" x14ac:dyDescent="0.25">
      <c r="A408" s="54" t="s">
        <v>570</v>
      </c>
      <c r="B408" s="54" t="s">
        <v>571</v>
      </c>
      <c r="C408" s="31">
        <v>4301011365</v>
      </c>
      <c r="D408" s="312">
        <v>4607091389104</v>
      </c>
      <c r="E408" s="313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45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4"/>
      <c r="P408" s="324"/>
      <c r="Q408" s="324"/>
      <c r="R408" s="313"/>
      <c r="S408" s="34"/>
      <c r="T408" s="34"/>
      <c r="U408" s="35" t="s">
        <v>64</v>
      </c>
      <c r="V408" s="306">
        <v>0</v>
      </c>
      <c r="W408" s="307">
        <f t="shared" si="18"/>
        <v>0</v>
      </c>
      <c r="X408" s="36" t="str">
        <f>IFERROR(IF(W408=0,"",ROUNDUP(W408/H408,0)*0.01196),"")</f>
        <v/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2">
        <v>4680115880603</v>
      </c>
      <c r="E409" s="313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61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4"/>
      <c r="P409" s="324"/>
      <c r="Q409" s="324"/>
      <c r="R409" s="313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2">
        <v>4607091389999</v>
      </c>
      <c r="E410" s="313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455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4"/>
      <c r="P410" s="324"/>
      <c r="Q410" s="324"/>
      <c r="R410" s="313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2">
        <v>4680115882782</v>
      </c>
      <c r="E411" s="313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54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4"/>
      <c r="P411" s="324"/>
      <c r="Q411" s="324"/>
      <c r="R411" s="313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2">
        <v>4607091389098</v>
      </c>
      <c r="E412" s="313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4"/>
      <c r="P412" s="324"/>
      <c r="Q412" s="324"/>
      <c r="R412" s="313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2">
        <v>4607091389982</v>
      </c>
      <c r="E413" s="313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58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4"/>
      <c r="P413" s="324"/>
      <c r="Q413" s="324"/>
      <c r="R413" s="313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16"/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8"/>
      <c r="N414" s="336" t="s">
        <v>65</v>
      </c>
      <c r="O414" s="330"/>
      <c r="P414" s="330"/>
      <c r="Q414" s="330"/>
      <c r="R414" s="330"/>
      <c r="S414" s="330"/>
      <c r="T414" s="331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369.31818181818181</v>
      </c>
      <c r="W414" s="308">
        <f>IFERROR(W405/H405,"0")+IFERROR(W406/H406,"0")+IFERROR(W407/H407,"0")+IFERROR(W408/H408,"0")+IFERROR(W409/H409,"0")+IFERROR(W410/H410,"0")+IFERROR(W411/H411,"0")+IFERROR(W412/H412,"0")+IFERROR(W413/H413,"0")</f>
        <v>370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4.4252000000000002</v>
      </c>
      <c r="Y414" s="309"/>
      <c r="Z414" s="309"/>
    </row>
    <row r="415" spans="1:53" x14ac:dyDescent="0.2">
      <c r="A415" s="317"/>
      <c r="B415" s="317"/>
      <c r="C415" s="317"/>
      <c r="D415" s="317"/>
      <c r="E415" s="317"/>
      <c r="F415" s="317"/>
      <c r="G415" s="317"/>
      <c r="H415" s="317"/>
      <c r="I415" s="317"/>
      <c r="J415" s="317"/>
      <c r="K415" s="317"/>
      <c r="L415" s="317"/>
      <c r="M415" s="318"/>
      <c r="N415" s="336" t="s">
        <v>65</v>
      </c>
      <c r="O415" s="330"/>
      <c r="P415" s="330"/>
      <c r="Q415" s="330"/>
      <c r="R415" s="330"/>
      <c r="S415" s="330"/>
      <c r="T415" s="331"/>
      <c r="U415" s="37" t="s">
        <v>64</v>
      </c>
      <c r="V415" s="308">
        <f>IFERROR(SUM(V405:V413),"0")</f>
        <v>1950</v>
      </c>
      <c r="W415" s="308">
        <f>IFERROR(SUM(W405:W413),"0")</f>
        <v>1953.6000000000001</v>
      </c>
      <c r="X415" s="37"/>
      <c r="Y415" s="309"/>
      <c r="Z415" s="309"/>
    </row>
    <row r="416" spans="1:53" ht="14.25" hidden="1" customHeight="1" x14ac:dyDescent="0.25">
      <c r="A416" s="341" t="s">
        <v>94</v>
      </c>
      <c r="B416" s="317"/>
      <c r="C416" s="317"/>
      <c r="D416" s="317"/>
      <c r="E416" s="317"/>
      <c r="F416" s="317"/>
      <c r="G416" s="317"/>
      <c r="H416" s="317"/>
      <c r="I416" s="317"/>
      <c r="J416" s="317"/>
      <c r="K416" s="317"/>
      <c r="L416" s="317"/>
      <c r="M416" s="317"/>
      <c r="N416" s="317"/>
      <c r="O416" s="317"/>
      <c r="P416" s="317"/>
      <c r="Q416" s="317"/>
      <c r="R416" s="317"/>
      <c r="S416" s="317"/>
      <c r="T416" s="317"/>
      <c r="U416" s="317"/>
      <c r="V416" s="317"/>
      <c r="W416" s="317"/>
      <c r="X416" s="317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2">
        <v>4607091388930</v>
      </c>
      <c r="E417" s="313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4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4"/>
      <c r="P417" s="324"/>
      <c r="Q417" s="324"/>
      <c r="R417" s="313"/>
      <c r="S417" s="34"/>
      <c r="T417" s="34"/>
      <c r="U417" s="35" t="s">
        <v>64</v>
      </c>
      <c r="V417" s="306">
        <v>1950</v>
      </c>
      <c r="W417" s="307">
        <f>IFERROR(IF(V417="",0,CEILING((V417/$H417),1)*$H417),"")</f>
        <v>1953.6000000000001</v>
      </c>
      <c r="X417" s="36">
        <f>IFERROR(IF(W417=0,"",ROUNDUP(W417/H417,0)*0.01196),"")</f>
        <v>4.4252000000000002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2">
        <v>4680115880054</v>
      </c>
      <c r="E418" s="313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4"/>
      <c r="P418" s="324"/>
      <c r="Q418" s="324"/>
      <c r="R418" s="313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16"/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8"/>
      <c r="N419" s="336" t="s">
        <v>65</v>
      </c>
      <c r="O419" s="330"/>
      <c r="P419" s="330"/>
      <c r="Q419" s="330"/>
      <c r="R419" s="330"/>
      <c r="S419" s="330"/>
      <c r="T419" s="331"/>
      <c r="U419" s="37" t="s">
        <v>66</v>
      </c>
      <c r="V419" s="308">
        <f>IFERROR(V417/H417,"0")+IFERROR(V418/H418,"0")</f>
        <v>369.31818181818181</v>
      </c>
      <c r="W419" s="308">
        <f>IFERROR(W417/H417,"0")+IFERROR(W418/H418,"0")</f>
        <v>370</v>
      </c>
      <c r="X419" s="308">
        <f>IFERROR(IF(X417="",0,X417),"0")+IFERROR(IF(X418="",0,X418),"0")</f>
        <v>4.4252000000000002</v>
      </c>
      <c r="Y419" s="309"/>
      <c r="Z419" s="309"/>
    </row>
    <row r="420" spans="1:53" x14ac:dyDescent="0.2">
      <c r="A420" s="317"/>
      <c r="B420" s="317"/>
      <c r="C420" s="317"/>
      <c r="D420" s="317"/>
      <c r="E420" s="317"/>
      <c r="F420" s="317"/>
      <c r="G420" s="317"/>
      <c r="H420" s="317"/>
      <c r="I420" s="317"/>
      <c r="J420" s="317"/>
      <c r="K420" s="317"/>
      <c r="L420" s="317"/>
      <c r="M420" s="318"/>
      <c r="N420" s="336" t="s">
        <v>65</v>
      </c>
      <c r="O420" s="330"/>
      <c r="P420" s="330"/>
      <c r="Q420" s="330"/>
      <c r="R420" s="330"/>
      <c r="S420" s="330"/>
      <c r="T420" s="331"/>
      <c r="U420" s="37" t="s">
        <v>64</v>
      </c>
      <c r="V420" s="308">
        <f>IFERROR(SUM(V417:V418),"0")</f>
        <v>1950</v>
      </c>
      <c r="W420" s="308">
        <f>IFERROR(SUM(W417:W418),"0")</f>
        <v>1953.6000000000001</v>
      </c>
      <c r="X420" s="37"/>
      <c r="Y420" s="309"/>
      <c r="Z420" s="309"/>
    </row>
    <row r="421" spans="1:53" ht="14.25" hidden="1" customHeight="1" x14ac:dyDescent="0.25">
      <c r="A421" s="341" t="s">
        <v>59</v>
      </c>
      <c r="B421" s="317"/>
      <c r="C421" s="317"/>
      <c r="D421" s="317"/>
      <c r="E421" s="317"/>
      <c r="F421" s="317"/>
      <c r="G421" s="317"/>
      <c r="H421" s="317"/>
      <c r="I421" s="317"/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317"/>
      <c r="X421" s="317"/>
      <c r="Y421" s="302"/>
      <c r="Z421" s="302"/>
    </row>
    <row r="422" spans="1:53" ht="27" hidden="1" customHeight="1" x14ac:dyDescent="0.25">
      <c r="A422" s="54" t="s">
        <v>586</v>
      </c>
      <c r="B422" s="54" t="s">
        <v>587</v>
      </c>
      <c r="C422" s="31">
        <v>4301031252</v>
      </c>
      <c r="D422" s="312">
        <v>4680115883116</v>
      </c>
      <c r="E422" s="313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5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4"/>
      <c r="P422" s="324"/>
      <c r="Q422" s="324"/>
      <c r="R422" s="313"/>
      <c r="S422" s="34"/>
      <c r="T422" s="34"/>
      <c r="U422" s="35" t="s">
        <v>64</v>
      </c>
      <c r="V422" s="306">
        <v>0</v>
      </c>
      <c r="W422" s="307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2">
        <v>4680115883093</v>
      </c>
      <c r="E423" s="313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45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4"/>
      <c r="P423" s="324"/>
      <c r="Q423" s="324"/>
      <c r="R423" s="313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hidden="1" customHeight="1" x14ac:dyDescent="0.25">
      <c r="A424" s="54" t="s">
        <v>590</v>
      </c>
      <c r="B424" s="54" t="s">
        <v>591</v>
      </c>
      <c r="C424" s="31">
        <v>4301031250</v>
      </c>
      <c r="D424" s="312">
        <v>4680115883109</v>
      </c>
      <c r="E424" s="313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5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4"/>
      <c r="P424" s="324"/>
      <c r="Q424" s="324"/>
      <c r="R424" s="313"/>
      <c r="S424" s="34"/>
      <c r="T424" s="34"/>
      <c r="U424" s="35" t="s">
        <v>64</v>
      </c>
      <c r="V424" s="306">
        <v>0</v>
      </c>
      <c r="W424" s="307">
        <f t="shared" si="19"/>
        <v>0</v>
      </c>
      <c r="X424" s="36" t="str">
        <f>IFERROR(IF(W424=0,"",ROUNDUP(W424/H424,0)*0.01196),"")</f>
        <v/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2">
        <v>4680115882072</v>
      </c>
      <c r="E425" s="313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404" t="s">
        <v>594</v>
      </c>
      <c r="O425" s="324"/>
      <c r="P425" s="324"/>
      <c r="Q425" s="324"/>
      <c r="R425" s="313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2">
        <v>4680115882102</v>
      </c>
      <c r="E426" s="313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635" t="s">
        <v>597</v>
      </c>
      <c r="O426" s="324"/>
      <c r="P426" s="324"/>
      <c r="Q426" s="324"/>
      <c r="R426" s="313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2">
        <v>4680115882096</v>
      </c>
      <c r="E427" s="313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506" t="s">
        <v>600</v>
      </c>
      <c r="O427" s="324"/>
      <c r="P427" s="324"/>
      <c r="Q427" s="324"/>
      <c r="R427" s="313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idden="1" x14ac:dyDescent="0.2">
      <c r="A428" s="316"/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8"/>
      <c r="N428" s="336" t="s">
        <v>65</v>
      </c>
      <c r="O428" s="330"/>
      <c r="P428" s="330"/>
      <c r="Q428" s="330"/>
      <c r="R428" s="330"/>
      <c r="S428" s="330"/>
      <c r="T428" s="331"/>
      <c r="U428" s="37" t="s">
        <v>66</v>
      </c>
      <c r="V428" s="308">
        <f>IFERROR(V422/H422,"0")+IFERROR(V423/H423,"0")+IFERROR(V424/H424,"0")+IFERROR(V425/H425,"0")+IFERROR(V426/H426,"0")+IFERROR(V427/H427,"0")</f>
        <v>0</v>
      </c>
      <c r="W428" s="308">
        <f>IFERROR(W422/H422,"0")+IFERROR(W423/H423,"0")+IFERROR(W424/H424,"0")+IFERROR(W425/H425,"0")+IFERROR(W426/H426,"0")+IFERROR(W427/H427,"0")</f>
        <v>0</v>
      </c>
      <c r="X428" s="308">
        <f>IFERROR(IF(X422="",0,X422),"0")+IFERROR(IF(X423="",0,X423),"0")+IFERROR(IF(X424="",0,X424),"0")+IFERROR(IF(X425="",0,X425),"0")+IFERROR(IF(X426="",0,X426),"0")+IFERROR(IF(X427="",0,X427),"0")</f>
        <v>0</v>
      </c>
      <c r="Y428" s="309"/>
      <c r="Z428" s="309"/>
    </row>
    <row r="429" spans="1:53" hidden="1" x14ac:dyDescent="0.2">
      <c r="A429" s="317"/>
      <c r="B429" s="317"/>
      <c r="C429" s="317"/>
      <c r="D429" s="317"/>
      <c r="E429" s="317"/>
      <c r="F429" s="317"/>
      <c r="G429" s="317"/>
      <c r="H429" s="317"/>
      <c r="I429" s="317"/>
      <c r="J429" s="317"/>
      <c r="K429" s="317"/>
      <c r="L429" s="317"/>
      <c r="M429" s="318"/>
      <c r="N429" s="336" t="s">
        <v>65</v>
      </c>
      <c r="O429" s="330"/>
      <c r="P429" s="330"/>
      <c r="Q429" s="330"/>
      <c r="R429" s="330"/>
      <c r="S429" s="330"/>
      <c r="T429" s="331"/>
      <c r="U429" s="37" t="s">
        <v>64</v>
      </c>
      <c r="V429" s="308">
        <f>IFERROR(SUM(V422:V427),"0")</f>
        <v>0</v>
      </c>
      <c r="W429" s="308">
        <f>IFERROR(SUM(W422:W427),"0")</f>
        <v>0</v>
      </c>
      <c r="X429" s="37"/>
      <c r="Y429" s="309"/>
      <c r="Z429" s="309"/>
    </row>
    <row r="430" spans="1:53" ht="14.25" hidden="1" customHeight="1" x14ac:dyDescent="0.25">
      <c r="A430" s="341" t="s">
        <v>67</v>
      </c>
      <c r="B430" s="317"/>
      <c r="C430" s="317"/>
      <c r="D430" s="317"/>
      <c r="E430" s="317"/>
      <c r="F430" s="317"/>
      <c r="G430" s="317"/>
      <c r="H430" s="317"/>
      <c r="I430" s="317"/>
      <c r="J430" s="317"/>
      <c r="K430" s="317"/>
      <c r="L430" s="317"/>
      <c r="M430" s="317"/>
      <c r="N430" s="317"/>
      <c r="O430" s="317"/>
      <c r="P430" s="317"/>
      <c r="Q430" s="317"/>
      <c r="R430" s="317"/>
      <c r="S430" s="317"/>
      <c r="T430" s="317"/>
      <c r="U430" s="317"/>
      <c r="V430" s="317"/>
      <c r="W430" s="317"/>
      <c r="X430" s="317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2">
        <v>4607091383409</v>
      </c>
      <c r="E431" s="313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5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4"/>
      <c r="P431" s="324"/>
      <c r="Q431" s="324"/>
      <c r="R431" s="313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2">
        <v>4607091383416</v>
      </c>
      <c r="E432" s="313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4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4"/>
      <c r="P432" s="324"/>
      <c r="Q432" s="324"/>
      <c r="R432" s="313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16"/>
      <c r="B433" s="317"/>
      <c r="C433" s="317"/>
      <c r="D433" s="317"/>
      <c r="E433" s="317"/>
      <c r="F433" s="317"/>
      <c r="G433" s="317"/>
      <c r="H433" s="317"/>
      <c r="I433" s="317"/>
      <c r="J433" s="317"/>
      <c r="K433" s="317"/>
      <c r="L433" s="317"/>
      <c r="M433" s="318"/>
      <c r="N433" s="336" t="s">
        <v>65</v>
      </c>
      <c r="O433" s="330"/>
      <c r="P433" s="330"/>
      <c r="Q433" s="330"/>
      <c r="R433" s="330"/>
      <c r="S433" s="330"/>
      <c r="T433" s="331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17"/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8"/>
      <c r="N434" s="336" t="s">
        <v>65</v>
      </c>
      <c r="O434" s="330"/>
      <c r="P434" s="330"/>
      <c r="Q434" s="330"/>
      <c r="R434" s="330"/>
      <c r="S434" s="330"/>
      <c r="T434" s="331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64" t="s">
        <v>605</v>
      </c>
      <c r="B435" s="365"/>
      <c r="C435" s="365"/>
      <c r="D435" s="365"/>
      <c r="E435" s="365"/>
      <c r="F435" s="365"/>
      <c r="G435" s="365"/>
      <c r="H435" s="365"/>
      <c r="I435" s="365"/>
      <c r="J435" s="365"/>
      <c r="K435" s="365"/>
      <c r="L435" s="365"/>
      <c r="M435" s="365"/>
      <c r="N435" s="365"/>
      <c r="O435" s="365"/>
      <c r="P435" s="365"/>
      <c r="Q435" s="365"/>
      <c r="R435" s="365"/>
      <c r="S435" s="365"/>
      <c r="T435" s="365"/>
      <c r="U435" s="365"/>
      <c r="V435" s="365"/>
      <c r="W435" s="365"/>
      <c r="X435" s="365"/>
      <c r="Y435" s="48"/>
      <c r="Z435" s="48"/>
    </row>
    <row r="436" spans="1:53" ht="16.5" hidden="1" customHeight="1" x14ac:dyDescent="0.25">
      <c r="A436" s="328" t="s">
        <v>606</v>
      </c>
      <c r="B436" s="317"/>
      <c r="C436" s="317"/>
      <c r="D436" s="317"/>
      <c r="E436" s="317"/>
      <c r="F436" s="317"/>
      <c r="G436" s="317"/>
      <c r="H436" s="317"/>
      <c r="I436" s="317"/>
      <c r="J436" s="317"/>
      <c r="K436" s="317"/>
      <c r="L436" s="317"/>
      <c r="M436" s="317"/>
      <c r="N436" s="317"/>
      <c r="O436" s="317"/>
      <c r="P436" s="317"/>
      <c r="Q436" s="317"/>
      <c r="R436" s="317"/>
      <c r="S436" s="317"/>
      <c r="T436" s="317"/>
      <c r="U436" s="317"/>
      <c r="V436" s="317"/>
      <c r="W436" s="317"/>
      <c r="X436" s="317"/>
      <c r="Y436" s="301"/>
      <c r="Z436" s="301"/>
    </row>
    <row r="437" spans="1:53" ht="14.25" hidden="1" customHeight="1" x14ac:dyDescent="0.25">
      <c r="A437" s="341" t="s">
        <v>100</v>
      </c>
      <c r="B437" s="317"/>
      <c r="C437" s="317"/>
      <c r="D437" s="317"/>
      <c r="E437" s="317"/>
      <c r="F437" s="317"/>
      <c r="G437" s="317"/>
      <c r="H437" s="317"/>
      <c r="I437" s="317"/>
      <c r="J437" s="317"/>
      <c r="K437" s="317"/>
      <c r="L437" s="317"/>
      <c r="M437" s="317"/>
      <c r="N437" s="317"/>
      <c r="O437" s="317"/>
      <c r="P437" s="317"/>
      <c r="Q437" s="317"/>
      <c r="R437" s="317"/>
      <c r="S437" s="317"/>
      <c r="T437" s="317"/>
      <c r="U437" s="317"/>
      <c r="V437" s="317"/>
      <c r="W437" s="317"/>
      <c r="X437" s="317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2">
        <v>4640242180441</v>
      </c>
      <c r="E438" s="313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402" t="s">
        <v>609</v>
      </c>
      <c r="O438" s="324"/>
      <c r="P438" s="324"/>
      <c r="Q438" s="324"/>
      <c r="R438" s="313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2">
        <v>4640242180564</v>
      </c>
      <c r="E439" s="313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381" t="s">
        <v>612</v>
      </c>
      <c r="O439" s="324"/>
      <c r="P439" s="324"/>
      <c r="Q439" s="324"/>
      <c r="R439" s="313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16"/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8"/>
      <c r="N440" s="336" t="s">
        <v>65</v>
      </c>
      <c r="O440" s="330"/>
      <c r="P440" s="330"/>
      <c r="Q440" s="330"/>
      <c r="R440" s="330"/>
      <c r="S440" s="330"/>
      <c r="T440" s="331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17"/>
      <c r="B441" s="317"/>
      <c r="C441" s="317"/>
      <c r="D441" s="317"/>
      <c r="E441" s="317"/>
      <c r="F441" s="317"/>
      <c r="G441" s="317"/>
      <c r="H441" s="317"/>
      <c r="I441" s="317"/>
      <c r="J441" s="317"/>
      <c r="K441" s="317"/>
      <c r="L441" s="317"/>
      <c r="M441" s="318"/>
      <c r="N441" s="336" t="s">
        <v>65</v>
      </c>
      <c r="O441" s="330"/>
      <c r="P441" s="330"/>
      <c r="Q441" s="330"/>
      <c r="R441" s="330"/>
      <c r="S441" s="330"/>
      <c r="T441" s="331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41" t="s">
        <v>94</v>
      </c>
      <c r="B442" s="317"/>
      <c r="C442" s="317"/>
      <c r="D442" s="317"/>
      <c r="E442" s="317"/>
      <c r="F442" s="317"/>
      <c r="G442" s="317"/>
      <c r="H442" s="317"/>
      <c r="I442" s="317"/>
      <c r="J442" s="317"/>
      <c r="K442" s="317"/>
      <c r="L442" s="317"/>
      <c r="M442" s="317"/>
      <c r="N442" s="317"/>
      <c r="O442" s="317"/>
      <c r="P442" s="317"/>
      <c r="Q442" s="317"/>
      <c r="R442" s="317"/>
      <c r="S442" s="317"/>
      <c r="T442" s="317"/>
      <c r="U442" s="317"/>
      <c r="V442" s="317"/>
      <c r="W442" s="317"/>
      <c r="X442" s="317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2">
        <v>4640242180526</v>
      </c>
      <c r="E443" s="313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509" t="s">
        <v>615</v>
      </c>
      <c r="O443" s="324"/>
      <c r="P443" s="324"/>
      <c r="Q443" s="324"/>
      <c r="R443" s="313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2">
        <v>4640242180519</v>
      </c>
      <c r="E444" s="313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568" t="s">
        <v>618</v>
      </c>
      <c r="O444" s="324"/>
      <c r="P444" s="324"/>
      <c r="Q444" s="324"/>
      <c r="R444" s="313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16"/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8"/>
      <c r="N445" s="336" t="s">
        <v>65</v>
      </c>
      <c r="O445" s="330"/>
      <c r="P445" s="330"/>
      <c r="Q445" s="330"/>
      <c r="R445" s="330"/>
      <c r="S445" s="330"/>
      <c r="T445" s="331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17"/>
      <c r="B446" s="317"/>
      <c r="C446" s="317"/>
      <c r="D446" s="317"/>
      <c r="E446" s="317"/>
      <c r="F446" s="317"/>
      <c r="G446" s="317"/>
      <c r="H446" s="317"/>
      <c r="I446" s="317"/>
      <c r="J446" s="317"/>
      <c r="K446" s="317"/>
      <c r="L446" s="317"/>
      <c r="M446" s="318"/>
      <c r="N446" s="336" t="s">
        <v>65</v>
      </c>
      <c r="O446" s="330"/>
      <c r="P446" s="330"/>
      <c r="Q446" s="330"/>
      <c r="R446" s="330"/>
      <c r="S446" s="330"/>
      <c r="T446" s="331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41" t="s">
        <v>59</v>
      </c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17"/>
      <c r="M447" s="317"/>
      <c r="N447" s="317"/>
      <c r="O447" s="317"/>
      <c r="P447" s="317"/>
      <c r="Q447" s="317"/>
      <c r="R447" s="317"/>
      <c r="S447" s="317"/>
      <c r="T447" s="317"/>
      <c r="U447" s="317"/>
      <c r="V447" s="317"/>
      <c r="W447" s="317"/>
      <c r="X447" s="317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2">
        <v>4640242180816</v>
      </c>
      <c r="E448" s="313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483" t="s">
        <v>621</v>
      </c>
      <c r="O448" s="324"/>
      <c r="P448" s="324"/>
      <c r="Q448" s="324"/>
      <c r="R448" s="313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2">
        <v>4640242180595</v>
      </c>
      <c r="E449" s="313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520" t="s">
        <v>624</v>
      </c>
      <c r="O449" s="324"/>
      <c r="P449" s="324"/>
      <c r="Q449" s="324"/>
      <c r="R449" s="313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16"/>
      <c r="B450" s="317"/>
      <c r="C450" s="317"/>
      <c r="D450" s="317"/>
      <c r="E450" s="317"/>
      <c r="F450" s="317"/>
      <c r="G450" s="317"/>
      <c r="H450" s="317"/>
      <c r="I450" s="317"/>
      <c r="J450" s="317"/>
      <c r="K450" s="317"/>
      <c r="L450" s="317"/>
      <c r="M450" s="318"/>
      <c r="N450" s="336" t="s">
        <v>65</v>
      </c>
      <c r="O450" s="330"/>
      <c r="P450" s="330"/>
      <c r="Q450" s="330"/>
      <c r="R450" s="330"/>
      <c r="S450" s="330"/>
      <c r="T450" s="331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17"/>
      <c r="B451" s="317"/>
      <c r="C451" s="317"/>
      <c r="D451" s="317"/>
      <c r="E451" s="317"/>
      <c r="F451" s="317"/>
      <c r="G451" s="317"/>
      <c r="H451" s="317"/>
      <c r="I451" s="317"/>
      <c r="J451" s="317"/>
      <c r="K451" s="317"/>
      <c r="L451" s="317"/>
      <c r="M451" s="318"/>
      <c r="N451" s="336" t="s">
        <v>65</v>
      </c>
      <c r="O451" s="330"/>
      <c r="P451" s="330"/>
      <c r="Q451" s="330"/>
      <c r="R451" s="330"/>
      <c r="S451" s="330"/>
      <c r="T451" s="331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41" t="s">
        <v>67</v>
      </c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17"/>
      <c r="M452" s="317"/>
      <c r="N452" s="317"/>
      <c r="O452" s="317"/>
      <c r="P452" s="317"/>
      <c r="Q452" s="317"/>
      <c r="R452" s="317"/>
      <c r="S452" s="317"/>
      <c r="T452" s="317"/>
      <c r="U452" s="317"/>
      <c r="V452" s="317"/>
      <c r="W452" s="317"/>
      <c r="X452" s="317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2">
        <v>4640242180540</v>
      </c>
      <c r="E453" s="313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637" t="s">
        <v>627</v>
      </c>
      <c r="O453" s="324"/>
      <c r="P453" s="324"/>
      <c r="Q453" s="324"/>
      <c r="R453" s="313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2">
        <v>4640242180557</v>
      </c>
      <c r="E454" s="313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346" t="s">
        <v>630</v>
      </c>
      <c r="O454" s="324"/>
      <c r="P454" s="324"/>
      <c r="Q454" s="324"/>
      <c r="R454" s="313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16"/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8"/>
      <c r="N455" s="336" t="s">
        <v>65</v>
      </c>
      <c r="O455" s="330"/>
      <c r="P455" s="330"/>
      <c r="Q455" s="330"/>
      <c r="R455" s="330"/>
      <c r="S455" s="330"/>
      <c r="T455" s="331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17"/>
      <c r="B456" s="317"/>
      <c r="C456" s="317"/>
      <c r="D456" s="317"/>
      <c r="E456" s="317"/>
      <c r="F456" s="317"/>
      <c r="G456" s="317"/>
      <c r="H456" s="317"/>
      <c r="I456" s="317"/>
      <c r="J456" s="317"/>
      <c r="K456" s="317"/>
      <c r="L456" s="317"/>
      <c r="M456" s="318"/>
      <c r="N456" s="336" t="s">
        <v>65</v>
      </c>
      <c r="O456" s="330"/>
      <c r="P456" s="330"/>
      <c r="Q456" s="330"/>
      <c r="R456" s="330"/>
      <c r="S456" s="330"/>
      <c r="T456" s="331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17"/>
      <c r="M457" s="317"/>
      <c r="N457" s="317"/>
      <c r="O457" s="317"/>
      <c r="P457" s="317"/>
      <c r="Q457" s="317"/>
      <c r="R457" s="317"/>
      <c r="S457" s="317"/>
      <c r="T457" s="317"/>
      <c r="U457" s="317"/>
      <c r="V457" s="317"/>
      <c r="W457" s="317"/>
      <c r="X457" s="317"/>
      <c r="Y457" s="301"/>
      <c r="Z457" s="301"/>
    </row>
    <row r="458" spans="1:53" ht="14.25" hidden="1" customHeight="1" x14ac:dyDescent="0.25">
      <c r="A458" s="341" t="s">
        <v>67</v>
      </c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17"/>
      <c r="M458" s="317"/>
      <c r="N458" s="317"/>
      <c r="O458" s="317"/>
      <c r="P458" s="317"/>
      <c r="Q458" s="317"/>
      <c r="R458" s="317"/>
      <c r="S458" s="317"/>
      <c r="T458" s="317"/>
      <c r="U458" s="317"/>
      <c r="V458" s="317"/>
      <c r="W458" s="317"/>
      <c r="X458" s="317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2">
        <v>4680115880870</v>
      </c>
      <c r="E459" s="313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46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4"/>
      <c r="P459" s="324"/>
      <c r="Q459" s="324"/>
      <c r="R459" s="313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16"/>
      <c r="B460" s="317"/>
      <c r="C460" s="317"/>
      <c r="D460" s="317"/>
      <c r="E460" s="317"/>
      <c r="F460" s="317"/>
      <c r="G460" s="317"/>
      <c r="H460" s="317"/>
      <c r="I460" s="317"/>
      <c r="J460" s="317"/>
      <c r="K460" s="317"/>
      <c r="L460" s="317"/>
      <c r="M460" s="318"/>
      <c r="N460" s="336" t="s">
        <v>65</v>
      </c>
      <c r="O460" s="330"/>
      <c r="P460" s="330"/>
      <c r="Q460" s="330"/>
      <c r="R460" s="330"/>
      <c r="S460" s="330"/>
      <c r="T460" s="331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17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17"/>
      <c r="M461" s="318"/>
      <c r="N461" s="336" t="s">
        <v>65</v>
      </c>
      <c r="O461" s="330"/>
      <c r="P461" s="330"/>
      <c r="Q461" s="330"/>
      <c r="R461" s="330"/>
      <c r="S461" s="330"/>
      <c r="T461" s="331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469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17"/>
      <c r="M462" s="370"/>
      <c r="N462" s="373" t="s">
        <v>634</v>
      </c>
      <c r="O462" s="362"/>
      <c r="P462" s="362"/>
      <c r="Q462" s="362"/>
      <c r="R462" s="362"/>
      <c r="S462" s="362"/>
      <c r="T462" s="363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6800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6808.8</v>
      </c>
      <c r="X462" s="37"/>
      <c r="Y462" s="309"/>
      <c r="Z462" s="309"/>
    </row>
    <row r="463" spans="1:53" x14ac:dyDescent="0.2">
      <c r="A463" s="317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7"/>
      <c r="M463" s="370"/>
      <c r="N463" s="373" t="s">
        <v>635</v>
      </c>
      <c r="O463" s="362"/>
      <c r="P463" s="362"/>
      <c r="Q463" s="362"/>
      <c r="R463" s="362"/>
      <c r="S463" s="362"/>
      <c r="T463" s="363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7275.6013986013986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7285.0079999999998</v>
      </c>
      <c r="X463" s="37"/>
      <c r="Y463" s="309"/>
      <c r="Z463" s="309"/>
    </row>
    <row r="464" spans="1:53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7"/>
      <c r="M464" s="370"/>
      <c r="N464" s="373" t="s">
        <v>636</v>
      </c>
      <c r="O464" s="362"/>
      <c r="P464" s="362"/>
      <c r="Q464" s="362"/>
      <c r="R464" s="362"/>
      <c r="S464" s="362"/>
      <c r="T464" s="363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14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14</v>
      </c>
      <c r="X464" s="37"/>
      <c r="Y464" s="309"/>
      <c r="Z464" s="309"/>
    </row>
    <row r="465" spans="1:29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7"/>
      <c r="M465" s="370"/>
      <c r="N465" s="373" t="s">
        <v>638</v>
      </c>
      <c r="O465" s="362"/>
      <c r="P465" s="362"/>
      <c r="Q465" s="362"/>
      <c r="R465" s="362"/>
      <c r="S465" s="362"/>
      <c r="T465" s="363"/>
      <c r="U465" s="37" t="s">
        <v>64</v>
      </c>
      <c r="V465" s="308">
        <f>GrossWeightTotal+PalletQtyTotal*25</f>
        <v>7625.6013986013986</v>
      </c>
      <c r="W465" s="308">
        <f>GrossWeightTotalR+PalletQtyTotalR*25</f>
        <v>7635.0079999999998</v>
      </c>
      <c r="X465" s="37"/>
      <c r="Y465" s="309"/>
      <c r="Z465" s="309"/>
    </row>
    <row r="466" spans="1:29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7"/>
      <c r="M466" s="370"/>
      <c r="N466" s="373" t="s">
        <v>639</v>
      </c>
      <c r="O466" s="362"/>
      <c r="P466" s="362"/>
      <c r="Q466" s="362"/>
      <c r="R466" s="362"/>
      <c r="S466" s="362"/>
      <c r="T466" s="363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1110.4312354312353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1112</v>
      </c>
      <c r="X466" s="37"/>
      <c r="Y466" s="309"/>
      <c r="Z466" s="309"/>
    </row>
    <row r="467" spans="1:29" ht="14.25" hidden="1" customHeight="1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7"/>
      <c r="M467" s="370"/>
      <c r="N467" s="373" t="s">
        <v>640</v>
      </c>
      <c r="O467" s="362"/>
      <c r="P467" s="362"/>
      <c r="Q467" s="362"/>
      <c r="R467" s="362"/>
      <c r="S467" s="362"/>
      <c r="T467" s="363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16.941400000000002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0" t="s">
        <v>92</v>
      </c>
      <c r="D469" s="427"/>
      <c r="E469" s="427"/>
      <c r="F469" s="311"/>
      <c r="G469" s="310" t="s">
        <v>227</v>
      </c>
      <c r="H469" s="427"/>
      <c r="I469" s="427"/>
      <c r="J469" s="427"/>
      <c r="K469" s="427"/>
      <c r="L469" s="427"/>
      <c r="M469" s="427"/>
      <c r="N469" s="311"/>
      <c r="O469" s="310" t="s">
        <v>430</v>
      </c>
      <c r="P469" s="311"/>
      <c r="Q469" s="310" t="s">
        <v>480</v>
      </c>
      <c r="R469" s="311"/>
      <c r="S469" s="299" t="s">
        <v>563</v>
      </c>
      <c r="T469" s="310" t="s">
        <v>605</v>
      </c>
      <c r="U469" s="311"/>
      <c r="Z469" s="52"/>
      <c r="AC469" s="300"/>
    </row>
    <row r="470" spans="1:29" ht="14.25" customHeight="1" thickTop="1" x14ac:dyDescent="0.2">
      <c r="A470" s="516" t="s">
        <v>643</v>
      </c>
      <c r="B470" s="310" t="s">
        <v>58</v>
      </c>
      <c r="C470" s="310" t="s">
        <v>93</v>
      </c>
      <c r="D470" s="310" t="s">
        <v>99</v>
      </c>
      <c r="E470" s="310" t="s">
        <v>92</v>
      </c>
      <c r="F470" s="310" t="s">
        <v>219</v>
      </c>
      <c r="G470" s="310" t="s">
        <v>228</v>
      </c>
      <c r="H470" s="310" t="s">
        <v>235</v>
      </c>
      <c r="I470" s="310" t="s">
        <v>256</v>
      </c>
      <c r="J470" s="310" t="s">
        <v>322</v>
      </c>
      <c r="K470" s="300"/>
      <c r="L470" s="310" t="s">
        <v>325</v>
      </c>
      <c r="M470" s="310" t="s">
        <v>403</v>
      </c>
      <c r="N470" s="310" t="s">
        <v>421</v>
      </c>
      <c r="O470" s="310" t="s">
        <v>431</v>
      </c>
      <c r="P470" s="310" t="s">
        <v>457</v>
      </c>
      <c r="Q470" s="310" t="s">
        <v>481</v>
      </c>
      <c r="R470" s="310" t="s">
        <v>543</v>
      </c>
      <c r="S470" s="310" t="s">
        <v>563</v>
      </c>
      <c r="T470" s="310" t="s">
        <v>606</v>
      </c>
      <c r="U470" s="310" t="s">
        <v>631</v>
      </c>
      <c r="Z470" s="52"/>
      <c r="AC470" s="300"/>
    </row>
    <row r="471" spans="1:29" ht="13.5" customHeight="1" thickBot="1" x14ac:dyDescent="0.25">
      <c r="A471" s="517"/>
      <c r="B471" s="347"/>
      <c r="C471" s="347"/>
      <c r="D471" s="347"/>
      <c r="E471" s="347"/>
      <c r="F471" s="347"/>
      <c r="G471" s="347"/>
      <c r="H471" s="347"/>
      <c r="I471" s="347"/>
      <c r="J471" s="347"/>
      <c r="K471" s="300"/>
      <c r="L471" s="347"/>
      <c r="M471" s="347"/>
      <c r="N471" s="347"/>
      <c r="O471" s="347"/>
      <c r="P471" s="347"/>
      <c r="Q471" s="347"/>
      <c r="R471" s="347"/>
      <c r="S471" s="347"/>
      <c r="T471" s="347"/>
      <c r="U471" s="34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2" s="46">
        <f>IFERROR(W122*1,"0")+IFERROR(W123*1,"0")+IFERROR(W124*1,"0")</f>
        <v>0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0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0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2901.6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0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3907.2000000000003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10,43"/>
        <filter val="1 950,00"/>
        <filter val="14"/>
        <filter val="2 900,00"/>
        <filter val="369,32"/>
        <filter val="371,79"/>
        <filter val="6 800,00"/>
        <filter val="7 275,60"/>
        <filter val="7 625,60"/>
      </filters>
    </filterColumn>
  </autoFilter>
  <mergeCells count="839"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46:T446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D351:E351"/>
    <mergeCell ref="D411:E411"/>
    <mergeCell ref="A199:X199"/>
    <mergeCell ref="D326:E326"/>
    <mergeCell ref="A36:M37"/>
    <mergeCell ref="A334:M335"/>
    <mergeCell ref="A256:X256"/>
    <mergeCell ref="D423:E423"/>
    <mergeCell ref="N87:T87"/>
    <mergeCell ref="D174:E174"/>
    <mergeCell ref="D117:E117"/>
    <mergeCell ref="D92:E92"/>
    <mergeCell ref="N102:R102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A435:X435"/>
    <mergeCell ref="N399:R399"/>
    <mergeCell ref="A460:M461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N407:R407"/>
    <mergeCell ref="N307:T307"/>
    <mergeCell ref="N195:R195"/>
    <mergeCell ref="D353:E353"/>
    <mergeCell ref="N413:R413"/>
    <mergeCell ref="D67:E67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N305:R30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D7:L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D62:E62"/>
    <mergeCell ref="D56:E56"/>
    <mergeCell ref="N448:R448"/>
    <mergeCell ref="N304:R304"/>
    <mergeCell ref="D176:E176"/>
    <mergeCell ref="A329:X329"/>
    <mergeCell ref="H470:H471"/>
    <mergeCell ref="N108:R108"/>
    <mergeCell ref="J470:J471"/>
    <mergeCell ref="N95:R95"/>
    <mergeCell ref="N70:R70"/>
    <mergeCell ref="A300:M301"/>
    <mergeCell ref="D138:E138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N96:R96"/>
    <mergeCell ref="D399:E399"/>
    <mergeCell ref="D295:E295"/>
    <mergeCell ref="N459:R459"/>
    <mergeCell ref="A42:X42"/>
    <mergeCell ref="N419:T419"/>
    <mergeCell ref="D269:E269"/>
    <mergeCell ref="N275:T275"/>
    <mergeCell ref="D296:E296"/>
    <mergeCell ref="N346:T346"/>
    <mergeCell ref="A306:M307"/>
    <mergeCell ref="D427:E427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161:R161"/>
    <mergeCell ref="N332:R332"/>
    <mergeCell ref="D204:E20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35:R35"/>
    <mergeCell ref="N206:R20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H10:L10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A184:M185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N314:T314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320:E320"/>
    <mergeCell ref="N239:R239"/>
    <mergeCell ref="N122:R122"/>
    <mergeCell ref="A120:X120"/>
    <mergeCell ref="N105:R105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A257:X257"/>
    <mergeCell ref="D73:E73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A133:M134"/>
    <mergeCell ref="D49:E49"/>
    <mergeCell ref="N143:R143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2023-12-19T09:08:03Z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