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ECA0C7-FF61-485E-9C32-C0F19AA5E6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W352" i="1" s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X331" i="1"/>
  <c r="X333" i="1" s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N299" i="1"/>
  <c r="W298" i="1"/>
  <c r="N298" i="1"/>
  <c r="V294" i="1"/>
  <c r="V293" i="1"/>
  <c r="W292" i="1"/>
  <c r="W293" i="1" s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X257" i="1"/>
  <c r="X260" i="1" s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N227" i="1"/>
  <c r="V225" i="1"/>
  <c r="V224" i="1"/>
  <c r="W223" i="1"/>
  <c r="W224" i="1" s="1"/>
  <c r="N223" i="1"/>
  <c r="V221" i="1"/>
  <c r="V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V202" i="1"/>
  <c r="V201" i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X175" i="1"/>
  <c r="W175" i="1"/>
  <c r="W174" i="1"/>
  <c r="X174" i="1" s="1"/>
  <c r="N174" i="1"/>
  <c r="X173" i="1"/>
  <c r="W173" i="1"/>
  <c r="W172" i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V158" i="1"/>
  <c r="V157" i="1"/>
  <c r="W156" i="1"/>
  <c r="X156" i="1" s="1"/>
  <c r="N156" i="1"/>
  <c r="W155" i="1"/>
  <c r="W157" i="1" s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W142" i="1"/>
  <c r="N142" i="1"/>
  <c r="V139" i="1"/>
  <c r="V138" i="1"/>
  <c r="W137" i="1"/>
  <c r="X137" i="1" s="1"/>
  <c r="N137" i="1"/>
  <c r="W136" i="1"/>
  <c r="X136" i="1" s="1"/>
  <c r="N136" i="1"/>
  <c r="W135" i="1"/>
  <c r="W138" i="1" s="1"/>
  <c r="N135" i="1"/>
  <c r="V131" i="1"/>
  <c r="V130" i="1"/>
  <c r="W129" i="1"/>
  <c r="X129" i="1" s="1"/>
  <c r="N129" i="1"/>
  <c r="W128" i="1"/>
  <c r="W130" i="1" s="1"/>
  <c r="N128" i="1"/>
  <c r="X127" i="1"/>
  <c r="W127" i="1"/>
  <c r="V124" i="1"/>
  <c r="V123" i="1"/>
  <c r="W122" i="1"/>
  <c r="X122" i="1" s="1"/>
  <c r="W121" i="1"/>
  <c r="N121" i="1"/>
  <c r="W120" i="1"/>
  <c r="X120" i="1" s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W81" i="1" s="1"/>
  <c r="V61" i="1"/>
  <c r="V60" i="1"/>
  <c r="W59" i="1"/>
  <c r="W58" i="1"/>
  <c r="X58" i="1" s="1"/>
  <c r="N58" i="1"/>
  <c r="X57" i="1"/>
  <c r="W57" i="1"/>
  <c r="W56" i="1"/>
  <c r="W60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N27" i="1"/>
  <c r="W26" i="1"/>
  <c r="X26" i="1" s="1"/>
  <c r="N26" i="1"/>
  <c r="V24" i="1"/>
  <c r="V23" i="1"/>
  <c r="W22" i="1"/>
  <c r="W23" i="1" s="1"/>
  <c r="N22" i="1"/>
  <c r="H10" i="1"/>
  <c r="A9" i="1"/>
  <c r="H9" i="1" s="1"/>
  <c r="D7" i="1"/>
  <c r="O6" i="1"/>
  <c r="N2" i="1"/>
  <c r="V464" i="1" l="1"/>
  <c r="W115" i="1"/>
  <c r="X135" i="1"/>
  <c r="H474" i="1"/>
  <c r="W170" i="1"/>
  <c r="X312" i="1"/>
  <c r="X343" i="1"/>
  <c r="X344" i="1" s="1"/>
  <c r="W344" i="1"/>
  <c r="W367" i="1"/>
  <c r="W439" i="1"/>
  <c r="X220" i="1"/>
  <c r="W158" i="1"/>
  <c r="W202" i="1"/>
  <c r="W316" i="1"/>
  <c r="W317" i="1"/>
  <c r="W320" i="1"/>
  <c r="W321" i="1"/>
  <c r="W333" i="1"/>
  <c r="W334" i="1"/>
  <c r="W378" i="1"/>
  <c r="W379" i="1"/>
  <c r="W424" i="1"/>
  <c r="W447" i="1"/>
  <c r="W462" i="1"/>
  <c r="W34" i="1"/>
  <c r="W37" i="1"/>
  <c r="W38" i="1"/>
  <c r="W41" i="1"/>
  <c r="W42" i="1"/>
  <c r="W45" i="1"/>
  <c r="W46" i="1"/>
  <c r="D474" i="1"/>
  <c r="X64" i="1"/>
  <c r="W91" i="1"/>
  <c r="W103" i="1"/>
  <c r="W124" i="1"/>
  <c r="X142" i="1"/>
  <c r="W151" i="1"/>
  <c r="X155" i="1"/>
  <c r="X157" i="1" s="1"/>
  <c r="X165" i="1"/>
  <c r="X169" i="1" s="1"/>
  <c r="W169" i="1"/>
  <c r="X200" i="1"/>
  <c r="X201" i="1" s="1"/>
  <c r="X254" i="1"/>
  <c r="W255" i="1"/>
  <c r="W261" i="1"/>
  <c r="W306" i="1"/>
  <c r="X349" i="1"/>
  <c r="W351" i="1"/>
  <c r="X389" i="1"/>
  <c r="W391" i="1"/>
  <c r="W405" i="1"/>
  <c r="W406" i="1"/>
  <c r="X436" i="1"/>
  <c r="X439" i="1" s="1"/>
  <c r="W451" i="1"/>
  <c r="J9" i="1"/>
  <c r="X242" i="1"/>
  <c r="X138" i="1"/>
  <c r="X162" i="1"/>
  <c r="X81" i="1"/>
  <c r="W82" i="1"/>
  <c r="W189" i="1"/>
  <c r="W190" i="1"/>
  <c r="W196" i="1"/>
  <c r="W286" i="1"/>
  <c r="X284" i="1"/>
  <c r="X285" i="1" s="1"/>
  <c r="X374" i="1"/>
  <c r="W419" i="1"/>
  <c r="W434" i="1"/>
  <c r="X427" i="1"/>
  <c r="X433" i="1" s="1"/>
  <c r="W433" i="1"/>
  <c r="A10" i="1"/>
  <c r="B474" i="1"/>
  <c r="W465" i="1"/>
  <c r="X27" i="1"/>
  <c r="X33" i="1" s="1"/>
  <c r="W33" i="1"/>
  <c r="X59" i="1"/>
  <c r="X85" i="1"/>
  <c r="X91" i="1" s="1"/>
  <c r="X94" i="1"/>
  <c r="X102" i="1" s="1"/>
  <c r="X105" i="1"/>
  <c r="X114" i="1" s="1"/>
  <c r="W114" i="1"/>
  <c r="X121" i="1"/>
  <c r="X123" i="1" s="1"/>
  <c r="W123" i="1"/>
  <c r="F474" i="1"/>
  <c r="X128" i="1"/>
  <c r="X130" i="1" s="1"/>
  <c r="W131" i="1"/>
  <c r="X143" i="1"/>
  <c r="X172" i="1"/>
  <c r="X189" i="1" s="1"/>
  <c r="X196" i="1"/>
  <c r="W243" i="1"/>
  <c r="W260" i="1"/>
  <c r="X271" i="1"/>
  <c r="X299" i="1"/>
  <c r="W329" i="1"/>
  <c r="X351" i="1"/>
  <c r="W368" i="1"/>
  <c r="R474" i="1"/>
  <c r="W440" i="1"/>
  <c r="W152" i="1"/>
  <c r="W220" i="1"/>
  <c r="W272" i="1"/>
  <c r="W375" i="1"/>
  <c r="F9" i="1"/>
  <c r="F10" i="1"/>
  <c r="X22" i="1"/>
  <c r="X23" i="1" s="1"/>
  <c r="C474" i="1"/>
  <c r="X56" i="1"/>
  <c r="X60" i="1" s="1"/>
  <c r="W61" i="1"/>
  <c r="W92" i="1"/>
  <c r="X151" i="1"/>
  <c r="I474" i="1"/>
  <c r="W230" i="1"/>
  <c r="X227" i="1"/>
  <c r="X230" i="1" s="1"/>
  <c r="W242" i="1"/>
  <c r="W248" i="1"/>
  <c r="X245" i="1"/>
  <c r="X248" i="1" s="1"/>
  <c r="W271" i="1"/>
  <c r="W277" i="1"/>
  <c r="W276" i="1"/>
  <c r="W282" i="1"/>
  <c r="N474" i="1"/>
  <c r="X280" i="1"/>
  <c r="X281" i="1" s="1"/>
  <c r="W285" i="1"/>
  <c r="W290" i="1"/>
  <c r="X288" i="1"/>
  <c r="X289" i="1" s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W466" i="1"/>
  <c r="M474" i="1"/>
  <c r="W102" i="1"/>
  <c r="W225" i="1"/>
  <c r="X223" i="1"/>
  <c r="X224" i="1" s="1"/>
  <c r="W294" i="1"/>
  <c r="X292" i="1"/>
  <c r="X293" i="1" s="1"/>
  <c r="W313" i="1"/>
  <c r="X340" i="1"/>
  <c r="V468" i="1"/>
  <c r="W24" i="1"/>
  <c r="X50" i="1"/>
  <c r="X52" i="1" s="1"/>
  <c r="W53" i="1"/>
  <c r="E474" i="1"/>
  <c r="G474" i="1"/>
  <c r="W139" i="1"/>
  <c r="W162" i="1"/>
  <c r="W163" i="1"/>
  <c r="W197" i="1"/>
  <c r="L474" i="1"/>
  <c r="W231" i="1"/>
  <c r="W249" i="1"/>
  <c r="W341" i="1"/>
  <c r="W385" i="1"/>
  <c r="X381" i="1"/>
  <c r="X385" i="1" s="1"/>
  <c r="W386" i="1"/>
  <c r="W402" i="1"/>
  <c r="Q474" i="1"/>
  <c r="W201" i="1"/>
  <c r="W254" i="1"/>
  <c r="W328" i="1"/>
  <c r="W340" i="1"/>
  <c r="W401" i="1"/>
  <c r="W452" i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8" i="1" l="1"/>
  <c r="W467" i="1"/>
  <c r="W464" i="1"/>
  <c r="X469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<sst xmlns="http://schemas.openxmlformats.org/spreadsheetml/2006/main" count="1985" uniqueCount="686">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</sst>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298" sqref="Z298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 t="s">
        <v>685</v>
      </c>
      <c r="I5" s="620"/>
      <c r="J5" s="620"/>
      <c r="K5" s="620"/>
      <c r="L5" s="584"/>
      <c r="N5" s="24" t="s">
        <v>10</v>
      </c>
      <c r="O5" s="366">
        <v>45283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665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2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0.45833333333333331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2000</v>
      </c>
      <c r="W298" s="313">
        <f t="shared" ref="W298:W305" si="15">IFERROR(IF(V298="",0,CEILING((V298/$H298),1)*$H298),"")</f>
        <v>2010</v>
      </c>
      <c r="X298" s="36">
        <f>IFERROR(IF(W298=0,"",ROUNDUP(W298/H298,0)*0.02175),"")</f>
        <v>2.9144999999999999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2500</v>
      </c>
      <c r="W300" s="313">
        <f t="shared" si="15"/>
        <v>2505</v>
      </c>
      <c r="X300" s="36">
        <f>IFERROR(IF(W300=0,"",ROUNDUP(W300/H300,0)*0.02175),"")</f>
        <v>3.6322499999999995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400</v>
      </c>
      <c r="W302" s="313">
        <f t="shared" si="15"/>
        <v>405</v>
      </c>
      <c r="X302" s="36">
        <f>IFERROR(IF(W302=0,"",ROUNDUP(W302/H302,0)*0.02175),"")</f>
        <v>0.58724999999999994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326.66666666666669</v>
      </c>
      <c r="W306" s="314">
        <f>IFERROR(W298/H298,"0")+IFERROR(W299/H299,"0")+IFERROR(W300/H300,"0")+IFERROR(W301/H301,"0")+IFERROR(W302/H302,"0")+IFERROR(W303/H303,"0")+IFERROR(W304/H304,"0")+IFERROR(W305/H305,"0")</f>
        <v>328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7.1339999999999995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4900</v>
      </c>
      <c r="W307" s="314">
        <f>IFERROR(SUM(W298:W305),"0")</f>
        <v>4920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2000</v>
      </c>
      <c r="W309" s="313">
        <f>IFERROR(IF(V309="",0,CEILING((V309/$H309),1)*$H309),"")</f>
        <v>2010</v>
      </c>
      <c r="X309" s="36">
        <f>IFERROR(IF(W309=0,"",ROUNDUP(W309/H309,0)*0.02175),"")</f>
        <v>2.9144999999999999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133.33333333333334</v>
      </c>
      <c r="W312" s="314">
        <f>IFERROR(W309/H309,"0")+IFERROR(W310/H310,"0")+IFERROR(W311/H311,"0")</f>
        <v>134</v>
      </c>
      <c r="X312" s="314">
        <f>IFERROR(IF(X309="",0,X309),"0")+IFERROR(IF(X310="",0,X310),"0")+IFERROR(IF(X311="",0,X311),"0")</f>
        <v>2.9144999999999999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2000</v>
      </c>
      <c r="W313" s="314">
        <f>IFERROR(SUM(W309:W311),"0")</f>
        <v>2010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400</v>
      </c>
      <c r="W411" s="313">
        <f t="shared" si="19"/>
        <v>401.28000000000003</v>
      </c>
      <c r="X411" s="36">
        <f>IFERROR(IF(W411=0,"",ROUNDUP(W411/H411,0)*0.01196),"")</f>
        <v>0.90895999999999999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800</v>
      </c>
      <c r="W413" s="313">
        <f t="shared" si="19"/>
        <v>802.56000000000006</v>
      </c>
      <c r="X413" s="36">
        <f>IFERROR(IF(W413=0,"",ROUNDUP(W413/H413,0)*0.01196),"")</f>
        <v>1.81792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227.27272727272725</v>
      </c>
      <c r="W419" s="314">
        <f>IFERROR(W410/H410,"0")+IFERROR(W411/H411,"0")+IFERROR(W412/H412,"0")+IFERROR(W413/H413,"0")+IFERROR(W414/H414,"0")+IFERROR(W415/H415,"0")+IFERROR(W416/H416,"0")+IFERROR(W417/H417,"0")+IFERROR(W418/H418,"0")</f>
        <v>228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2.72688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1200</v>
      </c>
      <c r="W420" s="314">
        <f>IFERROR(SUM(W410:W418),"0")</f>
        <v>1203.8400000000001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500</v>
      </c>
      <c r="W422" s="313">
        <f>IFERROR(IF(V422="",0,CEILING((V422/$H422),1)*$H422),"")</f>
        <v>501.6</v>
      </c>
      <c r="X422" s="36">
        <f>IFERROR(IF(W422=0,"",ROUNDUP(W422/H422,0)*0.01196),"")</f>
        <v>1.1362000000000001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94.696969696969688</v>
      </c>
      <c r="W424" s="314">
        <f>IFERROR(W422/H422,"0")+IFERROR(W423/H423,"0")</f>
        <v>95</v>
      </c>
      <c r="X424" s="314">
        <f>IFERROR(IF(X422="",0,X422),"0")+IFERROR(IF(X423="",0,X423),"0")</f>
        <v>1.1362000000000001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500</v>
      </c>
      <c r="W425" s="314">
        <f>IFERROR(SUM(W422:W423),"0")</f>
        <v>501.6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300</v>
      </c>
      <c r="W427" s="313">
        <f t="shared" ref="W427:W432" si="20">IFERROR(IF(V427="",0,CEILING((V427/$H427),1)*$H427),"")</f>
        <v>300.96000000000004</v>
      </c>
      <c r="X427" s="36">
        <f>IFERROR(IF(W427=0,"",ROUNDUP(W427/H427,0)*0.01196),"")</f>
        <v>0.68171999999999999</v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56.818181818181813</v>
      </c>
      <c r="W433" s="314">
        <f>IFERROR(W427/H427,"0")+IFERROR(W428/H428,"0")+IFERROR(W429/H429,"0")+IFERROR(W430/H430,"0")+IFERROR(W431/H431,"0")+IFERROR(W432/H432,"0")</f>
        <v>57.000000000000007</v>
      </c>
      <c r="X433" s="314">
        <f>IFERROR(IF(X427="",0,X427),"0")+IFERROR(IF(X428="",0,X428),"0")+IFERROR(IF(X429="",0,X429),"0")+IFERROR(IF(X430="",0,X430),"0")+IFERROR(IF(X431="",0,X431),"0")+IFERROR(IF(X432="",0,X432),"0")</f>
        <v>0.68171999999999999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300</v>
      </c>
      <c r="W434" s="314">
        <f>IFERROR(SUM(W427:W432),"0")</f>
        <v>300.96000000000004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8900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8936.4000000000015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9257.1636363636371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9294.9599999999991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14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14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9607.1636363636371</v>
      </c>
      <c r="W467" s="314">
        <f>GrossWeightTotalR+PalletQtyTotalR*25</f>
        <v>9644.9599999999991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838.78787878787875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842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14.593299999999999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6930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2006.4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33,33"/>
        <filter val="14"/>
        <filter val="2 000,00"/>
        <filter val="2 500,00"/>
        <filter val="227,27"/>
        <filter val="300,00"/>
        <filter val="326,67"/>
        <filter val="4 900,00"/>
        <filter val="400,00"/>
        <filter val="500,00"/>
        <filter val="56,82"/>
        <filter val="8 900,00"/>
        <filter val="800,00"/>
        <filter val="838,79"/>
        <filter val="9 257,16"/>
        <filter val="9 607,16"/>
        <filter val="94,70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