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3,12,23 КИ\"/>
    </mc:Choice>
  </mc:AlternateContent>
  <xr:revisionPtr revIDLastSave="0" documentId="13_ncr:1_{CE06698A-CE60-4261-9A34-E234ED1E5CD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7" i="1"/>
  <c r="C30" i="1"/>
  <c r="C35" i="1"/>
  <c r="C36" i="1"/>
  <c r="C39" i="1"/>
  <c r="C40" i="1"/>
  <c r="C41" i="1"/>
  <c r="C51" i="1"/>
  <c r="C54" i="1"/>
  <c r="C55" i="1"/>
  <c r="C56" i="1"/>
  <c r="C57" i="1"/>
  <c r="C58" i="1"/>
  <c r="C59" i="1"/>
  <c r="C62" i="1"/>
  <c r="C68" i="1"/>
  <c r="C72" i="1"/>
  <c r="C73" i="1"/>
  <c r="C74" i="1"/>
  <c r="C75" i="1"/>
  <c r="C77" i="1"/>
  <c r="C6" i="1"/>
  <c r="F11" i="1" l="1"/>
  <c r="G9" i="1"/>
  <c r="F9" i="1"/>
  <c r="X23" i="1" l="1"/>
  <c r="X29" i="1"/>
  <c r="X60" i="1"/>
  <c r="X76" i="1"/>
  <c r="X89" i="1"/>
  <c r="X107" i="1"/>
  <c r="G59" i="1" l="1"/>
  <c r="G36" i="1"/>
  <c r="G107" i="1"/>
  <c r="F107" i="1"/>
  <c r="N107" i="1" s="1"/>
  <c r="M8" i="1"/>
  <c r="M9" i="1"/>
  <c r="M11" i="1"/>
  <c r="M12" i="1"/>
  <c r="M15" i="1"/>
  <c r="M19" i="1"/>
  <c r="M23" i="1"/>
  <c r="M27" i="1"/>
  <c r="M28" i="1"/>
  <c r="M32" i="1"/>
  <c r="M36" i="1"/>
  <c r="M37" i="1"/>
  <c r="M38" i="1"/>
  <c r="M39" i="1"/>
  <c r="M41" i="1"/>
  <c r="M42" i="1"/>
  <c r="M43" i="1"/>
  <c r="M45" i="1"/>
  <c r="M46" i="1"/>
  <c r="M48" i="1"/>
  <c r="M49" i="1"/>
  <c r="M51" i="1"/>
  <c r="M54" i="1"/>
  <c r="M55" i="1"/>
  <c r="M56" i="1"/>
  <c r="M57" i="1"/>
  <c r="M58" i="1"/>
  <c r="M59" i="1"/>
  <c r="M61" i="1"/>
  <c r="M62" i="1"/>
  <c r="M68" i="1"/>
  <c r="M72" i="1"/>
  <c r="M73" i="1"/>
  <c r="M74" i="1"/>
  <c r="M75" i="1"/>
  <c r="M77" i="1"/>
  <c r="M78" i="1"/>
  <c r="M79" i="1"/>
  <c r="M95" i="1"/>
  <c r="M97" i="1"/>
  <c r="M98" i="1"/>
  <c r="M103" i="1"/>
  <c r="M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S22" i="1" s="1"/>
  <c r="N23" i="1"/>
  <c r="N24" i="1"/>
  <c r="N25" i="1"/>
  <c r="S25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S76" i="1" s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S89" i="1" s="1"/>
  <c r="N90" i="1"/>
  <c r="N91" i="1"/>
  <c r="N92" i="1"/>
  <c r="N93" i="1"/>
  <c r="R93" i="1" s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8" i="1"/>
  <c r="N109" i="1"/>
  <c r="N110" i="1"/>
  <c r="N6" i="1"/>
  <c r="O106" i="1" l="1"/>
  <c r="R110" i="1"/>
  <c r="R108" i="1"/>
  <c r="O105" i="1"/>
  <c r="R91" i="1"/>
  <c r="S87" i="1"/>
  <c r="S85" i="1"/>
  <c r="S83" i="1"/>
  <c r="O81" i="1"/>
  <c r="O79" i="1"/>
  <c r="O77" i="1"/>
  <c r="S67" i="1"/>
  <c r="S65" i="1"/>
  <c r="S63" i="1"/>
  <c r="O55" i="1"/>
  <c r="O51" i="1"/>
  <c r="S47" i="1"/>
  <c r="O45" i="1"/>
  <c r="O39" i="1"/>
  <c r="O37" i="1"/>
  <c r="S35" i="1"/>
  <c r="S33" i="1"/>
  <c r="S31" i="1"/>
  <c r="S29" i="1"/>
  <c r="O27" i="1"/>
  <c r="S21" i="1"/>
  <c r="S17" i="1"/>
  <c r="O9" i="1"/>
  <c r="O101" i="1"/>
  <c r="R99" i="1"/>
  <c r="O97" i="1"/>
  <c r="O6" i="1"/>
  <c r="R109" i="1"/>
  <c r="R104" i="1"/>
  <c r="O102" i="1"/>
  <c r="O100" i="1"/>
  <c r="O96" i="1"/>
  <c r="R94" i="1"/>
  <c r="R92" i="1"/>
  <c r="S90" i="1"/>
  <c r="S88" i="1"/>
  <c r="S86" i="1"/>
  <c r="S84" i="1"/>
  <c r="S82" i="1"/>
  <c r="S80" i="1"/>
  <c r="O78" i="1"/>
  <c r="S70" i="1"/>
  <c r="S66" i="1"/>
  <c r="S60" i="1"/>
  <c r="O58" i="1"/>
  <c r="O56" i="1"/>
  <c r="S50" i="1"/>
  <c r="O46" i="1"/>
  <c r="S44" i="1"/>
  <c r="S40" i="1"/>
  <c r="O38" i="1"/>
  <c r="S26" i="1"/>
  <c r="S24" i="1"/>
  <c r="S20" i="1"/>
  <c r="S16" i="1"/>
  <c r="S14" i="1"/>
  <c r="S10" i="1"/>
  <c r="R8" i="1"/>
  <c r="R6" i="1"/>
  <c r="O95" i="1"/>
  <c r="S71" i="1"/>
  <c r="O71" i="1"/>
  <c r="O59" i="1"/>
  <c r="O41" i="1"/>
  <c r="O36" i="1"/>
  <c r="O12" i="1"/>
  <c r="S7" i="1"/>
  <c r="O7" i="1"/>
  <c r="S52" i="1"/>
  <c r="O52" i="1"/>
  <c r="S69" i="1"/>
  <c r="O69" i="1"/>
  <c r="R69" i="1" s="1"/>
  <c r="S53" i="1"/>
  <c r="O53" i="1"/>
  <c r="S13" i="1"/>
  <c r="O13" i="1"/>
  <c r="S64" i="1"/>
  <c r="O64" i="1"/>
  <c r="S30" i="1"/>
  <c r="O30" i="1"/>
  <c r="S18" i="1"/>
  <c r="O18" i="1"/>
  <c r="R18" i="1" s="1"/>
  <c r="S103" i="1"/>
  <c r="S108" i="1"/>
  <c r="S99" i="1"/>
  <c r="R7" i="1"/>
  <c r="O74" i="1"/>
  <c r="O72" i="1"/>
  <c r="O62" i="1"/>
  <c r="O48" i="1"/>
  <c r="O42" i="1"/>
  <c r="O32" i="1"/>
  <c r="O75" i="1"/>
  <c r="O73" i="1"/>
  <c r="O43" i="1"/>
  <c r="O11" i="1"/>
  <c r="R107" i="1"/>
  <c r="S93" i="1"/>
  <c r="O35" i="1"/>
  <c r="S6" i="1"/>
  <c r="R98" i="1"/>
  <c r="R52" i="1"/>
  <c r="O80" i="1"/>
  <c r="R95" i="1"/>
  <c r="R105" i="1"/>
  <c r="R101" i="1"/>
  <c r="R103" i="1"/>
  <c r="R97" i="1"/>
  <c r="S79" i="1"/>
  <c r="S77" i="1"/>
  <c r="R59" i="1"/>
  <c r="S57" i="1"/>
  <c r="S55" i="1"/>
  <c r="S51" i="1"/>
  <c r="S45" i="1"/>
  <c r="S39" i="1"/>
  <c r="S37" i="1"/>
  <c r="S27" i="1"/>
  <c r="S19" i="1"/>
  <c r="S9" i="1"/>
  <c r="S107" i="1"/>
  <c r="S110" i="1"/>
  <c r="S105" i="1"/>
  <c r="S101" i="1"/>
  <c r="S97" i="1"/>
  <c r="S91" i="1"/>
  <c r="O28" i="1"/>
  <c r="O40" i="1"/>
  <c r="R106" i="1"/>
  <c r="R102" i="1"/>
  <c r="R100" i="1"/>
  <c r="R96" i="1"/>
  <c r="R78" i="1"/>
  <c r="R68" i="1"/>
  <c r="R58" i="1"/>
  <c r="R56" i="1"/>
  <c r="R54" i="1"/>
  <c r="R46" i="1"/>
  <c r="R38" i="1"/>
  <c r="S74" i="1"/>
  <c r="S72" i="1"/>
  <c r="S62" i="1"/>
  <c r="S48" i="1"/>
  <c r="S42" i="1"/>
  <c r="S32" i="1"/>
  <c r="S12" i="1"/>
  <c r="S36" i="1"/>
  <c r="S109" i="1"/>
  <c r="S106" i="1"/>
  <c r="S104" i="1"/>
  <c r="S102" i="1"/>
  <c r="S100" i="1"/>
  <c r="S98" i="1"/>
  <c r="S96" i="1"/>
  <c r="S95" i="1"/>
  <c r="S94" i="1"/>
  <c r="S92" i="1"/>
  <c r="R90" i="1"/>
  <c r="R88" i="1"/>
  <c r="R86" i="1"/>
  <c r="R84" i="1"/>
  <c r="R82" i="1"/>
  <c r="R76" i="1"/>
  <c r="R70" i="1"/>
  <c r="R66" i="1"/>
  <c r="R60" i="1"/>
  <c r="R50" i="1"/>
  <c r="R44" i="1"/>
  <c r="R26" i="1"/>
  <c r="R24" i="1"/>
  <c r="R22" i="1"/>
  <c r="R20" i="1"/>
  <c r="R16" i="1"/>
  <c r="R14" i="1"/>
  <c r="R10" i="1"/>
  <c r="S81" i="1"/>
  <c r="S78" i="1"/>
  <c r="S75" i="1"/>
  <c r="S73" i="1"/>
  <c r="S68" i="1"/>
  <c r="S61" i="1"/>
  <c r="S58" i="1"/>
  <c r="S56" i="1"/>
  <c r="S54" i="1"/>
  <c r="S49" i="1"/>
  <c r="S46" i="1"/>
  <c r="S43" i="1"/>
  <c r="S41" i="1"/>
  <c r="S38" i="1"/>
  <c r="S28" i="1"/>
  <c r="S23" i="1"/>
  <c r="S15" i="1"/>
  <c r="S11" i="1"/>
  <c r="S8" i="1"/>
  <c r="S59" i="1"/>
  <c r="R89" i="1"/>
  <c r="R87" i="1"/>
  <c r="R85" i="1"/>
  <c r="R83" i="1"/>
  <c r="R81" i="1"/>
  <c r="R79" i="1"/>
  <c r="R77" i="1"/>
  <c r="R75" i="1"/>
  <c r="R67" i="1"/>
  <c r="R65" i="1"/>
  <c r="R63" i="1"/>
  <c r="R61" i="1"/>
  <c r="R57" i="1"/>
  <c r="R55" i="1"/>
  <c r="R51" i="1"/>
  <c r="R49" i="1"/>
  <c r="R47" i="1"/>
  <c r="R45" i="1"/>
  <c r="R39" i="1"/>
  <c r="R37" i="1"/>
  <c r="R33" i="1"/>
  <c r="R31" i="1"/>
  <c r="R29" i="1"/>
  <c r="R27" i="1"/>
  <c r="R25" i="1"/>
  <c r="R23" i="1"/>
  <c r="R21" i="1"/>
  <c r="R19" i="1"/>
  <c r="R17" i="1"/>
  <c r="R15" i="1"/>
  <c r="R9" i="1"/>
  <c r="R12" i="1" l="1"/>
  <c r="R41" i="1"/>
  <c r="R71" i="1"/>
  <c r="R42" i="1"/>
  <c r="R62" i="1"/>
  <c r="R36" i="1"/>
  <c r="R28" i="1"/>
  <c r="R11" i="1"/>
  <c r="R32" i="1"/>
  <c r="R74" i="1"/>
  <c r="R30" i="1"/>
  <c r="R64" i="1"/>
  <c r="R13" i="1"/>
  <c r="R53" i="1"/>
  <c r="R40" i="1"/>
  <c r="R80" i="1"/>
  <c r="R35" i="1"/>
  <c r="R43" i="1"/>
  <c r="R73" i="1"/>
  <c r="R48" i="1"/>
  <c r="R72" i="1"/>
  <c r="K17" i="1"/>
  <c r="K20" i="1"/>
  <c r="K21" i="1"/>
  <c r="K23" i="1"/>
  <c r="K33" i="1"/>
  <c r="K34" i="1"/>
  <c r="K47" i="1"/>
  <c r="K60" i="1"/>
  <c r="K66" i="1"/>
  <c r="K85" i="1"/>
  <c r="K88" i="1"/>
  <c r="K90" i="1"/>
  <c r="K91" i="1"/>
  <c r="K93" i="1"/>
  <c r="K106" i="1"/>
  <c r="K109" i="1"/>
  <c r="K110" i="1"/>
  <c r="J7" i="1" l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2" i="1"/>
  <c r="K22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1" i="1"/>
  <c r="K61" i="1" s="1"/>
  <c r="J62" i="1"/>
  <c r="K62" i="1" s="1"/>
  <c r="J63" i="1"/>
  <c r="K63" i="1" s="1"/>
  <c r="J64" i="1"/>
  <c r="K64" i="1" s="1"/>
  <c r="J65" i="1"/>
  <c r="K65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6" i="1"/>
  <c r="K86" i="1" s="1"/>
  <c r="J87" i="1"/>
  <c r="K87" i="1" s="1"/>
  <c r="J89" i="1"/>
  <c r="K89" i="1" s="1"/>
  <c r="J92" i="1"/>
  <c r="K92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7" i="1"/>
  <c r="K107" i="1" s="1"/>
  <c r="J108" i="1"/>
  <c r="K108" i="1" s="1"/>
  <c r="J6" i="1"/>
  <c r="K6" i="1" s="1"/>
  <c r="W10" i="1"/>
  <c r="W16" i="1"/>
  <c r="W17" i="1"/>
  <c r="W20" i="1"/>
  <c r="W21" i="1"/>
  <c r="W22" i="1"/>
  <c r="W24" i="1"/>
  <c r="W25" i="1"/>
  <c r="W26" i="1"/>
  <c r="W31" i="1"/>
  <c r="W47" i="1"/>
  <c r="W50" i="1"/>
  <c r="W65" i="1"/>
  <c r="W66" i="1"/>
  <c r="W67" i="1"/>
  <c r="W70" i="1"/>
  <c r="W82" i="1"/>
  <c r="W83" i="1"/>
  <c r="W84" i="1"/>
  <c r="W85" i="1"/>
  <c r="W87" i="1"/>
  <c r="W88" i="1"/>
  <c r="W90" i="1"/>
  <c r="W91" i="1"/>
  <c r="W92" i="1"/>
  <c r="W93" i="1"/>
  <c r="W94" i="1"/>
  <c r="W98" i="1"/>
  <c r="W99" i="1"/>
  <c r="W103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8" i="1"/>
  <c r="U108" i="1"/>
  <c r="V108" i="1"/>
  <c r="T109" i="1"/>
  <c r="U109" i="1"/>
  <c r="V109" i="1"/>
  <c r="T110" i="1"/>
  <c r="U110" i="1"/>
  <c r="V110" i="1"/>
  <c r="V6" i="1"/>
  <c r="U6" i="1"/>
  <c r="T6" i="1"/>
  <c r="G3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8" i="1"/>
  <c r="I109" i="1"/>
  <c r="I110" i="1"/>
  <c r="I6" i="1"/>
  <c r="H7" i="1"/>
  <c r="H8" i="1"/>
  <c r="H9" i="1"/>
  <c r="H10" i="1"/>
  <c r="H11" i="1"/>
  <c r="H12" i="1"/>
  <c r="H13" i="1"/>
  <c r="X13" i="1" s="1"/>
  <c r="H14" i="1"/>
  <c r="H15" i="1"/>
  <c r="H16" i="1"/>
  <c r="H17" i="1"/>
  <c r="H18" i="1"/>
  <c r="X18" i="1" s="1"/>
  <c r="H19" i="1"/>
  <c r="H20" i="1"/>
  <c r="H21" i="1"/>
  <c r="H22" i="1"/>
  <c r="X22" i="1" s="1"/>
  <c r="H24" i="1"/>
  <c r="H25" i="1"/>
  <c r="X25" i="1" s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X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H69" i="1"/>
  <c r="X69" i="1" s="1"/>
  <c r="H70" i="1"/>
  <c r="H71" i="1"/>
  <c r="H72" i="1"/>
  <c r="H73" i="1"/>
  <c r="H74" i="1"/>
  <c r="H75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X93" i="1" s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X106" i="1" s="1"/>
  <c r="H108" i="1"/>
  <c r="H109" i="1"/>
  <c r="H110" i="1"/>
  <c r="H6" i="1"/>
  <c r="G5" i="1"/>
  <c r="F5" i="1"/>
  <c r="X109" i="1" l="1"/>
  <c r="X104" i="1"/>
  <c r="X100" i="1"/>
  <c r="X98" i="1"/>
  <c r="X94" i="1"/>
  <c r="X90" i="1"/>
  <c r="X85" i="1"/>
  <c r="X81" i="1"/>
  <c r="X77" i="1"/>
  <c r="X72" i="1"/>
  <c r="X68" i="1"/>
  <c r="X64" i="1"/>
  <c r="X59" i="1"/>
  <c r="X55" i="1"/>
  <c r="X51" i="1"/>
  <c r="X47" i="1"/>
  <c r="X43" i="1"/>
  <c r="X39" i="1"/>
  <c r="X35" i="1"/>
  <c r="X31" i="1"/>
  <c r="X26" i="1"/>
  <c r="X21" i="1"/>
  <c r="X17" i="1"/>
  <c r="X7" i="1"/>
  <c r="X6" i="1"/>
  <c r="X102" i="1"/>
  <c r="X96" i="1"/>
  <c r="X92" i="1"/>
  <c r="X87" i="1"/>
  <c r="X83" i="1"/>
  <c r="X79" i="1"/>
  <c r="X74" i="1"/>
  <c r="X70" i="1"/>
  <c r="X66" i="1"/>
  <c r="X62" i="1"/>
  <c r="X57" i="1"/>
  <c r="X53" i="1"/>
  <c r="X49" i="1"/>
  <c r="X45" i="1"/>
  <c r="X41" i="1"/>
  <c r="X37" i="1"/>
  <c r="X33" i="1"/>
  <c r="X28" i="1"/>
  <c r="X24" i="1"/>
  <c r="X19" i="1"/>
  <c r="X15" i="1"/>
  <c r="X11" i="1"/>
  <c r="X9" i="1"/>
  <c r="X110" i="1"/>
  <c r="X108" i="1"/>
  <c r="X105" i="1"/>
  <c r="X103" i="1"/>
  <c r="X101" i="1"/>
  <c r="X99" i="1"/>
  <c r="X97" i="1"/>
  <c r="X95" i="1"/>
  <c r="X91" i="1"/>
  <c r="X88" i="1"/>
  <c r="X86" i="1"/>
  <c r="X84" i="1"/>
  <c r="X82" i="1"/>
  <c r="X80" i="1"/>
  <c r="X78" i="1"/>
  <c r="X75" i="1"/>
  <c r="X73" i="1"/>
  <c r="X71" i="1"/>
  <c r="X67" i="1"/>
  <c r="X65" i="1"/>
  <c r="X63" i="1"/>
  <c r="X61" i="1"/>
  <c r="X58" i="1"/>
  <c r="X56" i="1"/>
  <c r="X54" i="1"/>
  <c r="X52" i="1"/>
  <c r="X50" i="1"/>
  <c r="X48" i="1"/>
  <c r="X46" i="1"/>
  <c r="X42" i="1"/>
  <c r="X40" i="1"/>
  <c r="X38" i="1"/>
  <c r="X36" i="1"/>
  <c r="X34" i="1"/>
  <c r="X32" i="1"/>
  <c r="X30" i="1"/>
  <c r="X27" i="1"/>
  <c r="X20" i="1"/>
  <c r="X16" i="1"/>
  <c r="X14" i="1"/>
  <c r="X12" i="1"/>
  <c r="X10" i="1"/>
  <c r="X8" i="1"/>
  <c r="S34" i="1"/>
  <c r="R34" i="1"/>
  <c r="X5" i="1"/>
  <c r="V5" i="1"/>
  <c r="U5" i="1"/>
  <c r="T5" i="1"/>
  <c r="P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<sst xmlns="http://schemas.openxmlformats.org/spreadsheetml/2006/main" count="247" uniqueCount="138">
  <si>
    <t>Период: 06.12.2023 - 13.12.2023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</si>
  <si>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</si>
  <si>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</si>
  <si>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</si>
  <si>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</si>
  <si>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</si>
  <si>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</si>
  <si>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</si>
  <si>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</si>
  <si>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</si>
  <si>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</si>
  <si>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</si>
  <si>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</si>
  <si>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</si>
  <si>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</si>
  <si>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</si>
  <si>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</si>
  <si>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</si>
  <si>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</si>
  <si>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</si>
  <si>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</si>
  <si>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</si>
  <si>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</si>
  <si>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</si>
  <si>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</si>
  <si>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</si>
  <si>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</si>
  <si>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</si>
  <si>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</si>
  <si>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</si>
  <si>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</si>
  <si>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</si>
  <si>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</si>
  <si>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</si>
  <si>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</si>
  <si>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</si>
  <si>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</si>
  <si>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</si>
  <si>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</si>
  <si>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</si>
  <si>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</si>
  <si>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</si>
  <si>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</si>
  <si>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</si>
  <si>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</si>
  <si>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</si>
  <si>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</si>
  <si>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</si>
  <si>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</si>
  <si>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</si>
  <si>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</si>
  <si>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</si>
  <si>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</si>
  <si>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</si>
  <si>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</si>
  <si>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</si>
  <si>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</si>
  <si>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</si>
  <si>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</si>
  <si>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</si>
  <si>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</si>
  <si>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</si>
  <si>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</si>
  <si>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</si>
  <si>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</si>
  <si>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</si>
  <si>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</si>
  <si>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</si>
  <si>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</si>
  <si>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</si>
  <si>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</si>
  <si>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</si>
  <si>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</si>
  <si>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</si>
  <si>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</si>
  <si>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</si>
  <si>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</si>
  <si>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</si>
  <si>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</si>
  <si>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</si>
  <si>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</si>
  <si>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</si>
  <si>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</si>
  <si>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</si>
  <si>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</si>
  <si>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</si>
  <si>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</si>
  <si>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</si>
  <si>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</si>
  <si>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</si>
  <si>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</si>
  <si>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</si>
  <si>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</si>
  <si>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</si>
  <si>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</si>
  <si>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</si>
  <si>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</si>
  <si>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</si>
  <si>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</si>
  <si>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</si>
  <si>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</si>
  <si>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</si>
  <si>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</si>
  <si>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</si>
  <si>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</si>
  <si>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</si>
  <si>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</si>
  <si>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</si>
  <si>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</si>
  <si>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</si>
  <si>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</si>
  <si>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</si>
  <si>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</si>
  <si>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</si>
  <si>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</si>
  <si>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</si>
  <si>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</si>
  <si>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</si>
  <si>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</si>
  <si>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</si>
  <si>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</si>
  <si>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</si>
  <si>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</si>
  <si>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</si>
  <si>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22,11</t>
  </si>
  <si>
    <t>ср 29,11</t>
  </si>
  <si>
    <t>коментарий</t>
  </si>
  <si>
    <t>вес</t>
  </si>
  <si>
    <t>от филиала</t>
  </si>
  <si>
    <t>комментарий филиала</t>
  </si>
  <si>
    <t>ср 06,12</t>
  </si>
  <si>
    <t>то же что и 223 Колбаса Докторская стародворская</t>
  </si>
  <si>
    <t>устар.</t>
  </si>
  <si>
    <t>нет в бланке заказа</t>
  </si>
  <si>
    <t>необходимо увеличить продажи</t>
  </si>
  <si>
    <t>АКЦИЯ</t>
  </si>
  <si>
    <t>дубль 254</t>
  </si>
  <si>
    <t>дубль 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</si>
</sst>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7" xfId="0" applyNumberFormat="1" applyBorder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  <xf numFmtId="164" fontId="0" fillId="3" borderId="0" xfId="0" applyNumberFormat="1" applyFill="1" applyAlignment="1"/>
    <xf numFmtId="164" fontId="0" fillId="7" borderId="0" xfId="0" applyNumberFormat="1" applyFill="1" applyAlignment="1"/>
    <xf numFmtId="164" fontId="2" fillId="8" borderId="0" xfId="0" applyNumberFormat="1" applyFont="1" applyFill="1" applyAlignment="1"/>
    <xf numFmtId="164" fontId="2" fillId="6" borderId="4" xfId="0" applyNumberFormat="1" applyFon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9" borderId="4" xfId="0" applyNumberFormat="1" applyFill="1" applyBorder="1" applyAlignment="1">
      <alignment horizontal="left" vertical="top"/>
    </xf>
    <xf numFmtId="164" fontId="0" fillId="9" borderId="4" xfId="0" applyNumberFormat="1" applyFill="1" applyBorder="1" applyAlignment="1">
      <alignment horizontal="right" vertical="top"/>
    </xf>
    <xf numFmtId="2" fontId="0" fillId="9" borderId="0" xfId="0" applyNumberFormat="1" applyFill="1" applyAlignment="1"/>
    <xf numFmtId="164" fontId="2" fillId="0" borderId="7" xfId="0" applyNumberFormat="1" applyFont="1" applyBorder="1" applyAlignment="1"/>
    <xf numFmtId="164" fontId="2" fillId="10" borderId="7" xfId="0" applyNumberFormat="1" applyFont="1" applyFill="1" applyBorder="1" applyAlignment="1"/>
    <xf numFmtId="164" fontId="2" fillId="10" borderId="0" xfId="0" applyNumberFormat="1" applyFont="1" applyFill="1" applyAlignment="1"/>
    <xf numFmtId="164" fontId="0" fillId="11" borderId="4" xfId="0" applyNumberFormat="1" applyFill="1" applyBorder="1" applyAlignment="1">
      <alignment horizontal="left" vertical="top"/>
    </xf>
    <xf numFmtId="164" fontId="0" fillId="12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6,12,23%20&#1050;&#1048;/&#1076;&#1074;%2006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%20&#1092;&#1080;&#1083;&#1080;&#1072;&#1083;&#1099;%2007,12,23-13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15,11</v>
          </cell>
          <cell r="U3" t="str">
            <v>ср 22,11</v>
          </cell>
          <cell r="V3" t="str">
            <v>ср 29,11</v>
          </cell>
          <cell r="W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12870.071999999998</v>
          </cell>
          <cell r="G5">
            <v>20046.114999999998</v>
          </cell>
          <cell r="J5">
            <v>12945.248000000001</v>
          </cell>
          <cell r="K5">
            <v>-75.175999999999775</v>
          </cell>
          <cell r="L5">
            <v>0</v>
          </cell>
          <cell r="M5">
            <v>0</v>
          </cell>
          <cell r="N5">
            <v>2574.0144000000005</v>
          </cell>
          <cell r="O5">
            <v>13749.481799999998</v>
          </cell>
          <cell r="P5">
            <v>0</v>
          </cell>
          <cell r="T5">
            <v>2399.9069999999988</v>
          </cell>
          <cell r="U5">
            <v>2495.4611999999984</v>
          </cell>
          <cell r="V5">
            <v>2447.0597999999991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83.988</v>
          </cell>
          <cell r="E6">
            <v>70.143000000000001</v>
          </cell>
          <cell r="F6">
            <v>69.472999999999999</v>
          </cell>
          <cell r="G6">
            <v>60.512</v>
          </cell>
          <cell r="H6">
            <v>1</v>
          </cell>
          <cell r="I6">
            <v>50</v>
          </cell>
          <cell r="J6">
            <v>79.566999999999993</v>
          </cell>
          <cell r="K6">
            <v>-10.093999999999994</v>
          </cell>
          <cell r="N6">
            <v>13.894600000000001</v>
          </cell>
          <cell r="O6">
            <v>106.22320000000002</v>
          </cell>
          <cell r="R6">
            <v>12.000000000000002</v>
          </cell>
          <cell r="S6">
            <v>4.3550731939026672</v>
          </cell>
          <cell r="T6">
            <v>12.9696</v>
          </cell>
          <cell r="U6">
            <v>1.3224</v>
          </cell>
          <cell r="V6">
            <v>10.468399999999999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6.6929999999999996</v>
          </cell>
          <cell r="E7">
            <v>8.9809999999999999</v>
          </cell>
          <cell r="F7">
            <v>3.3079999999999998</v>
          </cell>
          <cell r="G7">
            <v>9.8239999999999998</v>
          </cell>
          <cell r="H7">
            <v>1</v>
          </cell>
          <cell r="I7">
            <v>30</v>
          </cell>
          <cell r="J7">
            <v>4</v>
          </cell>
          <cell r="K7">
            <v>-0.69200000000000017</v>
          </cell>
          <cell r="N7">
            <v>0.66159999999999997</v>
          </cell>
          <cell r="R7">
            <v>14.848851269649336</v>
          </cell>
          <cell r="S7">
            <v>14.848851269649336</v>
          </cell>
          <cell r="T7">
            <v>0</v>
          </cell>
          <cell r="U7">
            <v>0</v>
          </cell>
          <cell r="V7">
            <v>0.50839999999999996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120.896</v>
          </cell>
          <cell r="E8">
            <v>8.5589999999999993</v>
          </cell>
          <cell r="F8">
            <v>109.23699999999999</v>
          </cell>
          <cell r="G8">
            <v>6.49</v>
          </cell>
          <cell r="H8">
            <v>1</v>
          </cell>
          <cell r="I8">
            <v>45</v>
          </cell>
          <cell r="J8">
            <v>96.853999999999999</v>
          </cell>
          <cell r="K8">
            <v>12.382999999999996</v>
          </cell>
          <cell r="N8">
            <v>21.8474</v>
          </cell>
          <cell r="O8">
            <v>168.28919999999999</v>
          </cell>
          <cell r="R8">
            <v>8</v>
          </cell>
          <cell r="S8">
            <v>0.29706051978725156</v>
          </cell>
          <cell r="T8">
            <v>19.79</v>
          </cell>
          <cell r="U8">
            <v>5.2725999999999997</v>
          </cell>
          <cell r="V8">
            <v>9.5579999999999998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202.458</v>
          </cell>
          <cell r="E9">
            <v>105.244</v>
          </cell>
          <cell r="F9">
            <v>106.39</v>
          </cell>
          <cell r="G9">
            <v>191.83</v>
          </cell>
          <cell r="H9">
            <v>1</v>
          </cell>
          <cell r="I9">
            <v>45</v>
          </cell>
          <cell r="J9">
            <v>99.013000000000005</v>
          </cell>
          <cell r="K9">
            <v>7.3769999999999953</v>
          </cell>
          <cell r="N9">
            <v>21.277999999999999</v>
          </cell>
          <cell r="O9">
            <v>84.783999999999963</v>
          </cell>
          <cell r="R9">
            <v>13</v>
          </cell>
          <cell r="S9">
            <v>9.0154149826111496</v>
          </cell>
          <cell r="T9">
            <v>15.532</v>
          </cell>
          <cell r="U9">
            <v>18.293199999999999</v>
          </cell>
          <cell r="V9">
            <v>14.2974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16</v>
          </cell>
          <cell r="E10">
            <v>10</v>
          </cell>
          <cell r="G10">
            <v>26</v>
          </cell>
          <cell r="H10">
            <v>0</v>
          </cell>
          <cell r="I10">
            <v>50</v>
          </cell>
          <cell r="J10">
            <v>2</v>
          </cell>
          <cell r="K10">
            <v>-2</v>
          </cell>
          <cell r="N10">
            <v>0</v>
          </cell>
          <cell r="R10" t="e">
            <v>#DIV/0!</v>
          </cell>
          <cell r="S10" t="e">
            <v>#DIV/0!</v>
          </cell>
          <cell r="T10">
            <v>2</v>
          </cell>
          <cell r="U10">
            <v>0.8</v>
          </cell>
          <cell r="V10">
            <v>2</v>
          </cell>
          <cell r="W10" t="str">
            <v>Заблокировать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203</v>
          </cell>
          <cell r="E11">
            <v>108</v>
          </cell>
          <cell r="F11">
            <v>123</v>
          </cell>
          <cell r="G11">
            <v>152</v>
          </cell>
          <cell r="H11">
            <v>0.45</v>
          </cell>
          <cell r="I11">
            <v>45</v>
          </cell>
          <cell r="J11">
            <v>125</v>
          </cell>
          <cell r="K11">
            <v>-2</v>
          </cell>
          <cell r="N11">
            <v>24.6</v>
          </cell>
          <cell r="O11">
            <v>167.8</v>
          </cell>
          <cell r="R11">
            <v>13</v>
          </cell>
          <cell r="S11">
            <v>6.178861788617886</v>
          </cell>
          <cell r="T11">
            <v>43.4</v>
          </cell>
          <cell r="U11">
            <v>8.4</v>
          </cell>
          <cell r="V11">
            <v>24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256</v>
          </cell>
          <cell r="E12">
            <v>162</v>
          </cell>
          <cell r="F12">
            <v>139</v>
          </cell>
          <cell r="G12">
            <v>243</v>
          </cell>
          <cell r="H12">
            <v>0.45</v>
          </cell>
          <cell r="I12">
            <v>45</v>
          </cell>
          <cell r="J12">
            <v>142</v>
          </cell>
          <cell r="K12">
            <v>-3</v>
          </cell>
          <cell r="N12">
            <v>27.8</v>
          </cell>
          <cell r="O12">
            <v>118.40000000000003</v>
          </cell>
          <cell r="R12">
            <v>13.000000000000002</v>
          </cell>
          <cell r="S12">
            <v>8.7410071942446042</v>
          </cell>
          <cell r="T12">
            <v>36.4</v>
          </cell>
          <cell r="U12">
            <v>23.2</v>
          </cell>
          <cell r="V12">
            <v>32.799999999999997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E13">
            <v>18</v>
          </cell>
          <cell r="G13">
            <v>18</v>
          </cell>
          <cell r="H13">
            <v>0.5</v>
          </cell>
          <cell r="I13">
            <v>40</v>
          </cell>
          <cell r="K13">
            <v>0</v>
          </cell>
          <cell r="N13">
            <v>0</v>
          </cell>
          <cell r="R13" t="e">
            <v>#DIV/0!</v>
          </cell>
          <cell r="S13" t="e">
            <v>#DIV/0!</v>
          </cell>
          <cell r="T13">
            <v>0</v>
          </cell>
          <cell r="U13">
            <v>0</v>
          </cell>
          <cell r="V13">
            <v>2.4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40</v>
          </cell>
          <cell r="E14">
            <v>12</v>
          </cell>
          <cell r="F14">
            <v>3</v>
          </cell>
          <cell r="G14">
            <v>49</v>
          </cell>
          <cell r="H14">
            <v>0.35</v>
          </cell>
          <cell r="I14">
            <v>45</v>
          </cell>
          <cell r="J14">
            <v>3</v>
          </cell>
          <cell r="K14">
            <v>0</v>
          </cell>
          <cell r="N14">
            <v>0.6</v>
          </cell>
          <cell r="R14">
            <v>81.666666666666671</v>
          </cell>
          <cell r="S14">
            <v>81.666666666666671</v>
          </cell>
          <cell r="T14">
            <v>2.4</v>
          </cell>
          <cell r="U14">
            <v>2.4</v>
          </cell>
          <cell r="V14">
            <v>4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18</v>
          </cell>
          <cell r="F15">
            <v>10</v>
          </cell>
          <cell r="G15">
            <v>8</v>
          </cell>
          <cell r="H15">
            <v>0.4</v>
          </cell>
          <cell r="I15">
            <v>50</v>
          </cell>
          <cell r="J15">
            <v>10</v>
          </cell>
          <cell r="K15">
            <v>0</v>
          </cell>
          <cell r="N15">
            <v>2</v>
          </cell>
          <cell r="O15">
            <v>16</v>
          </cell>
          <cell r="R15">
            <v>12</v>
          </cell>
          <cell r="S15">
            <v>4</v>
          </cell>
          <cell r="T15">
            <v>0</v>
          </cell>
          <cell r="U15">
            <v>0</v>
          </cell>
          <cell r="V15">
            <v>0.4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D16">
            <v>40</v>
          </cell>
          <cell r="F16">
            <v>10</v>
          </cell>
          <cell r="G16">
            <v>30</v>
          </cell>
          <cell r="H16">
            <v>0</v>
          </cell>
          <cell r="I16">
            <v>60</v>
          </cell>
          <cell r="J16">
            <v>10</v>
          </cell>
          <cell r="K16">
            <v>0</v>
          </cell>
          <cell r="N16">
            <v>2</v>
          </cell>
          <cell r="R16">
            <v>15</v>
          </cell>
          <cell r="S16">
            <v>15</v>
          </cell>
          <cell r="T16">
            <v>1.2</v>
          </cell>
          <cell r="U16">
            <v>2.2000000000000002</v>
          </cell>
          <cell r="V16">
            <v>3</v>
          </cell>
          <cell r="W16" t="str">
            <v>Заблокировать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D17">
            <v>30</v>
          </cell>
          <cell r="F17">
            <v>6</v>
          </cell>
          <cell r="G17">
            <v>24</v>
          </cell>
          <cell r="H17">
            <v>0</v>
          </cell>
          <cell r="I17">
            <v>55</v>
          </cell>
          <cell r="J17">
            <v>6</v>
          </cell>
          <cell r="K17">
            <v>0</v>
          </cell>
          <cell r="N17">
            <v>1.2</v>
          </cell>
          <cell r="R17">
            <v>20</v>
          </cell>
          <cell r="S17">
            <v>20</v>
          </cell>
          <cell r="T17">
            <v>1.2</v>
          </cell>
          <cell r="U17">
            <v>2.8</v>
          </cell>
          <cell r="V17">
            <v>2</v>
          </cell>
          <cell r="W17" t="str">
            <v>Заблокировать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  <cell r="E18">
            <v>12</v>
          </cell>
          <cell r="F18">
            <v>3</v>
          </cell>
          <cell r="G18">
            <v>9</v>
          </cell>
          <cell r="H18">
            <v>0.3</v>
          </cell>
          <cell r="I18">
            <v>40</v>
          </cell>
          <cell r="J18">
            <v>3</v>
          </cell>
          <cell r="K18">
            <v>0</v>
          </cell>
          <cell r="N18">
            <v>0.6</v>
          </cell>
          <cell r="R18">
            <v>15</v>
          </cell>
          <cell r="S18">
            <v>15</v>
          </cell>
          <cell r="T18">
            <v>0</v>
          </cell>
          <cell r="U18">
            <v>0</v>
          </cell>
          <cell r="V18">
            <v>1.2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  <cell r="D19">
            <v>30</v>
          </cell>
          <cell r="F19">
            <v>14.885999999999999</v>
          </cell>
          <cell r="G19">
            <v>15.114000000000001</v>
          </cell>
          <cell r="H19">
            <v>0.4</v>
          </cell>
          <cell r="I19">
            <v>50</v>
          </cell>
          <cell r="J19">
            <v>15</v>
          </cell>
          <cell r="K19">
            <v>-0.11400000000000077</v>
          </cell>
          <cell r="N19">
            <v>2.9771999999999998</v>
          </cell>
          <cell r="O19">
            <v>23.589599999999994</v>
          </cell>
          <cell r="R19">
            <v>12.999999999999998</v>
          </cell>
          <cell r="S19">
            <v>5.0765820233776706</v>
          </cell>
          <cell r="T19">
            <v>1.2</v>
          </cell>
          <cell r="U19">
            <v>1.2</v>
          </cell>
          <cell r="V19">
            <v>0.4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  <cell r="D20">
            <v>22</v>
          </cell>
          <cell r="G20">
            <v>22</v>
          </cell>
          <cell r="H20">
            <v>0</v>
          </cell>
          <cell r="I20">
            <v>55</v>
          </cell>
          <cell r="K20">
            <v>0</v>
          </cell>
          <cell r="N20">
            <v>0</v>
          </cell>
          <cell r="R20" t="e">
            <v>#DIV/0!</v>
          </cell>
          <cell r="S20" t="e">
            <v>#DIV/0!</v>
          </cell>
          <cell r="T20">
            <v>0</v>
          </cell>
          <cell r="U20">
            <v>0.4</v>
          </cell>
          <cell r="V20">
            <v>0</v>
          </cell>
          <cell r="W20" t="str">
            <v>Заблокировать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  <cell r="D21">
            <v>24</v>
          </cell>
          <cell r="F21">
            <v>12</v>
          </cell>
          <cell r="G21">
            <v>12</v>
          </cell>
          <cell r="H21">
            <v>0</v>
          </cell>
          <cell r="I21">
            <v>40</v>
          </cell>
          <cell r="J21">
            <v>12</v>
          </cell>
          <cell r="K21">
            <v>0</v>
          </cell>
          <cell r="N21">
            <v>2.4</v>
          </cell>
          <cell r="R21">
            <v>5</v>
          </cell>
          <cell r="S21">
            <v>5</v>
          </cell>
          <cell r="T21">
            <v>1.2</v>
          </cell>
          <cell r="U21">
            <v>1.2</v>
          </cell>
          <cell r="V21">
            <v>1.2</v>
          </cell>
          <cell r="W21" t="str">
            <v>Заблокировать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  <cell r="E22">
            <v>30</v>
          </cell>
          <cell r="F22">
            <v>2</v>
          </cell>
          <cell r="G22">
            <v>28</v>
          </cell>
          <cell r="H22">
            <v>0</v>
          </cell>
          <cell r="I22">
            <v>180</v>
          </cell>
          <cell r="J22">
            <v>2</v>
          </cell>
          <cell r="K22">
            <v>0</v>
          </cell>
          <cell r="N22">
            <v>0.4</v>
          </cell>
          <cell r="R22">
            <v>70</v>
          </cell>
          <cell r="S22">
            <v>70</v>
          </cell>
          <cell r="T22">
            <v>0</v>
          </cell>
          <cell r="U22">
            <v>0</v>
          </cell>
          <cell r="V22">
            <v>3</v>
          </cell>
          <cell r="W22" t="str">
            <v>Заблокировать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  <cell r="D23">
            <v>106</v>
          </cell>
          <cell r="E23">
            <v>7</v>
          </cell>
          <cell r="F23">
            <v>31</v>
          </cell>
          <cell r="H23">
            <v>0.35</v>
          </cell>
          <cell r="I23">
            <v>45</v>
          </cell>
          <cell r="J23">
            <v>37</v>
          </cell>
          <cell r="K23">
            <v>-6</v>
          </cell>
          <cell r="N23">
            <v>6.2</v>
          </cell>
          <cell r="O23">
            <v>49.6</v>
          </cell>
          <cell r="R23">
            <v>8</v>
          </cell>
          <cell r="S23">
            <v>0</v>
          </cell>
          <cell r="T23">
            <v>35</v>
          </cell>
          <cell r="U23">
            <v>0</v>
          </cell>
          <cell r="V23">
            <v>36.4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  <cell r="D24">
            <v>83</v>
          </cell>
          <cell r="F24">
            <v>17</v>
          </cell>
          <cell r="G24">
            <v>66</v>
          </cell>
          <cell r="H24">
            <v>0</v>
          </cell>
          <cell r="I24">
            <v>120</v>
          </cell>
          <cell r="J24">
            <v>17</v>
          </cell>
          <cell r="K24">
            <v>0</v>
          </cell>
          <cell r="N24">
            <v>3.4</v>
          </cell>
          <cell r="R24">
            <v>19.411764705882355</v>
          </cell>
          <cell r="S24">
            <v>19.411764705882355</v>
          </cell>
          <cell r="T24">
            <v>0</v>
          </cell>
          <cell r="U24">
            <v>3.4</v>
          </cell>
          <cell r="V24">
            <v>-0.2</v>
          </cell>
          <cell r="W24" t="str">
            <v>Заблокировать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  <cell r="D25">
            <v>12</v>
          </cell>
          <cell r="E25">
            <v>18</v>
          </cell>
          <cell r="F25">
            <v>12</v>
          </cell>
          <cell r="G25">
            <v>18</v>
          </cell>
          <cell r="H25">
            <v>0</v>
          </cell>
          <cell r="I25">
            <v>45</v>
          </cell>
          <cell r="J25">
            <v>12</v>
          </cell>
          <cell r="K25">
            <v>0</v>
          </cell>
          <cell r="N25">
            <v>2.4</v>
          </cell>
          <cell r="R25">
            <v>7.5</v>
          </cell>
          <cell r="S25">
            <v>7.5</v>
          </cell>
          <cell r="T25">
            <v>1.2</v>
          </cell>
          <cell r="U25">
            <v>1.2</v>
          </cell>
          <cell r="V25">
            <v>2.4</v>
          </cell>
          <cell r="W25" t="str">
            <v>Заблокировать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  <cell r="D26">
            <v>12</v>
          </cell>
          <cell r="E26">
            <v>42</v>
          </cell>
          <cell r="F26">
            <v>12</v>
          </cell>
          <cell r="G26">
            <v>42</v>
          </cell>
          <cell r="H26">
            <v>0</v>
          </cell>
          <cell r="I26">
            <v>45</v>
          </cell>
          <cell r="J26">
            <v>12</v>
          </cell>
          <cell r="K26">
            <v>0</v>
          </cell>
          <cell r="N26">
            <v>2.4</v>
          </cell>
          <cell r="R26">
            <v>17.5</v>
          </cell>
          <cell r="S26">
            <v>17.5</v>
          </cell>
          <cell r="T26">
            <v>1.2</v>
          </cell>
          <cell r="U26">
            <v>1.2</v>
          </cell>
          <cell r="V26">
            <v>4.8</v>
          </cell>
          <cell r="W26" t="str">
            <v>Заблокировать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Дек</v>
          </cell>
          <cell r="D27">
            <v>225.62</v>
          </cell>
          <cell r="F27">
            <v>98.278000000000006</v>
          </cell>
          <cell r="G27">
            <v>118.51900000000001</v>
          </cell>
          <cell r="H27">
            <v>1</v>
          </cell>
          <cell r="I27">
            <v>55</v>
          </cell>
          <cell r="J27">
            <v>98.715999999999994</v>
          </cell>
          <cell r="K27">
            <v>-0.43799999999998818</v>
          </cell>
          <cell r="N27">
            <v>19.6556</v>
          </cell>
          <cell r="O27">
            <v>137.00379999999998</v>
          </cell>
          <cell r="R27">
            <v>13</v>
          </cell>
          <cell r="S27">
            <v>6.0297828608640796</v>
          </cell>
          <cell r="T27">
            <v>10.9734</v>
          </cell>
          <cell r="U27">
            <v>20.189399999999999</v>
          </cell>
          <cell r="V27">
            <v>13.98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  <cell r="D28">
            <v>3864.317</v>
          </cell>
          <cell r="E28">
            <v>1032.24</v>
          </cell>
          <cell r="F28">
            <v>1994.788</v>
          </cell>
          <cell r="G28">
            <v>2453.6849999999999</v>
          </cell>
          <cell r="H28">
            <v>1</v>
          </cell>
          <cell r="I28">
            <v>50</v>
          </cell>
          <cell r="J28">
            <v>1995.0150000000001</v>
          </cell>
          <cell r="K28">
            <v>-0.22700000000008913</v>
          </cell>
          <cell r="N28">
            <v>398.95760000000001</v>
          </cell>
          <cell r="O28">
            <v>2732.7638000000002</v>
          </cell>
          <cell r="R28">
            <v>13</v>
          </cell>
          <cell r="S28">
            <v>6.1502400255064691</v>
          </cell>
          <cell r="T28">
            <v>369.05599999999998</v>
          </cell>
          <cell r="U28">
            <v>393.22480000000002</v>
          </cell>
          <cell r="V28">
            <v>368.00580000000002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Дек</v>
          </cell>
          <cell r="D29">
            <v>127.998</v>
          </cell>
          <cell r="E29">
            <v>158.328</v>
          </cell>
          <cell r="F29">
            <v>69.748000000000005</v>
          </cell>
          <cell r="G29">
            <v>185.852</v>
          </cell>
          <cell r="H29">
            <v>1</v>
          </cell>
          <cell r="I29">
            <v>55</v>
          </cell>
          <cell r="J29">
            <v>68.902000000000001</v>
          </cell>
          <cell r="K29">
            <v>0.84600000000000364</v>
          </cell>
          <cell r="N29">
            <v>13.9496</v>
          </cell>
          <cell r="R29">
            <v>13.323106038882836</v>
          </cell>
          <cell r="S29">
            <v>13.323106038882836</v>
          </cell>
          <cell r="T29">
            <v>6.1543999999999999</v>
          </cell>
          <cell r="U29">
            <v>16.303800000000003</v>
          </cell>
          <cell r="V29">
            <v>22.878399999999999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D30">
            <v>36.295999999999999</v>
          </cell>
          <cell r="E30">
            <v>33.700000000000003</v>
          </cell>
          <cell r="F30">
            <v>40.700000000000003</v>
          </cell>
          <cell r="G30">
            <v>29.295999999999999</v>
          </cell>
          <cell r="H30">
            <v>0</v>
          </cell>
          <cell r="I30">
            <v>60</v>
          </cell>
          <cell r="J30">
            <v>53.91</v>
          </cell>
          <cell r="K30">
            <v>-13.209999999999994</v>
          </cell>
          <cell r="N30">
            <v>8.14</v>
          </cell>
          <cell r="R30">
            <v>3.5990171990171986</v>
          </cell>
          <cell r="S30">
            <v>3.5990171990171986</v>
          </cell>
          <cell r="T30">
            <v>1.4416</v>
          </cell>
          <cell r="U30">
            <v>2.8992</v>
          </cell>
          <cell r="V30">
            <v>4.5718000000000005</v>
          </cell>
          <cell r="W30" t="str">
            <v>Заблокировать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  <cell r="D31">
            <v>3208.0070000000001</v>
          </cell>
          <cell r="E31">
            <v>588.62</v>
          </cell>
          <cell r="F31">
            <v>1492.1420000000001</v>
          </cell>
          <cell r="G31">
            <v>1876.232</v>
          </cell>
          <cell r="H31">
            <v>1</v>
          </cell>
          <cell r="I31">
            <v>60</v>
          </cell>
          <cell r="J31">
            <v>1466.174</v>
          </cell>
          <cell r="K31">
            <v>25.968000000000075</v>
          </cell>
          <cell r="N31">
            <v>298.42840000000001</v>
          </cell>
          <cell r="O31">
            <v>2003.3371999999999</v>
          </cell>
          <cell r="R31">
            <v>13</v>
          </cell>
          <cell r="S31">
            <v>6.2870423860463678</v>
          </cell>
          <cell r="T31">
            <v>292.14060000000001</v>
          </cell>
          <cell r="U31">
            <v>311.39760000000001</v>
          </cell>
          <cell r="V31">
            <v>280.31280000000004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  <cell r="D32">
            <v>21.66</v>
          </cell>
          <cell r="F32">
            <v>5.0359999999999996</v>
          </cell>
          <cell r="G32">
            <v>16.623999999999999</v>
          </cell>
          <cell r="H32">
            <v>0</v>
          </cell>
          <cell r="I32">
            <v>55</v>
          </cell>
          <cell r="J32">
            <v>0</v>
          </cell>
          <cell r="K32">
            <v>5.0359999999999996</v>
          </cell>
          <cell r="N32">
            <v>1.0071999999999999</v>
          </cell>
          <cell r="R32">
            <v>16.505162827640987</v>
          </cell>
          <cell r="S32">
            <v>16.505162827640987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  <cell r="D33">
            <v>74.861999999999995</v>
          </cell>
          <cell r="E33">
            <v>42.945</v>
          </cell>
          <cell r="G33">
            <v>117.807</v>
          </cell>
          <cell r="H33">
            <v>1</v>
          </cell>
          <cell r="I33">
            <v>55</v>
          </cell>
          <cell r="K33">
            <v>0</v>
          </cell>
          <cell r="N33">
            <v>0</v>
          </cell>
          <cell r="R33" t="e">
            <v>#DIV/0!</v>
          </cell>
          <cell r="S33" t="e">
            <v>#DIV/0!</v>
          </cell>
          <cell r="T33">
            <v>0</v>
          </cell>
          <cell r="U33">
            <v>1.0908</v>
          </cell>
          <cell r="V33">
            <v>0</v>
          </cell>
          <cell r="W33" t="str">
            <v>необходимо увеличить продажи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Дек</v>
          </cell>
          <cell r="D34">
            <v>171.95699999999999</v>
          </cell>
          <cell r="F34">
            <v>13.28</v>
          </cell>
          <cell r="G34">
            <v>130.346</v>
          </cell>
          <cell r="H34">
            <v>1</v>
          </cell>
          <cell r="I34">
            <v>50</v>
          </cell>
          <cell r="J34">
            <v>19.940000000000001</v>
          </cell>
          <cell r="K34">
            <v>-6.6600000000000019</v>
          </cell>
          <cell r="N34">
            <v>2.6559999999999997</v>
          </cell>
          <cell r="R34">
            <v>49.076054216867476</v>
          </cell>
          <cell r="S34">
            <v>49.076054216867476</v>
          </cell>
          <cell r="T34">
            <v>6.2873999999999999</v>
          </cell>
          <cell r="U34">
            <v>2.6391999999999998</v>
          </cell>
          <cell r="V34">
            <v>4.9632000000000005</v>
          </cell>
          <cell r="W34" t="str">
            <v>необходимо увеличить продажи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Дек</v>
          </cell>
          <cell r="D35">
            <v>154.63</v>
          </cell>
          <cell r="E35">
            <v>183.68</v>
          </cell>
          <cell r="F35">
            <v>85.394000000000005</v>
          </cell>
          <cell r="G35">
            <v>186.518</v>
          </cell>
          <cell r="H35">
            <v>1</v>
          </cell>
          <cell r="I35">
            <v>55</v>
          </cell>
          <cell r="J35">
            <v>84.361999999999995</v>
          </cell>
          <cell r="K35">
            <v>1.0320000000000107</v>
          </cell>
          <cell r="N35">
            <v>17.078800000000001</v>
          </cell>
          <cell r="O35">
            <v>35.506400000000014</v>
          </cell>
          <cell r="R35">
            <v>13</v>
          </cell>
          <cell r="S35">
            <v>10.921024896362741</v>
          </cell>
          <cell r="T35">
            <v>29.800999999999998</v>
          </cell>
          <cell r="U35">
            <v>12.8672</v>
          </cell>
          <cell r="V35">
            <v>24.349600000000002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  <cell r="D36">
            <v>3063.7910000000002</v>
          </cell>
          <cell r="E36">
            <v>790.41499999999996</v>
          </cell>
          <cell r="F36">
            <v>1361.415</v>
          </cell>
          <cell r="G36">
            <v>2054.5100000000002</v>
          </cell>
          <cell r="H36">
            <v>1</v>
          </cell>
          <cell r="I36">
            <v>60</v>
          </cell>
          <cell r="J36">
            <v>1374.4659999999999</v>
          </cell>
          <cell r="K36">
            <v>-13.050999999999931</v>
          </cell>
          <cell r="N36">
            <v>272.28300000000002</v>
          </cell>
          <cell r="O36">
            <v>1485.1689999999999</v>
          </cell>
          <cell r="R36">
            <v>13</v>
          </cell>
          <cell r="S36">
            <v>7.5454949445980839</v>
          </cell>
          <cell r="T36">
            <v>259.94780000000003</v>
          </cell>
          <cell r="U36">
            <v>296.11680000000001</v>
          </cell>
          <cell r="V36">
            <v>283.0104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  <cell r="D37">
            <v>2960.31</v>
          </cell>
          <cell r="E37">
            <v>600.99</v>
          </cell>
          <cell r="F37">
            <v>1341.4570000000001</v>
          </cell>
          <cell r="G37">
            <v>1833.692</v>
          </cell>
          <cell r="H37">
            <v>1</v>
          </cell>
          <cell r="I37">
            <v>60</v>
          </cell>
          <cell r="J37">
            <v>1310.29</v>
          </cell>
          <cell r="K37">
            <v>31.167000000000144</v>
          </cell>
          <cell r="N37">
            <v>268.29140000000001</v>
          </cell>
          <cell r="O37">
            <v>1654.0962</v>
          </cell>
          <cell r="R37">
            <v>13</v>
          </cell>
          <cell r="S37">
            <v>6.8347028641246048</v>
          </cell>
          <cell r="T37">
            <v>240.37979999999999</v>
          </cell>
          <cell r="U37">
            <v>287.01859999999999</v>
          </cell>
          <cell r="V37">
            <v>263.00279999999998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Дек</v>
          </cell>
          <cell r="D38">
            <v>124.26</v>
          </cell>
          <cell r="E38">
            <v>158</v>
          </cell>
          <cell r="F38">
            <v>128.26499999999999</v>
          </cell>
          <cell r="G38">
            <v>136.453</v>
          </cell>
          <cell r="H38">
            <v>1</v>
          </cell>
          <cell r="I38">
            <v>60</v>
          </cell>
          <cell r="J38">
            <v>126.536</v>
          </cell>
          <cell r="K38">
            <v>1.728999999999985</v>
          </cell>
          <cell r="N38">
            <v>25.652999999999999</v>
          </cell>
          <cell r="O38">
            <v>197.03599999999997</v>
          </cell>
          <cell r="R38">
            <v>13</v>
          </cell>
          <cell r="S38">
            <v>5.3191829415662886</v>
          </cell>
          <cell r="T38">
            <v>16.020800000000001</v>
          </cell>
          <cell r="U38">
            <v>15.9772</v>
          </cell>
          <cell r="V38">
            <v>21.9954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Дек</v>
          </cell>
          <cell r="D39">
            <v>194.511</v>
          </cell>
          <cell r="F39">
            <v>23.911999999999999</v>
          </cell>
          <cell r="G39">
            <v>165.34100000000001</v>
          </cell>
          <cell r="H39">
            <v>1</v>
          </cell>
          <cell r="I39">
            <v>60</v>
          </cell>
          <cell r="J39">
            <v>63.222000000000001</v>
          </cell>
          <cell r="K39">
            <v>-39.31</v>
          </cell>
          <cell r="N39">
            <v>4.7824</v>
          </cell>
          <cell r="R39">
            <v>34.57280863164938</v>
          </cell>
          <cell r="S39">
            <v>34.57280863164938</v>
          </cell>
          <cell r="T39">
            <v>6.3558000000000003</v>
          </cell>
          <cell r="U39">
            <v>6.8867999999999991</v>
          </cell>
          <cell r="V39">
            <v>6.1631999999999998</v>
          </cell>
          <cell r="W39" t="str">
            <v>необходимо увеличить продажи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Дек</v>
          </cell>
          <cell r="D40">
            <v>82.7</v>
          </cell>
          <cell r="E40">
            <v>36.804000000000002</v>
          </cell>
          <cell r="F40">
            <v>51.100999999999999</v>
          </cell>
          <cell r="G40">
            <v>56.042000000000002</v>
          </cell>
          <cell r="H40">
            <v>1</v>
          </cell>
          <cell r="I40">
            <v>60</v>
          </cell>
          <cell r="J40">
            <v>49.558</v>
          </cell>
          <cell r="K40">
            <v>1.5429999999999993</v>
          </cell>
          <cell r="N40">
            <v>10.2202</v>
          </cell>
          <cell r="O40">
            <v>76.820600000000013</v>
          </cell>
          <cell r="R40">
            <v>13.000000000000002</v>
          </cell>
          <cell r="S40">
            <v>5.4834543355315946</v>
          </cell>
          <cell r="T40">
            <v>11.577400000000001</v>
          </cell>
          <cell r="U40">
            <v>8.2763999999999989</v>
          </cell>
          <cell r="V40">
            <v>8.4736000000000011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  <cell r="D41">
            <v>380.40800000000002</v>
          </cell>
          <cell r="E41">
            <v>59.500999999999998</v>
          </cell>
          <cell r="F41">
            <v>155.13800000000001</v>
          </cell>
          <cell r="G41">
            <v>252.066</v>
          </cell>
          <cell r="H41">
            <v>1</v>
          </cell>
          <cell r="I41">
            <v>30</v>
          </cell>
          <cell r="J41">
            <v>156.57400000000001</v>
          </cell>
          <cell r="K41">
            <v>-1.436000000000007</v>
          </cell>
          <cell r="N41">
            <v>31.0276</v>
          </cell>
          <cell r="O41">
            <v>151.29279999999997</v>
          </cell>
          <cell r="R41">
            <v>13</v>
          </cell>
          <cell r="S41">
            <v>8.1239283734481553</v>
          </cell>
          <cell r="T41">
            <v>40.413799999999995</v>
          </cell>
          <cell r="U41">
            <v>37.898000000000003</v>
          </cell>
          <cell r="V41">
            <v>33.025599999999997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  <cell r="D42">
            <v>481.54399999999998</v>
          </cell>
          <cell r="E42">
            <v>69.027000000000001</v>
          </cell>
          <cell r="F42">
            <v>186.048</v>
          </cell>
          <cell r="G42">
            <v>310.91399999999999</v>
          </cell>
          <cell r="H42">
            <v>1</v>
          </cell>
          <cell r="I42">
            <v>30</v>
          </cell>
          <cell r="J42">
            <v>170.72800000000001</v>
          </cell>
          <cell r="K42">
            <v>15.319999999999993</v>
          </cell>
          <cell r="N42">
            <v>37.209600000000002</v>
          </cell>
          <cell r="O42">
            <v>172.81080000000003</v>
          </cell>
          <cell r="R42">
            <v>13</v>
          </cell>
          <cell r="S42">
            <v>8.3557469040247678</v>
          </cell>
          <cell r="T42">
            <v>44.828400000000002</v>
          </cell>
          <cell r="U42">
            <v>47.517399999999995</v>
          </cell>
          <cell r="V42">
            <v>40.333199999999998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  <cell r="D43">
            <v>62.348999999999997</v>
          </cell>
          <cell r="F43">
            <v>10.3</v>
          </cell>
          <cell r="G43">
            <v>52.048999999999999</v>
          </cell>
          <cell r="H43">
            <v>1</v>
          </cell>
          <cell r="I43">
            <v>40</v>
          </cell>
          <cell r="J43">
            <v>10.496</v>
          </cell>
          <cell r="K43">
            <v>-0.19599999999999973</v>
          </cell>
          <cell r="N43">
            <v>2.06</v>
          </cell>
          <cell r="R43">
            <v>25.266504854368932</v>
          </cell>
          <cell r="S43">
            <v>25.266504854368932</v>
          </cell>
          <cell r="T43">
            <v>0</v>
          </cell>
          <cell r="U43">
            <v>4.6505999999999998</v>
          </cell>
          <cell r="V43">
            <v>0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  <cell r="D44">
            <v>632.62400000000002</v>
          </cell>
          <cell r="F44">
            <v>169.51300000000001</v>
          </cell>
          <cell r="G44">
            <v>411.32900000000001</v>
          </cell>
          <cell r="H44">
            <v>1</v>
          </cell>
          <cell r="I44">
            <v>40</v>
          </cell>
          <cell r="J44">
            <v>202.34299999999999</v>
          </cell>
          <cell r="K44">
            <v>-32.829999999999984</v>
          </cell>
          <cell r="N44">
            <v>33.9026</v>
          </cell>
          <cell r="O44">
            <v>29.404799999999966</v>
          </cell>
          <cell r="R44">
            <v>13</v>
          </cell>
          <cell r="S44">
            <v>12.132668290927541</v>
          </cell>
          <cell r="T44">
            <v>41.429400000000001</v>
          </cell>
          <cell r="U44">
            <v>57.985799999999998</v>
          </cell>
          <cell r="V44">
            <v>39.444200000000002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  <cell r="D45">
            <v>195.39599999999999</v>
          </cell>
          <cell r="F45">
            <v>71.084000000000003</v>
          </cell>
          <cell r="G45">
            <v>113.19</v>
          </cell>
          <cell r="H45">
            <v>1</v>
          </cell>
          <cell r="I45">
            <v>35</v>
          </cell>
          <cell r="J45">
            <v>89.123999999999995</v>
          </cell>
          <cell r="K45">
            <v>-18.039999999999992</v>
          </cell>
          <cell r="N45">
            <v>14.216800000000001</v>
          </cell>
          <cell r="O45">
            <v>71.628400000000028</v>
          </cell>
          <cell r="R45">
            <v>13</v>
          </cell>
          <cell r="S45">
            <v>7.9617072758989353</v>
          </cell>
          <cell r="T45">
            <v>15.927000000000001</v>
          </cell>
          <cell r="U45">
            <v>17.675800000000002</v>
          </cell>
          <cell r="V45">
            <v>12.954599999999999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  <cell r="D46">
            <v>78.471000000000004</v>
          </cell>
          <cell r="F46">
            <v>54.430999999999997</v>
          </cell>
          <cell r="G46">
            <v>17.640999999999998</v>
          </cell>
          <cell r="H46">
            <v>0</v>
          </cell>
          <cell r="I46">
            <v>30</v>
          </cell>
          <cell r="J46">
            <v>74.448999999999998</v>
          </cell>
          <cell r="K46">
            <v>-20.018000000000001</v>
          </cell>
          <cell r="N46">
            <v>10.886199999999999</v>
          </cell>
          <cell r="R46">
            <v>1.620491999044662</v>
          </cell>
          <cell r="S46">
            <v>1.620491999044662</v>
          </cell>
          <cell r="T46">
            <v>1.5138</v>
          </cell>
          <cell r="U46">
            <v>4.7165999999999997</v>
          </cell>
          <cell r="V46">
            <v>2.5702000000000003</v>
          </cell>
          <cell r="W46" t="str">
            <v>Заблокировать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  <cell r="D47">
            <v>849.55499999999995</v>
          </cell>
          <cell r="E47">
            <v>506.416</v>
          </cell>
          <cell r="F47">
            <v>496.47500000000002</v>
          </cell>
          <cell r="G47">
            <v>690.15499999999997</v>
          </cell>
          <cell r="H47">
            <v>1</v>
          </cell>
          <cell r="I47">
            <v>45</v>
          </cell>
          <cell r="J47">
            <v>494.56200000000001</v>
          </cell>
          <cell r="K47">
            <v>1.9130000000000109</v>
          </cell>
          <cell r="N47">
            <v>99.295000000000002</v>
          </cell>
          <cell r="O47">
            <v>600.68000000000006</v>
          </cell>
          <cell r="R47">
            <v>13</v>
          </cell>
          <cell r="S47">
            <v>6.950551387280326</v>
          </cell>
          <cell r="T47">
            <v>98.314800000000005</v>
          </cell>
          <cell r="U47">
            <v>90.364200000000011</v>
          </cell>
          <cell r="V47">
            <v>98.300399999999996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  <cell r="D48">
            <v>569.74400000000003</v>
          </cell>
          <cell r="E48">
            <v>280.935</v>
          </cell>
          <cell r="F48">
            <v>379.452</v>
          </cell>
          <cell r="G48">
            <v>380.25700000000001</v>
          </cell>
          <cell r="H48">
            <v>1</v>
          </cell>
          <cell r="I48">
            <v>45</v>
          </cell>
          <cell r="J48">
            <v>373.42</v>
          </cell>
          <cell r="K48">
            <v>6.0319999999999823</v>
          </cell>
          <cell r="N48">
            <v>75.8904</v>
          </cell>
          <cell r="O48">
            <v>606.31819999999993</v>
          </cell>
          <cell r="R48">
            <v>13</v>
          </cell>
          <cell r="S48">
            <v>5.0106074022537763</v>
          </cell>
          <cell r="T48">
            <v>78.932400000000001</v>
          </cell>
          <cell r="U48">
            <v>59.796400000000006</v>
          </cell>
          <cell r="V48">
            <v>62.728200000000001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  <cell r="D49">
            <v>51.140999999999998</v>
          </cell>
          <cell r="E49">
            <v>12.645</v>
          </cell>
          <cell r="F49">
            <v>23.472000000000001</v>
          </cell>
          <cell r="G49">
            <v>26.722000000000001</v>
          </cell>
          <cell r="H49">
            <v>0</v>
          </cell>
          <cell r="I49">
            <v>35</v>
          </cell>
          <cell r="J49">
            <v>29.178999999999998</v>
          </cell>
          <cell r="K49">
            <v>-5.7069999999999972</v>
          </cell>
          <cell r="N49">
            <v>4.6943999999999999</v>
          </cell>
          <cell r="R49">
            <v>5.6923142467621002</v>
          </cell>
          <cell r="S49">
            <v>5.6923142467621002</v>
          </cell>
          <cell r="T49">
            <v>2.6040000000000001</v>
          </cell>
          <cell r="U49">
            <v>3.4729999999999999</v>
          </cell>
          <cell r="V49">
            <v>3.5768</v>
          </cell>
          <cell r="W49" t="str">
            <v>Заблокировать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Дек</v>
          </cell>
          <cell r="D50">
            <v>375</v>
          </cell>
          <cell r="E50">
            <v>588</v>
          </cell>
          <cell r="F50">
            <v>299</v>
          </cell>
          <cell r="G50">
            <v>535</v>
          </cell>
          <cell r="H50">
            <v>0.4</v>
          </cell>
          <cell r="I50">
            <v>45</v>
          </cell>
          <cell r="J50">
            <v>301</v>
          </cell>
          <cell r="K50">
            <v>-2</v>
          </cell>
          <cell r="N50">
            <v>59.8</v>
          </cell>
          <cell r="O50">
            <v>242.39999999999998</v>
          </cell>
          <cell r="R50">
            <v>13</v>
          </cell>
          <cell r="S50">
            <v>8.9464882943143813</v>
          </cell>
          <cell r="T50">
            <v>87.4</v>
          </cell>
          <cell r="U50">
            <v>25.4</v>
          </cell>
          <cell r="V50">
            <v>82.8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  <cell r="D51">
            <v>40</v>
          </cell>
          <cell r="E51">
            <v>10</v>
          </cell>
          <cell r="F51">
            <v>14</v>
          </cell>
          <cell r="G51">
            <v>36</v>
          </cell>
          <cell r="H51">
            <v>0.45</v>
          </cell>
          <cell r="I51">
            <v>50</v>
          </cell>
          <cell r="J51">
            <v>14</v>
          </cell>
          <cell r="K51">
            <v>0</v>
          </cell>
          <cell r="N51">
            <v>2.8</v>
          </cell>
          <cell r="R51">
            <v>12.857142857142858</v>
          </cell>
          <cell r="S51">
            <v>12.857142857142858</v>
          </cell>
          <cell r="T51">
            <v>2</v>
          </cell>
          <cell r="U51">
            <v>2</v>
          </cell>
          <cell r="V51">
            <v>4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  <cell r="D52">
            <v>8</v>
          </cell>
          <cell r="G52">
            <v>8</v>
          </cell>
          <cell r="H52">
            <v>0.6</v>
          </cell>
          <cell r="I52">
            <v>45</v>
          </cell>
          <cell r="K52">
            <v>0</v>
          </cell>
          <cell r="N52">
            <v>0</v>
          </cell>
          <cell r="R52" t="e">
            <v>#DIV/0!</v>
          </cell>
          <cell r="S52" t="e">
            <v>#DIV/0!</v>
          </cell>
          <cell r="T52">
            <v>0</v>
          </cell>
          <cell r="U52">
            <v>0</v>
          </cell>
          <cell r="V52">
            <v>0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Дек</v>
          </cell>
          <cell r="D53">
            <v>397</v>
          </cell>
          <cell r="F53">
            <v>314</v>
          </cell>
          <cell r="G53">
            <v>37</v>
          </cell>
          <cell r="H53">
            <v>0.4</v>
          </cell>
          <cell r="I53">
            <v>40</v>
          </cell>
          <cell r="J53">
            <v>306</v>
          </cell>
          <cell r="K53">
            <v>8</v>
          </cell>
          <cell r="N53">
            <v>62.8</v>
          </cell>
          <cell r="O53">
            <v>528.19999999999993</v>
          </cell>
          <cell r="R53">
            <v>9</v>
          </cell>
          <cell r="S53">
            <v>0.58917197452229297</v>
          </cell>
          <cell r="T53">
            <v>0</v>
          </cell>
          <cell r="U53">
            <v>29.2</v>
          </cell>
          <cell r="V53">
            <v>11.4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Дек</v>
          </cell>
          <cell r="D54">
            <v>759</v>
          </cell>
          <cell r="E54">
            <v>240</v>
          </cell>
          <cell r="F54">
            <v>261</v>
          </cell>
          <cell r="G54">
            <v>638</v>
          </cell>
          <cell r="H54">
            <v>0.4</v>
          </cell>
          <cell r="I54">
            <v>45</v>
          </cell>
          <cell r="J54">
            <v>252</v>
          </cell>
          <cell r="K54">
            <v>9</v>
          </cell>
          <cell r="N54">
            <v>52.2</v>
          </cell>
          <cell r="O54">
            <v>40.600000000000023</v>
          </cell>
          <cell r="R54">
            <v>13</v>
          </cell>
          <cell r="S54">
            <v>12.222222222222221</v>
          </cell>
          <cell r="T54">
            <v>68.599999999999994</v>
          </cell>
          <cell r="U54">
            <v>78.400000000000006</v>
          </cell>
          <cell r="V54">
            <v>74.8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Дек</v>
          </cell>
          <cell r="D55">
            <v>1327</v>
          </cell>
          <cell r="F55">
            <v>385</v>
          </cell>
          <cell r="G55">
            <v>891</v>
          </cell>
          <cell r="H55">
            <v>0.4</v>
          </cell>
          <cell r="I55">
            <v>40</v>
          </cell>
          <cell r="J55">
            <v>392</v>
          </cell>
          <cell r="K55">
            <v>-7</v>
          </cell>
          <cell r="N55">
            <v>77</v>
          </cell>
          <cell r="O55">
            <v>110</v>
          </cell>
          <cell r="R55">
            <v>13</v>
          </cell>
          <cell r="S55">
            <v>11.571428571428571</v>
          </cell>
          <cell r="T55">
            <v>8.1999999999999993</v>
          </cell>
          <cell r="U55">
            <v>108.4</v>
          </cell>
          <cell r="V55">
            <v>37.6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Дек</v>
          </cell>
          <cell r="D56">
            <v>235.49199999999999</v>
          </cell>
          <cell r="F56">
            <v>90.536000000000001</v>
          </cell>
          <cell r="G56">
            <v>144.95599999999999</v>
          </cell>
          <cell r="H56">
            <v>1</v>
          </cell>
          <cell r="I56">
            <v>50</v>
          </cell>
          <cell r="J56">
            <v>87.515000000000001</v>
          </cell>
          <cell r="K56">
            <v>3.0210000000000008</v>
          </cell>
          <cell r="N56">
            <v>18.107199999999999</v>
          </cell>
          <cell r="O56">
            <v>90.437600000000003</v>
          </cell>
          <cell r="R56">
            <v>13</v>
          </cell>
          <cell r="S56">
            <v>8.0054343023769547</v>
          </cell>
          <cell r="T56">
            <v>1.1224000000000001</v>
          </cell>
          <cell r="U56">
            <v>16.550999999999998</v>
          </cell>
          <cell r="V56">
            <v>3.5255999999999998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Дек</v>
          </cell>
          <cell r="D57">
            <v>66.040000000000006</v>
          </cell>
          <cell r="E57">
            <v>86.775000000000006</v>
          </cell>
          <cell r="F57">
            <v>54.051000000000002</v>
          </cell>
          <cell r="G57">
            <v>86.635999999999996</v>
          </cell>
          <cell r="H57">
            <v>1</v>
          </cell>
          <cell r="I57">
            <v>50</v>
          </cell>
          <cell r="J57">
            <v>55.8</v>
          </cell>
          <cell r="K57">
            <v>-1.7489999999999952</v>
          </cell>
          <cell r="N57">
            <v>10.8102</v>
          </cell>
          <cell r="O57">
            <v>53.896600000000007</v>
          </cell>
          <cell r="R57">
            <v>13</v>
          </cell>
          <cell r="S57">
            <v>8.0142828069785939</v>
          </cell>
          <cell r="T57">
            <v>13.244800000000001</v>
          </cell>
          <cell r="U57">
            <v>7.5528000000000004</v>
          </cell>
          <cell r="V57">
            <v>10.8156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Дек</v>
          </cell>
          <cell r="D58">
            <v>76.378</v>
          </cell>
          <cell r="E58">
            <v>130.47</v>
          </cell>
          <cell r="F58">
            <v>62.433999999999997</v>
          </cell>
          <cell r="G58">
            <v>130.30000000000001</v>
          </cell>
          <cell r="H58">
            <v>1</v>
          </cell>
          <cell r="I58">
            <v>55</v>
          </cell>
          <cell r="J58">
            <v>59.276000000000003</v>
          </cell>
          <cell r="K58">
            <v>3.1579999999999941</v>
          </cell>
          <cell r="N58">
            <v>12.486799999999999</v>
          </cell>
          <cell r="O58">
            <v>32.028399999999976</v>
          </cell>
          <cell r="R58">
            <v>13</v>
          </cell>
          <cell r="S58">
            <v>10.435019380465773</v>
          </cell>
          <cell r="T58">
            <v>19.312999999999999</v>
          </cell>
          <cell r="U58">
            <v>6.1054000000000004</v>
          </cell>
          <cell r="V58">
            <v>16.915600000000001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  <cell r="D59">
            <v>380.27</v>
          </cell>
          <cell r="E59">
            <v>176.87</v>
          </cell>
          <cell r="F59">
            <v>187.703</v>
          </cell>
          <cell r="G59">
            <v>352.29500000000002</v>
          </cell>
          <cell r="H59">
            <v>1</v>
          </cell>
          <cell r="I59">
            <v>40</v>
          </cell>
          <cell r="J59">
            <v>179.459</v>
          </cell>
          <cell r="K59">
            <v>8.2439999999999998</v>
          </cell>
          <cell r="N59">
            <v>37.540599999999998</v>
          </cell>
          <cell r="O59">
            <v>135.73279999999994</v>
          </cell>
          <cell r="R59">
            <v>13</v>
          </cell>
          <cell r="S59">
            <v>9.3843731852980508</v>
          </cell>
          <cell r="T59">
            <v>70.746400000000008</v>
          </cell>
          <cell r="U59">
            <v>25.963000000000001</v>
          </cell>
          <cell r="V59">
            <v>44.367599999999996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Дек</v>
          </cell>
          <cell r="D60">
            <v>456</v>
          </cell>
          <cell r="E60">
            <v>570</v>
          </cell>
          <cell r="F60">
            <v>343</v>
          </cell>
          <cell r="G60">
            <v>527</v>
          </cell>
          <cell r="H60">
            <v>0.4</v>
          </cell>
          <cell r="I60">
            <v>45</v>
          </cell>
          <cell r="J60">
            <v>344</v>
          </cell>
          <cell r="K60">
            <v>-1</v>
          </cell>
          <cell r="N60">
            <v>68.599999999999994</v>
          </cell>
          <cell r="O60">
            <v>364.79999999999995</v>
          </cell>
          <cell r="R60">
            <v>13</v>
          </cell>
          <cell r="S60">
            <v>7.6822157434402341</v>
          </cell>
          <cell r="T60">
            <v>84</v>
          </cell>
          <cell r="U60">
            <v>47.6</v>
          </cell>
          <cell r="V60">
            <v>78.599999999999994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  <cell r="E61">
            <v>8.48</v>
          </cell>
          <cell r="G61">
            <v>8.48</v>
          </cell>
          <cell r="H61">
            <v>1</v>
          </cell>
          <cell r="I61">
            <v>40</v>
          </cell>
          <cell r="K61">
            <v>0</v>
          </cell>
          <cell r="N61">
            <v>0</v>
          </cell>
          <cell r="R61" t="e">
            <v>#DIV/0!</v>
          </cell>
          <cell r="S61" t="e">
            <v>#DIV/0!</v>
          </cell>
          <cell r="T61">
            <v>0</v>
          </cell>
          <cell r="U61">
            <v>0</v>
          </cell>
          <cell r="V61">
            <v>0.4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  <cell r="D62">
            <v>14</v>
          </cell>
          <cell r="E62">
            <v>36</v>
          </cell>
          <cell r="F62">
            <v>7</v>
          </cell>
          <cell r="G62">
            <v>36</v>
          </cell>
          <cell r="H62">
            <v>0.35</v>
          </cell>
          <cell r="I62">
            <v>45</v>
          </cell>
          <cell r="J62">
            <v>8</v>
          </cell>
          <cell r="K62">
            <v>-1</v>
          </cell>
          <cell r="N62">
            <v>1.4</v>
          </cell>
          <cell r="R62">
            <v>25.714285714285715</v>
          </cell>
          <cell r="S62">
            <v>25.714285714285715</v>
          </cell>
          <cell r="T62">
            <v>1.2</v>
          </cell>
          <cell r="U62">
            <v>1.2</v>
          </cell>
          <cell r="V62">
            <v>4.5999999999999996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  <cell r="E63">
            <v>30</v>
          </cell>
          <cell r="G63">
            <v>30</v>
          </cell>
          <cell r="H63">
            <v>0</v>
          </cell>
          <cell r="I63">
            <v>60</v>
          </cell>
          <cell r="K63">
            <v>0</v>
          </cell>
          <cell r="N63">
            <v>0</v>
          </cell>
          <cell r="R63" t="e">
            <v>#DIV/0!</v>
          </cell>
          <cell r="S63" t="e">
            <v>#DIV/0!</v>
          </cell>
          <cell r="T63">
            <v>1.2</v>
          </cell>
          <cell r="U63">
            <v>1.2</v>
          </cell>
          <cell r="V63">
            <v>3.2</v>
          </cell>
          <cell r="W63" t="str">
            <v>Заблокировать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  <cell r="D64">
            <v>6</v>
          </cell>
          <cell r="F64">
            <v>3</v>
          </cell>
          <cell r="G64">
            <v>3</v>
          </cell>
          <cell r="H64">
            <v>0</v>
          </cell>
          <cell r="I64">
            <v>45</v>
          </cell>
          <cell r="J64">
            <v>3</v>
          </cell>
          <cell r="K64">
            <v>0</v>
          </cell>
          <cell r="N64">
            <v>0.6</v>
          </cell>
          <cell r="R64">
            <v>5</v>
          </cell>
          <cell r="S64">
            <v>5</v>
          </cell>
          <cell r="T64">
            <v>1.2</v>
          </cell>
          <cell r="U64">
            <v>1</v>
          </cell>
          <cell r="V64">
            <v>0</v>
          </cell>
          <cell r="W64" t="str">
            <v>Заблокировать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  <cell r="D65">
            <v>18</v>
          </cell>
          <cell r="E65">
            <v>40</v>
          </cell>
          <cell r="F65">
            <v>22</v>
          </cell>
          <cell r="G65">
            <v>36</v>
          </cell>
          <cell r="H65">
            <v>0</v>
          </cell>
          <cell r="I65">
            <v>730</v>
          </cell>
          <cell r="J65">
            <v>23</v>
          </cell>
          <cell r="K65">
            <v>-1</v>
          </cell>
          <cell r="N65">
            <v>4.4000000000000004</v>
          </cell>
          <cell r="R65">
            <v>8.1818181818181817</v>
          </cell>
          <cell r="S65">
            <v>8.1818181818181817</v>
          </cell>
          <cell r="T65">
            <v>4</v>
          </cell>
          <cell r="U65">
            <v>2.2000000000000002</v>
          </cell>
          <cell r="V65">
            <v>6</v>
          </cell>
          <cell r="W65" t="str">
            <v>Заблокировать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Дек</v>
          </cell>
          <cell r="D66">
            <v>511</v>
          </cell>
          <cell r="F66">
            <v>160</v>
          </cell>
          <cell r="G66">
            <v>329</v>
          </cell>
          <cell r="H66">
            <v>0.4</v>
          </cell>
          <cell r="I66">
            <v>40</v>
          </cell>
          <cell r="J66">
            <v>160</v>
          </cell>
          <cell r="K66">
            <v>0</v>
          </cell>
          <cell r="N66">
            <v>32</v>
          </cell>
          <cell r="O66">
            <v>87</v>
          </cell>
          <cell r="R66">
            <v>13</v>
          </cell>
          <cell r="S66">
            <v>10.28125</v>
          </cell>
          <cell r="T66">
            <v>7.4</v>
          </cell>
          <cell r="U66">
            <v>47</v>
          </cell>
          <cell r="V66">
            <v>25.6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  <cell r="D67">
            <v>6</v>
          </cell>
          <cell r="E67">
            <v>36</v>
          </cell>
          <cell r="F67">
            <v>6</v>
          </cell>
          <cell r="G67">
            <v>36</v>
          </cell>
          <cell r="H67">
            <v>0.4</v>
          </cell>
          <cell r="I67">
            <v>40</v>
          </cell>
          <cell r="J67">
            <v>8</v>
          </cell>
          <cell r="K67">
            <v>-2</v>
          </cell>
          <cell r="N67">
            <v>1.2</v>
          </cell>
          <cell r="R67">
            <v>30</v>
          </cell>
          <cell r="S67">
            <v>30</v>
          </cell>
          <cell r="T67">
            <v>1.2</v>
          </cell>
          <cell r="U67">
            <v>1.2</v>
          </cell>
          <cell r="V67">
            <v>4.8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  <cell r="D68">
            <v>34</v>
          </cell>
          <cell r="F68">
            <v>13</v>
          </cell>
          <cell r="G68">
            <v>21</v>
          </cell>
          <cell r="H68">
            <v>0</v>
          </cell>
          <cell r="I68">
            <v>35</v>
          </cell>
          <cell r="J68">
            <v>13</v>
          </cell>
          <cell r="K68">
            <v>0</v>
          </cell>
          <cell r="N68">
            <v>2.6</v>
          </cell>
          <cell r="R68">
            <v>8.0769230769230766</v>
          </cell>
          <cell r="S68">
            <v>8.0769230769230766</v>
          </cell>
          <cell r="T68">
            <v>1.2</v>
          </cell>
          <cell r="U68">
            <v>2</v>
          </cell>
          <cell r="V68">
            <v>2.8</v>
          </cell>
          <cell r="W68" t="str">
            <v>Заблокировать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  <cell r="E69">
            <v>21.533000000000001</v>
          </cell>
          <cell r="G69">
            <v>21.533000000000001</v>
          </cell>
          <cell r="H69">
            <v>1</v>
          </cell>
          <cell r="I69">
            <v>40</v>
          </cell>
          <cell r="K69">
            <v>0</v>
          </cell>
          <cell r="N69">
            <v>0</v>
          </cell>
          <cell r="R69" t="e">
            <v>#DIV/0!</v>
          </cell>
          <cell r="S69" t="e">
            <v>#DIV/0!</v>
          </cell>
          <cell r="T69">
            <v>0</v>
          </cell>
          <cell r="U69">
            <v>0</v>
          </cell>
          <cell r="V69">
            <v>2.1492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Дек</v>
          </cell>
          <cell r="D70">
            <v>125.374</v>
          </cell>
          <cell r="F70">
            <v>56.71</v>
          </cell>
          <cell r="G70">
            <v>57.862000000000002</v>
          </cell>
          <cell r="H70">
            <v>1</v>
          </cell>
          <cell r="I70">
            <v>50</v>
          </cell>
          <cell r="J70">
            <v>60.764000000000003</v>
          </cell>
          <cell r="K70">
            <v>-4.054000000000002</v>
          </cell>
          <cell r="N70">
            <v>11.342000000000001</v>
          </cell>
          <cell r="O70">
            <v>89.584000000000003</v>
          </cell>
          <cell r="R70">
            <v>13</v>
          </cell>
          <cell r="S70">
            <v>5.1015693881149708</v>
          </cell>
          <cell r="T70">
            <v>17.434800000000003</v>
          </cell>
          <cell r="U70">
            <v>3.8954</v>
          </cell>
          <cell r="V70">
            <v>7.2995999999999999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Дек</v>
          </cell>
          <cell r="D71">
            <v>57.371000000000002</v>
          </cell>
          <cell r="E71">
            <v>43.814999999999998</v>
          </cell>
          <cell r="F71">
            <v>31.468</v>
          </cell>
          <cell r="G71">
            <v>61.564999999999998</v>
          </cell>
          <cell r="H71">
            <v>1</v>
          </cell>
          <cell r="I71">
            <v>50</v>
          </cell>
          <cell r="J71">
            <v>36.466999999999999</v>
          </cell>
          <cell r="K71">
            <v>-4.9989999999999988</v>
          </cell>
          <cell r="N71">
            <v>6.2935999999999996</v>
          </cell>
          <cell r="O71">
            <v>20.251800000000003</v>
          </cell>
          <cell r="R71">
            <v>13</v>
          </cell>
          <cell r="S71">
            <v>9.782159654251938</v>
          </cell>
          <cell r="T71">
            <v>4.6052</v>
          </cell>
          <cell r="U71">
            <v>6.2037999999999993</v>
          </cell>
          <cell r="V71">
            <v>7.6438000000000006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  <cell r="D72">
            <v>377</v>
          </cell>
          <cell r="E72">
            <v>426</v>
          </cell>
          <cell r="F72">
            <v>329</v>
          </cell>
          <cell r="G72">
            <v>370</v>
          </cell>
          <cell r="H72">
            <v>0.4</v>
          </cell>
          <cell r="I72">
            <v>40</v>
          </cell>
          <cell r="J72">
            <v>327</v>
          </cell>
          <cell r="K72">
            <v>2</v>
          </cell>
          <cell r="N72">
            <v>65.8</v>
          </cell>
          <cell r="O72">
            <v>485.4</v>
          </cell>
          <cell r="R72">
            <v>13</v>
          </cell>
          <cell r="S72">
            <v>5.6231003039513681</v>
          </cell>
          <cell r="T72">
            <v>69.2</v>
          </cell>
          <cell r="U72">
            <v>20.8</v>
          </cell>
          <cell r="V72">
            <v>63.2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Дек</v>
          </cell>
          <cell r="D73">
            <v>971</v>
          </cell>
          <cell r="E73">
            <v>114</v>
          </cell>
          <cell r="F73">
            <v>330</v>
          </cell>
          <cell r="G73">
            <v>650</v>
          </cell>
          <cell r="H73">
            <v>0.4</v>
          </cell>
          <cell r="I73">
            <v>40</v>
          </cell>
          <cell r="J73">
            <v>329</v>
          </cell>
          <cell r="K73">
            <v>1</v>
          </cell>
          <cell r="N73">
            <v>66</v>
          </cell>
          <cell r="O73">
            <v>208</v>
          </cell>
          <cell r="R73">
            <v>13</v>
          </cell>
          <cell r="S73">
            <v>9.8484848484848477</v>
          </cell>
          <cell r="T73">
            <v>70.400000000000006</v>
          </cell>
          <cell r="U73">
            <v>96.8</v>
          </cell>
          <cell r="V73">
            <v>81.599999999999994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Дек</v>
          </cell>
          <cell r="D74">
            <v>300</v>
          </cell>
          <cell r="E74">
            <v>48</v>
          </cell>
          <cell r="F74">
            <v>118</v>
          </cell>
          <cell r="G74">
            <v>216</v>
          </cell>
          <cell r="H74">
            <v>0.4</v>
          </cell>
          <cell r="I74">
            <v>40</v>
          </cell>
          <cell r="J74">
            <v>119</v>
          </cell>
          <cell r="K74">
            <v>-1</v>
          </cell>
          <cell r="N74">
            <v>23.6</v>
          </cell>
          <cell r="O74">
            <v>90.800000000000011</v>
          </cell>
          <cell r="R74">
            <v>13</v>
          </cell>
          <cell r="S74">
            <v>9.1525423728813546</v>
          </cell>
          <cell r="T74">
            <v>26</v>
          </cell>
          <cell r="U74">
            <v>30.8</v>
          </cell>
          <cell r="V74">
            <v>27.6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D75">
            <v>811.29499999999996</v>
          </cell>
          <cell r="F75">
            <v>289.86399999999998</v>
          </cell>
          <cell r="G75">
            <v>521.43100000000004</v>
          </cell>
          <cell r="H75">
            <v>1</v>
          </cell>
          <cell r="I75">
            <v>40</v>
          </cell>
          <cell r="J75">
            <v>283.91399999999999</v>
          </cell>
          <cell r="K75">
            <v>5.9499999999999886</v>
          </cell>
          <cell r="N75">
            <v>57.972799999999992</v>
          </cell>
          <cell r="O75">
            <v>232.21539999999982</v>
          </cell>
          <cell r="R75">
            <v>13</v>
          </cell>
          <cell r="S75">
            <v>8.9944077222421566</v>
          </cell>
          <cell r="T75">
            <v>0</v>
          </cell>
          <cell r="U75">
            <v>61.972000000000001</v>
          </cell>
          <cell r="V75">
            <v>1.1634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D76">
            <v>745.69600000000003</v>
          </cell>
          <cell r="F76">
            <v>261.053</v>
          </cell>
          <cell r="G76">
            <v>484.64299999999997</v>
          </cell>
          <cell r="H76">
            <v>1</v>
          </cell>
          <cell r="I76">
            <v>40</v>
          </cell>
          <cell r="J76">
            <v>256.43599999999998</v>
          </cell>
          <cell r="K76">
            <v>4.6170000000000186</v>
          </cell>
          <cell r="N76">
            <v>52.210599999999999</v>
          </cell>
          <cell r="O76">
            <v>194.09480000000002</v>
          </cell>
          <cell r="R76">
            <v>13</v>
          </cell>
          <cell r="S76">
            <v>9.2824637142649191</v>
          </cell>
          <cell r="T76">
            <v>0</v>
          </cell>
          <cell r="U76">
            <v>59.919000000000004</v>
          </cell>
          <cell r="V76">
            <v>7.8683999999999994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  <cell r="D77">
            <v>148</v>
          </cell>
          <cell r="F77">
            <v>4</v>
          </cell>
          <cell r="G77">
            <v>144</v>
          </cell>
          <cell r="H77">
            <v>0.4</v>
          </cell>
          <cell r="I77">
            <v>90</v>
          </cell>
          <cell r="J77">
            <v>4</v>
          </cell>
          <cell r="K77">
            <v>0</v>
          </cell>
          <cell r="N77">
            <v>0.8</v>
          </cell>
          <cell r="R77">
            <v>180</v>
          </cell>
          <cell r="S77">
            <v>180</v>
          </cell>
          <cell r="T77">
            <v>8.8000000000000007</v>
          </cell>
          <cell r="U77">
            <v>0.4</v>
          </cell>
          <cell r="V77">
            <v>1</v>
          </cell>
          <cell r="W77" t="str">
            <v>необходимо увеличить продажи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  <cell r="D78">
            <v>119</v>
          </cell>
          <cell r="F78">
            <v>35</v>
          </cell>
          <cell r="G78">
            <v>82</v>
          </cell>
          <cell r="H78">
            <v>0.33</v>
          </cell>
          <cell r="I78">
            <v>60</v>
          </cell>
          <cell r="J78">
            <v>37</v>
          </cell>
          <cell r="K78">
            <v>-2</v>
          </cell>
          <cell r="N78">
            <v>7</v>
          </cell>
          <cell r="O78">
            <v>9</v>
          </cell>
          <cell r="R78">
            <v>13</v>
          </cell>
          <cell r="S78">
            <v>11.714285714285714</v>
          </cell>
          <cell r="T78">
            <v>11.6</v>
          </cell>
          <cell r="U78">
            <v>5.2</v>
          </cell>
          <cell r="V78">
            <v>6.6</v>
          </cell>
          <cell r="W78" t="str">
            <v>необходимо увеличить продажи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  <cell r="D79">
            <v>17</v>
          </cell>
          <cell r="E79">
            <v>30</v>
          </cell>
          <cell r="G79">
            <v>47</v>
          </cell>
          <cell r="H79">
            <v>0</v>
          </cell>
          <cell r="I79">
            <v>90</v>
          </cell>
          <cell r="K79">
            <v>0</v>
          </cell>
          <cell r="N79">
            <v>0</v>
          </cell>
          <cell r="R79" t="e">
            <v>#DIV/0!</v>
          </cell>
          <cell r="S79" t="e">
            <v>#DIV/0!</v>
          </cell>
          <cell r="T79">
            <v>4</v>
          </cell>
          <cell r="U79">
            <v>2.6</v>
          </cell>
          <cell r="V79">
            <v>4.4000000000000004</v>
          </cell>
          <cell r="W79" t="str">
            <v>Заблокировать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  <cell r="D80">
            <v>21</v>
          </cell>
          <cell r="E80">
            <v>12</v>
          </cell>
          <cell r="G80">
            <v>33</v>
          </cell>
          <cell r="H80">
            <v>0</v>
          </cell>
          <cell r="I80">
            <v>50</v>
          </cell>
          <cell r="K80">
            <v>0</v>
          </cell>
          <cell r="N80">
            <v>0</v>
          </cell>
          <cell r="R80" t="e">
            <v>#DIV/0!</v>
          </cell>
          <cell r="S80" t="e">
            <v>#DIV/0!</v>
          </cell>
          <cell r="T80">
            <v>1.4</v>
          </cell>
          <cell r="U80">
            <v>0.4</v>
          </cell>
          <cell r="V80">
            <v>2.4</v>
          </cell>
          <cell r="W80" t="str">
            <v>Заблокировать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  <cell r="D81">
            <v>10</v>
          </cell>
          <cell r="E81">
            <v>10</v>
          </cell>
          <cell r="F81">
            <v>10</v>
          </cell>
          <cell r="G81">
            <v>10</v>
          </cell>
          <cell r="H81">
            <v>0</v>
          </cell>
          <cell r="I81">
            <v>50</v>
          </cell>
          <cell r="J81">
            <v>10</v>
          </cell>
          <cell r="K81">
            <v>0</v>
          </cell>
          <cell r="N81">
            <v>2</v>
          </cell>
          <cell r="R81">
            <v>5</v>
          </cell>
          <cell r="S81">
            <v>5</v>
          </cell>
          <cell r="T81">
            <v>1.4</v>
          </cell>
          <cell r="U81">
            <v>1.2</v>
          </cell>
          <cell r="V81">
            <v>1.4</v>
          </cell>
          <cell r="W81" t="str">
            <v>Заблокировать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  <cell r="E82">
            <v>10</v>
          </cell>
          <cell r="F82">
            <v>10</v>
          </cell>
          <cell r="H82">
            <v>0</v>
          </cell>
          <cell r="I82" t="e">
            <v>#N/A</v>
          </cell>
          <cell r="J82">
            <v>10</v>
          </cell>
          <cell r="K82">
            <v>0</v>
          </cell>
          <cell r="N82">
            <v>2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 t="str">
            <v>Заблокировать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  <cell r="D83">
            <v>40.863999999999997</v>
          </cell>
          <cell r="F83">
            <v>4.8319999999999999</v>
          </cell>
          <cell r="G83">
            <v>36.031999999999996</v>
          </cell>
          <cell r="H83">
            <v>0</v>
          </cell>
          <cell r="I83">
            <v>45</v>
          </cell>
          <cell r="J83">
            <v>4.6100000000000003</v>
          </cell>
          <cell r="K83">
            <v>0.22199999999999953</v>
          </cell>
          <cell r="N83">
            <v>0.96639999999999993</v>
          </cell>
          <cell r="R83">
            <v>37.284768211920529</v>
          </cell>
          <cell r="S83">
            <v>37.284768211920529</v>
          </cell>
          <cell r="T83">
            <v>2.8562000000000003</v>
          </cell>
          <cell r="U83">
            <v>2.8608000000000002</v>
          </cell>
          <cell r="V83">
            <v>0.48200000000000004</v>
          </cell>
          <cell r="W83" t="str">
            <v>Заблокировать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  <cell r="D84">
            <v>6.0570000000000004</v>
          </cell>
          <cell r="E84">
            <v>12.02</v>
          </cell>
          <cell r="F84">
            <v>2.028</v>
          </cell>
          <cell r="G84">
            <v>16.048999999999999</v>
          </cell>
          <cell r="H84">
            <v>1</v>
          </cell>
          <cell r="I84">
            <v>50</v>
          </cell>
          <cell r="J84">
            <v>2.028</v>
          </cell>
          <cell r="K84">
            <v>0</v>
          </cell>
          <cell r="N84">
            <v>0.40560000000000002</v>
          </cell>
          <cell r="R84">
            <v>39.568540433925044</v>
          </cell>
          <cell r="S84">
            <v>39.568540433925044</v>
          </cell>
          <cell r="T84">
            <v>0</v>
          </cell>
          <cell r="U84">
            <v>0</v>
          </cell>
          <cell r="V84">
            <v>1.2116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  <cell r="D85">
            <v>38</v>
          </cell>
          <cell r="G85">
            <v>38</v>
          </cell>
          <cell r="H85">
            <v>0</v>
          </cell>
          <cell r="I85">
            <v>90</v>
          </cell>
          <cell r="K85">
            <v>0</v>
          </cell>
          <cell r="N85">
            <v>0</v>
          </cell>
          <cell r="R85" t="e">
            <v>#DIV/0!</v>
          </cell>
          <cell r="S85" t="e">
            <v>#DIV/0!</v>
          </cell>
          <cell r="T85">
            <v>4</v>
          </cell>
          <cell r="U85">
            <v>0.4</v>
          </cell>
          <cell r="V85">
            <v>2</v>
          </cell>
          <cell r="W85" t="str">
            <v>Заблокировать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  <cell r="D86">
            <v>30</v>
          </cell>
          <cell r="G86">
            <v>30</v>
          </cell>
          <cell r="H86">
            <v>0</v>
          </cell>
          <cell r="I86">
            <v>90</v>
          </cell>
          <cell r="K86">
            <v>0</v>
          </cell>
          <cell r="N86">
            <v>0</v>
          </cell>
          <cell r="R86" t="e">
            <v>#DIV/0!</v>
          </cell>
          <cell r="S86" t="e">
            <v>#DIV/0!</v>
          </cell>
          <cell r="T86">
            <v>2</v>
          </cell>
          <cell r="U86">
            <v>0</v>
          </cell>
          <cell r="V86">
            <v>0</v>
          </cell>
          <cell r="W86" t="str">
            <v>Заблокировать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  <cell r="D87">
            <v>42.497999999999998</v>
          </cell>
          <cell r="G87">
            <v>42.497999999999998</v>
          </cell>
          <cell r="H87">
            <v>0</v>
          </cell>
          <cell r="I87">
            <v>35</v>
          </cell>
          <cell r="K87">
            <v>0</v>
          </cell>
          <cell r="N87">
            <v>0</v>
          </cell>
          <cell r="R87" t="e">
            <v>#DIV/0!</v>
          </cell>
          <cell r="S87" t="e">
            <v>#DIV/0!</v>
          </cell>
          <cell r="T87">
            <v>1.6132000000000002</v>
          </cell>
          <cell r="U87">
            <v>2.4396</v>
          </cell>
          <cell r="V87">
            <v>2.6993999999999998</v>
          </cell>
          <cell r="W87" t="str">
            <v>Заблокировать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  <cell r="E88" t="str">
            <v>???</v>
          </cell>
          <cell r="H88">
            <v>0</v>
          </cell>
          <cell r="I88">
            <v>35</v>
          </cell>
          <cell r="R88" t="e">
            <v>#DIV/0!</v>
          </cell>
          <cell r="S88" t="e">
            <v>#DIV/0!</v>
          </cell>
          <cell r="W88" t="str">
            <v>Заблокировать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  <cell r="D89">
            <v>33.807000000000002</v>
          </cell>
          <cell r="F89">
            <v>33.807000000000002</v>
          </cell>
          <cell r="H89">
            <v>0</v>
          </cell>
          <cell r="I89">
            <v>40</v>
          </cell>
          <cell r="J89">
            <v>52.530999999999999</v>
          </cell>
          <cell r="K89">
            <v>-18.723999999999997</v>
          </cell>
          <cell r="N89">
            <v>6.7614000000000001</v>
          </cell>
          <cell r="R89">
            <v>0</v>
          </cell>
          <cell r="S89">
            <v>0</v>
          </cell>
          <cell r="T89">
            <v>1.4689999999999999</v>
          </cell>
          <cell r="U89">
            <v>2.4127999999999998</v>
          </cell>
          <cell r="V89">
            <v>0.96</v>
          </cell>
          <cell r="W89" t="str">
            <v>Заблокировать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  <cell r="D90">
            <v>24</v>
          </cell>
          <cell r="E90">
            <v>24</v>
          </cell>
          <cell r="F90">
            <v>7</v>
          </cell>
          <cell r="G90">
            <v>41</v>
          </cell>
          <cell r="H90">
            <v>0</v>
          </cell>
          <cell r="I90">
            <v>120</v>
          </cell>
          <cell r="J90">
            <v>7</v>
          </cell>
          <cell r="K90">
            <v>0</v>
          </cell>
          <cell r="N90">
            <v>1.4</v>
          </cell>
          <cell r="R90">
            <v>29.285714285714288</v>
          </cell>
          <cell r="S90">
            <v>29.285714285714288</v>
          </cell>
          <cell r="T90">
            <v>2.4</v>
          </cell>
          <cell r="U90">
            <v>2.4</v>
          </cell>
          <cell r="V90">
            <v>2.4</v>
          </cell>
          <cell r="W90" t="str">
            <v>Заблокировать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  <cell r="D91">
            <v>39</v>
          </cell>
          <cell r="F91">
            <v>39</v>
          </cell>
          <cell r="H91">
            <v>0</v>
          </cell>
          <cell r="I91">
            <v>730</v>
          </cell>
          <cell r="J91">
            <v>39</v>
          </cell>
          <cell r="K91">
            <v>0</v>
          </cell>
          <cell r="N91">
            <v>7.8</v>
          </cell>
          <cell r="R91">
            <v>0</v>
          </cell>
          <cell r="S91">
            <v>0</v>
          </cell>
          <cell r="T91">
            <v>4</v>
          </cell>
          <cell r="U91">
            <v>2.2000000000000002</v>
          </cell>
          <cell r="V91">
            <v>2</v>
          </cell>
          <cell r="W91" t="str">
            <v>Заблокировать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  <cell r="D92">
            <v>39</v>
          </cell>
          <cell r="F92">
            <v>17</v>
          </cell>
          <cell r="G92">
            <v>22</v>
          </cell>
          <cell r="H92">
            <v>0</v>
          </cell>
          <cell r="I92">
            <v>730</v>
          </cell>
          <cell r="J92">
            <v>17</v>
          </cell>
          <cell r="K92">
            <v>0</v>
          </cell>
          <cell r="N92">
            <v>3.4</v>
          </cell>
          <cell r="R92">
            <v>6.4705882352941178</v>
          </cell>
          <cell r="S92">
            <v>6.4705882352941178</v>
          </cell>
          <cell r="T92">
            <v>4</v>
          </cell>
          <cell r="U92">
            <v>2.2000000000000002</v>
          </cell>
          <cell r="V92">
            <v>2</v>
          </cell>
          <cell r="W92" t="str">
            <v>Заблокировать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  <cell r="D93">
            <v>12</v>
          </cell>
          <cell r="E93">
            <v>24</v>
          </cell>
          <cell r="F93">
            <v>12</v>
          </cell>
          <cell r="G93">
            <v>24</v>
          </cell>
          <cell r="H93">
            <v>0.33</v>
          </cell>
          <cell r="I93">
            <v>40</v>
          </cell>
          <cell r="J93">
            <v>15</v>
          </cell>
          <cell r="K93">
            <v>-3</v>
          </cell>
          <cell r="N93">
            <v>2.4</v>
          </cell>
          <cell r="O93">
            <v>7.1999999999999993</v>
          </cell>
          <cell r="R93">
            <v>13</v>
          </cell>
          <cell r="S93">
            <v>10</v>
          </cell>
          <cell r="T93">
            <v>1.2</v>
          </cell>
          <cell r="U93">
            <v>1.2</v>
          </cell>
          <cell r="V93">
            <v>2.4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  <cell r="D94">
            <v>12</v>
          </cell>
          <cell r="E94">
            <v>30</v>
          </cell>
          <cell r="F94">
            <v>11</v>
          </cell>
          <cell r="G94">
            <v>31</v>
          </cell>
          <cell r="H94">
            <v>0.33</v>
          </cell>
          <cell r="I94">
            <v>40</v>
          </cell>
          <cell r="J94">
            <v>11</v>
          </cell>
          <cell r="K94">
            <v>0</v>
          </cell>
          <cell r="N94">
            <v>2.2000000000000002</v>
          </cell>
          <cell r="R94">
            <v>14.09090909090909</v>
          </cell>
          <cell r="S94">
            <v>14.09090909090909</v>
          </cell>
          <cell r="T94">
            <v>1.2</v>
          </cell>
          <cell r="U94">
            <v>1.2</v>
          </cell>
          <cell r="V94">
            <v>3.6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  <cell r="D95">
            <v>18</v>
          </cell>
          <cell r="E95">
            <v>12</v>
          </cell>
          <cell r="F95">
            <v>10</v>
          </cell>
          <cell r="G95">
            <v>20</v>
          </cell>
          <cell r="H95">
            <v>0.3</v>
          </cell>
          <cell r="I95">
            <v>40</v>
          </cell>
          <cell r="J95">
            <v>10</v>
          </cell>
          <cell r="K95">
            <v>0</v>
          </cell>
          <cell r="N95">
            <v>2</v>
          </cell>
          <cell r="O95">
            <v>6</v>
          </cell>
          <cell r="R95">
            <v>13</v>
          </cell>
          <cell r="S95">
            <v>10</v>
          </cell>
          <cell r="T95">
            <v>1.2</v>
          </cell>
          <cell r="U95">
            <v>1.2</v>
          </cell>
          <cell r="V95">
            <v>2.4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  <cell r="E96">
            <v>2.8039999999999998</v>
          </cell>
          <cell r="F96">
            <v>2.8039999999999998</v>
          </cell>
          <cell r="H96">
            <v>0</v>
          </cell>
          <cell r="I96">
            <v>45</v>
          </cell>
          <cell r="J96">
            <v>5.4039999999999999</v>
          </cell>
          <cell r="K96">
            <v>-2.6</v>
          </cell>
          <cell r="N96">
            <v>0.56079999999999997</v>
          </cell>
          <cell r="O96">
            <v>4.4863999999999997</v>
          </cell>
          <cell r="R96">
            <v>8</v>
          </cell>
          <cell r="S96">
            <v>0</v>
          </cell>
          <cell r="T96">
            <v>1.1023999999999998</v>
          </cell>
          <cell r="U96">
            <v>0</v>
          </cell>
          <cell r="V96">
            <v>0</v>
          </cell>
          <cell r="W96" t="str">
            <v>то же  что и 017  Сосиски Вязанка Сливочные, Вязанка амицел ВЕС.ПОКОМ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  <cell r="D97">
            <v>15.882999999999999</v>
          </cell>
          <cell r="E97">
            <v>25.254999999999999</v>
          </cell>
          <cell r="F97">
            <v>6.6639999999999997</v>
          </cell>
          <cell r="G97">
            <v>34.473999999999997</v>
          </cell>
          <cell r="H97">
            <v>0</v>
          </cell>
          <cell r="I97">
            <v>40</v>
          </cell>
          <cell r="J97">
            <v>6.7119999999999997</v>
          </cell>
          <cell r="K97">
            <v>-4.8000000000000043E-2</v>
          </cell>
          <cell r="N97">
            <v>1.3328</v>
          </cell>
          <cell r="R97">
            <v>25.865846338535412</v>
          </cell>
          <cell r="S97">
            <v>25.865846338535412</v>
          </cell>
          <cell r="T97">
            <v>1.6506000000000001</v>
          </cell>
          <cell r="U97">
            <v>1.6620000000000001</v>
          </cell>
          <cell r="V97">
            <v>3.1494</v>
          </cell>
          <cell r="W97" t="str">
            <v>Заблокировать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  <cell r="D98">
            <v>50</v>
          </cell>
          <cell r="G98">
            <v>40</v>
          </cell>
          <cell r="H98">
            <v>0.4</v>
          </cell>
          <cell r="I98">
            <v>50</v>
          </cell>
          <cell r="K98">
            <v>0</v>
          </cell>
          <cell r="N98">
            <v>0</v>
          </cell>
          <cell r="R98" t="e">
            <v>#DIV/0!</v>
          </cell>
          <cell r="S98" t="e">
            <v>#DIV/0!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  <cell r="D99">
            <v>10</v>
          </cell>
          <cell r="E99">
            <v>20</v>
          </cell>
          <cell r="F99">
            <v>4</v>
          </cell>
          <cell r="G99">
            <v>26</v>
          </cell>
          <cell r="H99">
            <v>0.13</v>
          </cell>
          <cell r="I99">
            <v>150</v>
          </cell>
          <cell r="J99">
            <v>8</v>
          </cell>
          <cell r="K99">
            <v>-4</v>
          </cell>
          <cell r="N99">
            <v>0.8</v>
          </cell>
          <cell r="R99">
            <v>32.5</v>
          </cell>
          <cell r="S99">
            <v>32.5</v>
          </cell>
          <cell r="T99">
            <v>0</v>
          </cell>
          <cell r="U99">
            <v>0</v>
          </cell>
          <cell r="V99">
            <v>2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  <cell r="E100">
            <v>12</v>
          </cell>
          <cell r="G100">
            <v>12</v>
          </cell>
          <cell r="H100">
            <v>0.45</v>
          </cell>
          <cell r="I100">
            <v>55</v>
          </cell>
          <cell r="K100">
            <v>0</v>
          </cell>
          <cell r="N100">
            <v>0</v>
          </cell>
          <cell r="R100" t="e">
            <v>#DIV/0!</v>
          </cell>
          <cell r="S100" t="e">
            <v>#DIV/0!</v>
          </cell>
          <cell r="T100">
            <v>0</v>
          </cell>
          <cell r="U100">
            <v>0</v>
          </cell>
          <cell r="V100">
            <v>1.2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  <cell r="E101">
            <v>5.5119999999999996</v>
          </cell>
          <cell r="F101">
            <v>5.5119999999999996</v>
          </cell>
          <cell r="H101">
            <v>0</v>
          </cell>
          <cell r="I101" t="e">
            <v>#N/A</v>
          </cell>
          <cell r="J101">
            <v>5.5119999999999996</v>
          </cell>
          <cell r="K101">
            <v>0</v>
          </cell>
          <cell r="N101">
            <v>1.1023999999999998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  <cell r="E102">
            <v>18</v>
          </cell>
          <cell r="F102">
            <v>18</v>
          </cell>
          <cell r="H102">
            <v>0</v>
          </cell>
          <cell r="I102">
            <v>45</v>
          </cell>
          <cell r="J102">
            <v>18</v>
          </cell>
          <cell r="K102">
            <v>0</v>
          </cell>
          <cell r="N102">
            <v>3.6</v>
          </cell>
          <cell r="O102">
            <v>28.8</v>
          </cell>
          <cell r="R102">
            <v>8</v>
          </cell>
          <cell r="S102">
            <v>0</v>
          </cell>
          <cell r="T102">
            <v>0</v>
          </cell>
          <cell r="U102">
            <v>0</v>
          </cell>
          <cell r="V102">
            <v>2.4</v>
          </cell>
          <cell r="W102" t="str">
            <v>то же что и 030  Сосиски Вязанка Молочные, Вязанка вискофан МГС, 0.45кг, ПОКОМ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  <cell r="E103">
            <v>12</v>
          </cell>
          <cell r="F103">
            <v>12</v>
          </cell>
          <cell r="H103">
            <v>0</v>
          </cell>
          <cell r="I103" t="e">
            <v>#N/A</v>
          </cell>
          <cell r="J103">
            <v>12</v>
          </cell>
          <cell r="K103">
            <v>0</v>
          </cell>
          <cell r="N103">
            <v>2.4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  <cell r="E104">
            <v>2.7360000000000002</v>
          </cell>
          <cell r="F104">
            <v>2.7360000000000002</v>
          </cell>
          <cell r="H104">
            <v>0</v>
          </cell>
          <cell r="I104" t="e">
            <v>#N/A</v>
          </cell>
          <cell r="J104">
            <v>2.7360000000000002</v>
          </cell>
          <cell r="K104">
            <v>0</v>
          </cell>
          <cell r="N104">
            <v>0.54720000000000002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  <cell r="D105">
            <v>8.0960000000000001</v>
          </cell>
          <cell r="E105">
            <v>24.484000000000002</v>
          </cell>
          <cell r="F105">
            <v>4.0860000000000003</v>
          </cell>
          <cell r="G105">
            <v>24.416</v>
          </cell>
          <cell r="H105">
            <v>1</v>
          </cell>
          <cell r="I105">
            <v>40</v>
          </cell>
          <cell r="J105">
            <v>4.032</v>
          </cell>
          <cell r="K105">
            <v>5.400000000000027E-2</v>
          </cell>
          <cell r="N105">
            <v>0.81720000000000004</v>
          </cell>
          <cell r="R105">
            <v>29.877630934899656</v>
          </cell>
          <cell r="S105">
            <v>29.877630934899656</v>
          </cell>
          <cell r="T105">
            <v>0</v>
          </cell>
          <cell r="U105">
            <v>0</v>
          </cell>
          <cell r="V105">
            <v>2.4550000000000001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  <cell r="E106">
            <v>312</v>
          </cell>
          <cell r="G106">
            <v>312</v>
          </cell>
          <cell r="H106">
            <v>0.35</v>
          </cell>
          <cell r="I106">
            <v>40</v>
          </cell>
          <cell r="K106">
            <v>0</v>
          </cell>
          <cell r="N106">
            <v>0</v>
          </cell>
          <cell r="R106" t="e">
            <v>#DIV/0!</v>
          </cell>
          <cell r="S106" t="e">
            <v>#DIV/0!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  <cell r="D107">
            <v>22</v>
          </cell>
          <cell r="E107">
            <v>82</v>
          </cell>
          <cell r="F107">
            <v>39</v>
          </cell>
          <cell r="H107">
            <v>0</v>
          </cell>
          <cell r="I107">
            <v>0</v>
          </cell>
          <cell r="J107">
            <v>39</v>
          </cell>
          <cell r="K107">
            <v>0</v>
          </cell>
          <cell r="N107">
            <v>7.8</v>
          </cell>
          <cell r="R107">
            <v>0</v>
          </cell>
          <cell r="S107">
            <v>0</v>
          </cell>
          <cell r="T107">
            <v>20.6</v>
          </cell>
          <cell r="U107">
            <v>1.6</v>
          </cell>
          <cell r="V107">
            <v>27.2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  <cell r="D108">
            <v>-7.9880000000000004</v>
          </cell>
          <cell r="E108">
            <v>72.661000000000001</v>
          </cell>
          <cell r="F108">
            <v>7.0609999999999999</v>
          </cell>
          <cell r="G108">
            <v>47</v>
          </cell>
          <cell r="H108">
            <v>0</v>
          </cell>
          <cell r="I108">
            <v>0</v>
          </cell>
          <cell r="J108">
            <v>6.6520000000000001</v>
          </cell>
          <cell r="K108">
            <v>0.40899999999999981</v>
          </cell>
          <cell r="N108">
            <v>1.4121999999999999</v>
          </cell>
          <cell r="R108">
            <v>33.281404900155785</v>
          </cell>
          <cell r="S108">
            <v>33.281404900155785</v>
          </cell>
          <cell r="T108">
            <v>7.7469999999999999</v>
          </cell>
          <cell r="U108">
            <v>6.0213999999999999</v>
          </cell>
          <cell r="V108">
            <v>6.2107999999999999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  <cell r="D109">
            <v>21.766999999999999</v>
          </cell>
          <cell r="G109">
            <v>18.934999999999999</v>
          </cell>
          <cell r="H109">
            <v>0</v>
          </cell>
          <cell r="I109">
            <v>0</v>
          </cell>
          <cell r="K109">
            <v>0</v>
          </cell>
          <cell r="N109">
            <v>0</v>
          </cell>
          <cell r="R109" t="e">
            <v>#DIV/0!</v>
          </cell>
          <cell r="S109" t="e">
            <v>#DIV/0!</v>
          </cell>
          <cell r="T109">
            <v>7.2108000000000008</v>
          </cell>
          <cell r="U109">
            <v>2.2484000000000002</v>
          </cell>
          <cell r="V109">
            <v>4.4703999999999997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/>
      <sheetData sheetId="1">
        <row r="1">
          <cell r="A1" t="str">
            <v>Склад БЕРДЯНСК</v>
          </cell>
          <cell r="D1">
            <v>30347.851999999999</v>
          </cell>
        </row>
        <row r="2">
          <cell r="A2" t="str">
            <v>ПОКОМ Логистический Партнер</v>
          </cell>
          <cell r="D2">
            <v>30347.851999999999</v>
          </cell>
        </row>
        <row r="3">
          <cell r="A3" t="str">
            <v>Вязанка Логистический Партнер(Кг)</v>
          </cell>
          <cell r="D3">
            <v>623.51599999999996</v>
          </cell>
        </row>
        <row r="4">
          <cell r="A4" t="str">
            <v>005  Колбаса Докторская ГОСТ, Вязанка вектор,ВЕС. ПОКОМ</v>
          </cell>
          <cell r="D4">
            <v>68.885999999999996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  <cell r="D5">
            <v>8.4619999999999997</v>
          </cell>
        </row>
        <row r="6">
          <cell r="A6" t="str">
            <v>016  Сосиски Вязанка Молочные, Вязанка вискофан  ВЕС.ПОКОМ</v>
          </cell>
          <cell r="D6">
            <v>4.2839999999999998</v>
          </cell>
        </row>
        <row r="7">
          <cell r="A7" t="str">
            <v>017  Сосиски Вязанка Сливочные, Вязанка амицел ВЕС.ПОКОМ</v>
          </cell>
          <cell r="D7">
            <v>139.79900000000001</v>
          </cell>
        </row>
        <row r="8">
          <cell r="A8" t="str">
            <v>312  Ветчина Филейская ТМ Вязанка ТС Столичная ВЕС  ПОКОМ</v>
          </cell>
          <cell r="D8">
            <v>80.061999999999998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108.67100000000001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82.453999999999994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20.881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51.892000000000003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41.73</v>
          </cell>
        </row>
        <row r="14">
          <cell r="A14" t="str">
            <v>424 Сосиски Сливочные Вязанка Сливушки Весовые П/а мгс Вязанка  Поком</v>
          </cell>
          <cell r="D14">
            <v>16.395</v>
          </cell>
        </row>
        <row r="15">
          <cell r="A15" t="str">
            <v>Вязанка Логистический Партнер(Шт)</v>
          </cell>
          <cell r="D15">
            <v>854</v>
          </cell>
        </row>
        <row r="16">
          <cell r="A16" t="str">
            <v>023  Колбаса Докторская ГОСТ, Вязанка вектор, 0,4 кг, ПОКОМ</v>
          </cell>
          <cell r="D16">
            <v>33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159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242</v>
          </cell>
        </row>
        <row r="19">
          <cell r="A19" t="str">
            <v>034  Сосиски Рубленые, Вязанка вискофан МГС, 0.5кг, ПОКОМ</v>
          </cell>
          <cell r="D19">
            <v>18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5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30</v>
          </cell>
        </row>
        <row r="22">
          <cell r="A22" t="str">
            <v>299 Колбаса Классическая, Вязанка п/а 0,6кг, ПОКОМ</v>
          </cell>
          <cell r="D22">
            <v>8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75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130</v>
          </cell>
        </row>
        <row r="25">
          <cell r="A25" t="str">
            <v>405 Ветчины пастеризованная «Нежная с филе» Фикс.вес 0,4 п/а ТМ «Особый рецепт»  Поком</v>
          </cell>
          <cell r="D25">
            <v>1</v>
          </cell>
        </row>
        <row r="26">
          <cell r="A26" t="str">
            <v>406 Ветчины Сливушка с индейкой Вязанка Фикс.вес 0,4 П/а Вязанка  Поком</v>
          </cell>
          <cell r="D26">
            <v>21</v>
          </cell>
        </row>
        <row r="27">
          <cell r="A27" t="str">
            <v>408 Вареные колбасы Сливушка Вязанка Фикс.вес 0,375 П/а Вязанка  Поком</v>
          </cell>
          <cell r="D27">
            <v>8</v>
          </cell>
        </row>
        <row r="28">
          <cell r="A28" t="str">
            <v>421 Сардельки Сливушки #минидельки ТМ Вязанка айпил мгс ф/в 0,33 кг  Поком</v>
          </cell>
          <cell r="D28">
            <v>24</v>
          </cell>
        </row>
        <row r="29">
          <cell r="A29" t="str">
            <v>422 Сардельки «Сливушки с сыром #минидельки» ф/в 0,33 айпил ТМ «Вязанка»  Поком</v>
          </cell>
          <cell r="D29">
            <v>37</v>
          </cell>
        </row>
        <row r="30">
          <cell r="A30" t="str">
            <v>423 Сосиски «Сливушки с сыром» ф/в 0,3 п/а ТМ «Вязанка»  Поком</v>
          </cell>
          <cell r="D30">
            <v>14</v>
          </cell>
        </row>
        <row r="31">
          <cell r="A31" t="str">
            <v>427 Колбаса вареная Молокуша ТМ Вязанка в оболочке полиамид 0,4 кг.  Поком</v>
          </cell>
          <cell r="D31">
            <v>13</v>
          </cell>
        </row>
        <row r="32">
          <cell r="A32" t="str">
            <v>442 Сосиски Вязанка 450г Молокуши Молочные газ/ср  Поком</v>
          </cell>
          <cell r="D32">
            <v>18</v>
          </cell>
        </row>
        <row r="33">
          <cell r="A33" t="str">
            <v>443 Сосиски Вязанка 450г Сливушки Сливочные газ/ср  Поком</v>
          </cell>
          <cell r="D33">
            <v>18</v>
          </cell>
        </row>
        <row r="34">
          <cell r="A34" t="str">
            <v>Логистический Партнер кг</v>
          </cell>
          <cell r="D34">
            <v>11795.036</v>
          </cell>
        </row>
        <row r="35">
          <cell r="A35" t="str">
            <v>200  Ветчина Дугушка ТМ Стародворье, вектор в/у    ПОКОМ</v>
          </cell>
          <cell r="D35">
            <v>127.542</v>
          </cell>
        </row>
        <row r="36">
          <cell r="A36" t="str">
            <v>201  Ветчина Нежная ТМ Особый рецепт, (2,5кг), ПОКОМ</v>
          </cell>
          <cell r="D36">
            <v>2378.1889999999999</v>
          </cell>
        </row>
        <row r="37">
          <cell r="A37" t="str">
            <v>215  Колбаса Докторская ГОСТ Дугушка, ВЕС, ТМ Стародворье ПОКОМ</v>
          </cell>
          <cell r="D37">
            <v>5.234</v>
          </cell>
        </row>
        <row r="38">
          <cell r="A38" t="str">
            <v>217  Колбаса Докторская Дугушка, ВЕС, НЕ ГОСТ, ТМ Стародворье ПОКОМ</v>
          </cell>
          <cell r="D38">
            <v>197.12700000000001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D39">
            <v>21.058</v>
          </cell>
        </row>
        <row r="40">
          <cell r="A40" t="str">
            <v>219  Колбаса Докторская Особая ТМ Особый рецепт, ВЕС  ПОКОМ</v>
          </cell>
          <cell r="D40">
            <v>1826.04</v>
          </cell>
        </row>
        <row r="41">
          <cell r="A41" t="str">
            <v>225  Колбаса Дугушка со шпиком, ВЕС, ТМ Стародворье   ПОКОМ</v>
          </cell>
          <cell r="D41">
            <v>60.692</v>
          </cell>
        </row>
        <row r="42">
          <cell r="A42" t="str">
            <v>229  Колбаса Молочная Дугушка, в/у, ВЕС, ТМ Стародворье   ПОКОМ</v>
          </cell>
          <cell r="D42">
            <v>200.94900000000001</v>
          </cell>
        </row>
        <row r="43">
          <cell r="A43" t="str">
            <v>230  Колбаса Молочная Особая ТМ Особый рецепт, п/а, ВЕС. ПОКОМ</v>
          </cell>
          <cell r="D43">
            <v>1969.8240000000001</v>
          </cell>
        </row>
        <row r="44">
          <cell r="A44" t="str">
            <v>235  Колбаса Особая ТМ Особый рецепт, ВЕС, ТМ Стародворье ПОКОМ</v>
          </cell>
          <cell r="D44">
            <v>1783.25</v>
          </cell>
        </row>
        <row r="45">
          <cell r="A45" t="str">
            <v>236  Колбаса Рубленая ЗАПЕЧ. Дугушка ТМ Стародворье, вектор, в/к    ПОКОМ</v>
          </cell>
          <cell r="D45">
            <v>138.02699999999999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D46">
            <v>91.058000000000007</v>
          </cell>
        </row>
        <row r="47">
          <cell r="A47" t="str">
            <v>242  Колбаса Сервелат ЗАПЕЧ.Дугушка ТМ Стародворье, вектор, в/к     ПОКОМ</v>
          </cell>
          <cell r="D47">
            <v>137.048</v>
          </cell>
        </row>
        <row r="48">
          <cell r="A48" t="str">
            <v>248  Сардельки Сочные ТМ Особый рецепт,   ПОКОМ</v>
          </cell>
          <cell r="D48">
            <v>194.93</v>
          </cell>
        </row>
        <row r="49">
          <cell r="A49" t="str">
            <v>250  Сардельки стародворские с говядиной в обол. NDX, ВЕС. ПОКОМ</v>
          </cell>
          <cell r="D49">
            <v>201.99799999999999</v>
          </cell>
        </row>
        <row r="50">
          <cell r="A50" t="str">
            <v>254  Сосиски Датские, ВЕС, ТМ КОЛБАСНЫЙ СТАНДАРТ ПОКОМ</v>
          </cell>
          <cell r="D50">
            <v>61.823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419.94900000000001</v>
          </cell>
        </row>
        <row r="52">
          <cell r="A52" t="str">
            <v>257  Сосиски Молочные оригинальные ТМ Особый рецепт, ВЕС.   ПОКОМ</v>
          </cell>
          <cell r="D52">
            <v>90.227000000000004</v>
          </cell>
        </row>
        <row r="53">
          <cell r="A53" t="str">
            <v>265  Колбаса Балыкбургская, ВЕС, ТМ Баварушка  ПОКОМ</v>
          </cell>
          <cell r="D53">
            <v>530.10900000000004</v>
          </cell>
        </row>
        <row r="54">
          <cell r="A54" t="str">
            <v>266  Колбаса Филейбургская с сочным окороком, ВЕС, ТМ Баварушка  ПОКОМ</v>
          </cell>
          <cell r="D54">
            <v>343.32100000000003</v>
          </cell>
        </row>
        <row r="55">
          <cell r="A55" t="str">
            <v>271  Колбаса Сервелат Левантский ТМ Особый Рецепт, ВЕС. ПОКОМ</v>
          </cell>
          <cell r="D55">
            <v>32.670999999999999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222.26499999999999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2.1320000000000001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392.55700000000002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337.81</v>
          </cell>
        </row>
        <row r="60">
          <cell r="A60" t="str">
            <v>411 Вареные колбасы «Муромская» Весовой п/а ТМ «Зареченские»  Поком</v>
          </cell>
          <cell r="D60">
            <v>4.5359999999999996</v>
          </cell>
        </row>
        <row r="61">
          <cell r="A61" t="str">
            <v>425 Сосиски «Сочные без свинины» Весовые ТМ «Особый рецепт» 1,3 кг  Поком</v>
          </cell>
          <cell r="D61">
            <v>13.691000000000001</v>
          </cell>
        </row>
        <row r="62">
          <cell r="A62" t="str">
            <v>445 Сосиски Стародворье Сочинки Молочные п/а вес  Поком</v>
          </cell>
          <cell r="D62">
            <v>10.978999999999999</v>
          </cell>
        </row>
        <row r="63">
          <cell r="A63" t="str">
            <v>Логистический Партнер Шт</v>
          </cell>
          <cell r="D63">
            <v>3405</v>
          </cell>
        </row>
        <row r="64">
          <cell r="A64" t="str">
            <v>043  Ветчина Нежная ТМ Особый рецепт, п/а, 0,4кг    ПОКОМ</v>
          </cell>
          <cell r="D64">
            <v>4</v>
          </cell>
        </row>
        <row r="65">
          <cell r="A65" t="str">
            <v>058  Колбаса Докторская Особая ТМ Особый рецепт,  0,5кг, ПОКОМ</v>
          </cell>
          <cell r="D65">
            <v>20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9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8</v>
          </cell>
        </row>
        <row r="68">
          <cell r="A68" t="str">
            <v>083  Колбаса Швейцарская 0,17 кг., ШТ., сырокопченая   ПОКОМ</v>
          </cell>
          <cell r="D68">
            <v>28</v>
          </cell>
        </row>
        <row r="69">
          <cell r="A69" t="str">
            <v>113  Чипсы сыровяленые из натурального филе, 0,025кг ТМ Ядрена Копоть ПОКОМ</v>
          </cell>
          <cell r="D69">
            <v>5</v>
          </cell>
        </row>
        <row r="70">
          <cell r="A70" t="str">
            <v>115  Колбаса Салями Филейбургская зернистая, в/у 0,35 кг срез, БАВАРУШКА ПОКОМ</v>
          </cell>
          <cell r="D70">
            <v>18</v>
          </cell>
        </row>
        <row r="71">
          <cell r="A71" t="str">
            <v>116  Колбаса Балыкбурская с копченым балыком, в/у 0,35 кг срез, БАВАРУШКА ПОКОМ</v>
          </cell>
          <cell r="D71">
            <v>40</v>
          </cell>
        </row>
        <row r="72">
          <cell r="A72" t="str">
            <v>273  Сосиски Сочинки с сочной грудинкой, МГС 0.4кг,   ПОКОМ</v>
          </cell>
          <cell r="D72">
            <v>528</v>
          </cell>
        </row>
        <row r="73">
          <cell r="A73" t="str">
            <v>301  Сосиски Сочинки по-баварски с сыром,  0.4кг, ТМ Стародворье  ПОКОМ</v>
          </cell>
          <cell r="D73">
            <v>28</v>
          </cell>
        </row>
        <row r="74">
          <cell r="A74" t="str">
            <v>302  Сосиски Сочинки по-баварски,  0.4кг, ТМ Стародворье  ПОКОМ</v>
          </cell>
          <cell r="D74">
            <v>385</v>
          </cell>
        </row>
        <row r="75">
          <cell r="A75" t="str">
            <v>309  Сосиски Сочинки с сыром 0,4 кг ТМ Стародворье  ПОКОМ</v>
          </cell>
          <cell r="D75">
            <v>562</v>
          </cell>
        </row>
        <row r="76">
          <cell r="A76" t="str">
            <v>320  Сосиски Сочинки с сочным окороком 0,4 кг ТМ Стародворье  ПОКОМ</v>
          </cell>
          <cell r="D76">
            <v>491</v>
          </cell>
        </row>
        <row r="77">
          <cell r="A77" t="str">
            <v>323 Колбаса варенокопченая Балыкбургская рубленая ТМ Баварушка срез 0,35 кг   ПОКОМ</v>
          </cell>
          <cell r="D77">
            <v>35</v>
          </cell>
        </row>
        <row r="78">
          <cell r="A78" t="str">
            <v>343 Колбаса Докторская оригинальная ТМ Особый рецепт в оболочке полиамид 0,4 кг.  ПОКОМ</v>
          </cell>
          <cell r="D78">
            <v>6</v>
          </cell>
        </row>
        <row r="79">
          <cell r="A79" t="str">
            <v>347 Паштет печеночный со сливочным маслом ТМ Стародворье ламистер 0,1 кг. Консервы   ПОКОМ</v>
          </cell>
          <cell r="D79">
            <v>20</v>
          </cell>
        </row>
        <row r="80">
          <cell r="A80" t="str">
            <v>352  Сардельки Сочинки с сыром 0,4 кг ТМ Стародворье   ПОКОМ</v>
          </cell>
          <cell r="D80">
            <v>148</v>
          </cell>
        </row>
        <row r="81">
          <cell r="A81" t="str">
            <v>355 Сос Молочные для завтрака ОР полиамид мгс 0,4 кг НД СК  ПОКОМ</v>
          </cell>
          <cell r="D81">
            <v>36</v>
          </cell>
        </row>
        <row r="82">
          <cell r="A82" t="str">
            <v>360 Колбаса варено-копченая  Сервелат Левантский ТМ Особый Рецепт  0,35 кг  ПОКОМ</v>
          </cell>
          <cell r="D82">
            <v>10</v>
          </cell>
        </row>
        <row r="83">
          <cell r="A83" t="str">
            <v>371  Сосиски Сочинки Молочные 0,4 кг ТМ Стародворье  ПОКОМ</v>
          </cell>
          <cell r="D83">
            <v>430</v>
          </cell>
        </row>
        <row r="84">
          <cell r="A84" t="str">
            <v>372  Сосиски Сочинки Сливочные 0,4 кг ТМ Стародворье  ПОКОМ</v>
          </cell>
          <cell r="D84">
            <v>354</v>
          </cell>
        </row>
        <row r="85">
          <cell r="A85" t="str">
            <v>376  Сардельки Сочинки с сочным окороком ТМ Стародворье полиамид мгс ф/в 0,4 кг СК3</v>
          </cell>
          <cell r="D85">
            <v>6</v>
          </cell>
        </row>
        <row r="86">
          <cell r="A86" t="str">
            <v>381  Сардельки Сочинки 0,4кг ТМ Стародворье  ПОКОМ</v>
          </cell>
          <cell r="D86">
            <v>149</v>
          </cell>
        </row>
        <row r="87">
          <cell r="A87" t="str">
            <v>412 Вареные колбасы «Молочная с нежным филе» Фикс.вес 0,4 кг п/а ТМ «Особый рецепт»  Поком</v>
          </cell>
          <cell r="D87">
            <v>11</v>
          </cell>
        </row>
        <row r="88">
          <cell r="A88" t="str">
            <v>414 Вареные колбасы Молочная По-стародворски Фирменная Фикс.вес 0,5 П/а Стародворье  Поком</v>
          </cell>
          <cell r="D88">
            <v>10</v>
          </cell>
        </row>
        <row r="89">
          <cell r="A89" t="str">
            <v>418 С/к колбасы Мини-салями во вкусом бекона Ядрена копоть Фикс.вес 0,05 б/о Ядрена копоть  Поком</v>
          </cell>
          <cell r="D89">
            <v>14</v>
          </cell>
        </row>
        <row r="90">
          <cell r="A90" t="str">
            <v>420 Паштеты «Печеночный с морковью ГОСТ» Фикс.вес 0,1 ТМ «Стародворье»  Поком</v>
          </cell>
          <cell r="D90">
            <v>20</v>
          </cell>
        </row>
        <row r="91">
          <cell r="A91" t="str">
            <v>439 Колбаса Баварушка 130г Балыкбургская с мраморным балыком с/в  Поком</v>
          </cell>
          <cell r="D91">
            <v>22</v>
          </cell>
        </row>
        <row r="92">
          <cell r="A92" t="str">
            <v>440 Колбаса Стародворье 450г Сочинка с сочным окороком вар  Поком</v>
          </cell>
          <cell r="D92">
            <v>5</v>
          </cell>
        </row>
        <row r="93">
          <cell r="A93" t="str">
            <v>451 Сосиски «Баварские» Фикс.вес 0,35 П/а ТМ «Стародворье»  Поком</v>
          </cell>
          <cell r="D93">
            <v>1</v>
          </cell>
        </row>
        <row r="94">
          <cell r="A94" t="str">
            <v>БОНУС_096  Сосиски Баварские,  0.42кг,ПОКОМ</v>
          </cell>
          <cell r="D94">
            <v>2</v>
          </cell>
        </row>
        <row r="95">
          <cell r="A95" t="str">
            <v>ПОКОМ Логистический Партнер Заморозка</v>
          </cell>
          <cell r="D95">
            <v>13670.3</v>
          </cell>
        </row>
        <row r="96">
          <cell r="A96" t="str">
            <v>БОНУС_Пельмени Бульмени со сливочным маслом Горячая штучка 0,9 кг  ПОКОМ</v>
          </cell>
          <cell r="D96">
            <v>8</v>
          </cell>
        </row>
        <row r="97">
          <cell r="A97" t="str">
            <v>Готовые чебупели острые с мясом Горячая штучка 0,3 кг зам  ПОКОМ</v>
          </cell>
          <cell r="D97">
            <v>24</v>
          </cell>
        </row>
        <row r="98">
          <cell r="A98" t="str">
            <v>Готовые чебупели с ветчиной и сыром Горячая штучка 0,3кг зам  ПОКОМ</v>
          </cell>
          <cell r="D98">
            <v>604</v>
          </cell>
        </row>
        <row r="99">
          <cell r="A99" t="str">
            <v>Готовые чебупели сочные с мясом ТМ Горячая штучка  0,3кг зам  ПОКОМ</v>
          </cell>
          <cell r="D99">
            <v>664</v>
          </cell>
        </row>
        <row r="100">
          <cell r="A100" t="str">
            <v>Готовые чебуреки со свининой и говядиной ТМ Горячая штучка ТС Базовый ассортимент 0,36 кг  ПОКОМ</v>
          </cell>
          <cell r="D100">
            <v>159</v>
          </cell>
        </row>
        <row r="101">
          <cell r="A101" t="str">
            <v>Жар-ладушки с клубникой и вишней. Жареные с начинкой.ВЕС  ПОКОМ</v>
          </cell>
          <cell r="D101">
            <v>3.7</v>
          </cell>
        </row>
        <row r="102">
          <cell r="A102" t="str">
            <v>ЖАР-мени ТМ Зареченские ТС Зареченские продукты.   Поком</v>
          </cell>
          <cell r="D102">
            <v>219.5</v>
          </cell>
        </row>
        <row r="103">
          <cell r="A103" t="str">
            <v>Круггетсы с сырным соусом Хорека Весовые Пакет 3 кг Горячая штучка  Поком</v>
          </cell>
          <cell r="D103">
            <v>12</v>
          </cell>
        </row>
        <row r="104">
          <cell r="A104" t="str">
            <v>Круггетсы сочные ТМ Горячая штучка ТС Круггетсы 0,25 кг зам  ПОКОМ</v>
          </cell>
          <cell r="D104">
            <v>354</v>
          </cell>
        </row>
        <row r="105">
          <cell r="A105" t="str">
            <v>Мини-сосиски в тесте "Фрайпики" 1,8кг ВЕС,  ПОКОМ</v>
          </cell>
          <cell r="D105">
            <v>7.2</v>
          </cell>
        </row>
        <row r="106">
          <cell r="A106" t="str">
            <v>Мини-сосиски в тесте "Фрайпики" 3,7кг ВЕС, ТМ Зареченские  ПОКОМ</v>
          </cell>
          <cell r="D106">
            <v>166.5</v>
          </cell>
        </row>
        <row r="107">
          <cell r="A107" t="str">
            <v>Мини-сосиски в тесте Фрайпики 1,8кг ВЕС ТМ Зареченские  Поком</v>
          </cell>
          <cell r="D107">
            <v>9.1</v>
          </cell>
        </row>
        <row r="108">
          <cell r="A108" t="str">
            <v>Наггетсы из печи 0,25кг ТМ Вязанка ТС Няняггетсы Сливушки замор.  ПОКОМ</v>
          </cell>
          <cell r="D108">
            <v>462</v>
          </cell>
        </row>
        <row r="109">
          <cell r="A109" t="str">
            <v>Наггетсы Нагетосы Сочная курочка в хруст панир со сметаной и зеленью ТМ Горячая штучка 0,25 ПОКОМ</v>
          </cell>
          <cell r="D109">
            <v>42</v>
          </cell>
        </row>
        <row r="110">
          <cell r="A110" t="str">
            <v>Наггетсы Нагетосы Сочная курочка ТМ Горячая штучка 0,25 кг зам  ПОКОМ</v>
          </cell>
          <cell r="D110">
            <v>534</v>
          </cell>
        </row>
        <row r="111">
          <cell r="A111" t="str">
            <v>Наггетсы с индейкой 0,25кг ТМ Вязанка ТС Няняггетсы Сливушки НД2 замор.  ПОКОМ</v>
          </cell>
          <cell r="D111">
            <v>677</v>
          </cell>
        </row>
        <row r="112">
          <cell r="A112" t="str">
            <v>Наггетсы хрустящие п/ф ВЕС ПОКОМ</v>
          </cell>
          <cell r="D112">
            <v>6</v>
          </cell>
        </row>
        <row r="113">
          <cell r="A113" t="str">
            <v>Наггетсы Хрустящие ТМ Зареченские ТС Зареченские продукты. Поком</v>
          </cell>
          <cell r="D113">
            <v>60</v>
          </cell>
        </row>
        <row r="114">
          <cell r="A114" t="str">
            <v>Пельмени Grandmeni со сливочным маслом Горячая штучка 0,75 кг ПОКОМ</v>
          </cell>
          <cell r="D114">
            <v>113</v>
          </cell>
        </row>
        <row r="115">
          <cell r="A115" t="str">
            <v>Пельмени Бигбули с мясом, Горячая штучка 0,9кг  ПОКОМ</v>
          </cell>
          <cell r="D115">
            <v>344</v>
          </cell>
        </row>
        <row r="116">
          <cell r="A116" t="str">
            <v>Пельмени Бульмени с говядиной и свининой Горячая шт. 0,9 кг  ПОКОМ</v>
          </cell>
          <cell r="D116">
            <v>857</v>
          </cell>
        </row>
        <row r="117">
          <cell r="A117" t="str">
            <v>Пельмени Бульмени с говядиной и свининой Горячая штучка 0,43  ПОКОМ</v>
          </cell>
          <cell r="D117">
            <v>226</v>
          </cell>
        </row>
        <row r="118">
          <cell r="A118" t="str">
            <v>Пельмени Бульмени с говядиной и свининой Наваристые Горячая штучка ВЕС  ПОКОМ</v>
          </cell>
          <cell r="D118">
            <v>1865</v>
          </cell>
        </row>
        <row r="119">
          <cell r="A119" t="str">
            <v>Пельмени Бульмени со сливочным маслом Горячая штучка 0,9 кг  ПОКОМ</v>
          </cell>
          <cell r="D119">
            <v>1016</v>
          </cell>
        </row>
        <row r="120">
          <cell r="A120" t="str">
            <v>Пельмени Бульмени со сливочным маслом ТМ Горячая шт. 0,43 кг  ПОКОМ</v>
          </cell>
          <cell r="D120">
            <v>273</v>
          </cell>
        </row>
        <row r="121">
          <cell r="A121" t="str">
            <v>Пельмени Мясорубские ТМ Стародворье фоу-пак равиоли 0,7 кг.  Поком</v>
          </cell>
          <cell r="D121">
            <v>355</v>
          </cell>
        </row>
        <row r="122">
          <cell r="A122" t="str">
            <v>Пельмени Отборные из свинины и говядины 0,9 кг ТМ Стародворье ТС Медвежье ушко  ПОКОМ</v>
          </cell>
          <cell r="D122">
            <v>87</v>
          </cell>
        </row>
        <row r="123">
          <cell r="A123" t="str">
            <v>Пельмени Отборные с говядиной 0,9 кг НОВА ТМ Стародворье ТС Медвежье ушко  ПОКОМ</v>
          </cell>
          <cell r="D123">
            <v>126</v>
          </cell>
        </row>
        <row r="124">
          <cell r="A124" t="str">
            <v>Пельмени С говядиной и свининой, ВЕС, ТМ Славница сфера пуговки  ПОКОМ</v>
          </cell>
          <cell r="D124">
            <v>1210</v>
          </cell>
        </row>
        <row r="125">
          <cell r="A125" t="str">
            <v>Пельмени Со свининой и говядиной ТМ Особый рецепт Любимая ложка 1,0 кг  ПОКОМ</v>
          </cell>
          <cell r="D125">
            <v>302</v>
          </cell>
        </row>
        <row r="126">
          <cell r="A126" t="str">
            <v>Фрай-пицца с ветчиной и грибами 3,0 кг. ВЕС.  ПОКОМ</v>
          </cell>
          <cell r="D126">
            <v>6</v>
          </cell>
        </row>
        <row r="127">
          <cell r="A127" t="str">
            <v>Фрай-пицца с ветчиной и грибами ТМ Зареченские ТС Зареченские продукты.  Поком</v>
          </cell>
          <cell r="D127">
            <v>30</v>
          </cell>
        </row>
        <row r="128">
          <cell r="A128" t="str">
            <v>Хотстеры ТМ Горячая штучка ТС Хотстеры 0,25 кг зам  ПОКОМ</v>
          </cell>
          <cell r="D128">
            <v>502</v>
          </cell>
        </row>
        <row r="129">
          <cell r="A129" t="str">
            <v>Хрустящие крылышки ТМ Зареченские ТС Зареченские продукты.   Поком</v>
          </cell>
          <cell r="D129">
            <v>16.2</v>
          </cell>
        </row>
        <row r="130">
          <cell r="A130" t="str">
            <v>Хрустящие крылышки. В панировке куриные жареные.ВЕС  ПОКОМ</v>
          </cell>
          <cell r="D130">
            <v>30.6</v>
          </cell>
        </row>
        <row r="131">
          <cell r="A131" t="str">
            <v>Чебупай сочное яблоко ТМ Горячая штучка ТС Чебупай 0,2 кг УВС.  зам  ПОКОМ</v>
          </cell>
          <cell r="D131">
            <v>27</v>
          </cell>
        </row>
        <row r="132">
          <cell r="A132" t="str">
            <v>Чебупай спелая вишня ТМ Горячая штучка ТС Чебупай 0,2 кг УВС. зам  ПОКОМ</v>
          </cell>
          <cell r="D132">
            <v>68</v>
          </cell>
        </row>
        <row r="133">
          <cell r="A133" t="str">
            <v>Чебупели с мясом Базовый ассортимент Фикс.вес 0,48 Лоток Горячая штучка ХХЛ  Поком</v>
          </cell>
          <cell r="D133">
            <v>41</v>
          </cell>
        </row>
        <row r="134">
          <cell r="A134" t="str">
            <v>Чебупицца курочка по-итальянски Горячая штучка 0,25 кг зам  ПОКОМ</v>
          </cell>
          <cell r="D134">
            <v>754</v>
          </cell>
        </row>
        <row r="135">
          <cell r="A135" t="str">
            <v>Чебупицца Пепперони ТМ Горячая штучка ТС Чебупицца 0.25кг зам  ПОКОМ</v>
          </cell>
          <cell r="D135">
            <v>680</v>
          </cell>
        </row>
        <row r="136">
          <cell r="A136" t="str">
            <v>Чебуреки Мясные вес 2,7 кг ТМ Зареченские ТС Зареченские продукты   Поком</v>
          </cell>
          <cell r="D136">
            <v>29.5</v>
          </cell>
        </row>
        <row r="137">
          <cell r="A137" t="str">
            <v>Чебуреки сочные ТМ Зареченские ТС Зареченские продукты.  Поком</v>
          </cell>
          <cell r="D137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10"/>
  <sheetViews>
    <sheetView tabSelected="1" workbookViewId="0">
      <pane ySplit="5" topLeftCell="A15" activePane="bottomLeft" state="frozen"/>
      <selection pane="bottomLeft" activeCell="W34" sqref="W34"/>
    </sheetView>
  </sheetViews>
  <sheetFormatPr defaultColWidth="10.5" defaultRowHeight="11.45" customHeight="1" outlineLevelRow="1" x14ac:dyDescent="0.2"/>
  <cols>
    <col min="1" max="1" width="68" style="1" customWidth="1"/>
    <col min="2" max="2" width="4" style="1" customWidth="1"/>
    <col min="3" max="3" width="8.1640625" style="1" customWidth="1"/>
    <col min="4" max="7" width="6.6640625" style="1" customWidth="1"/>
    <col min="8" max="8" width="5.5" style="19" customWidth="1"/>
    <col min="9" max="9" width="5.5" style="2" customWidth="1"/>
    <col min="10" max="11" width="7.83203125" style="2" customWidth="1"/>
    <col min="12" max="12" width="1.33203125" style="2" customWidth="1"/>
    <col min="13" max="16" width="7.83203125" style="2" customWidth="1"/>
    <col min="17" max="17" width="16.33203125" style="2" customWidth="1"/>
    <col min="18" max="19" width="5" style="2" customWidth="1"/>
    <col min="20" max="22" width="8" style="2" customWidth="1"/>
    <col min="23" max="23" width="31.1640625" style="2" customWidth="1"/>
    <col min="24" max="24" width="10.5" style="2"/>
    <col min="25" max="25" width="18" style="2" customWidth="1"/>
    <col min="26" max="16384" width="10.5" style="2"/>
  </cols>
  <sheetData>
    <row r="1" spans="1:24" ht="12.95" customHeight="1" outlineLevel="1" x14ac:dyDescent="0.2">
      <c r="A1" s="3" t="s">
        <v>0</v>
      </c>
      <c r="B1" s="3"/>
      <c r="C1" s="3"/>
      <c r="D1" s="3"/>
    </row>
    <row r="2" spans="1:24" ht="12.95" customHeight="1" outlineLevel="1" x14ac:dyDescent="0.2">
      <c r="B2" s="3"/>
      <c r="C2" s="3"/>
      <c r="D2" s="3"/>
    </row>
    <row r="3" spans="1:24" ht="26.1" customHeight="1" x14ac:dyDescent="0.2">
      <c r="A3" s="4" t="s">
        <v>1</v>
      </c>
      <c r="B3" s="4" t="s">
        <v>2</v>
      </c>
      <c r="C3" s="5" t="s">
        <v>135</v>
      </c>
      <c r="D3" s="5" t="s">
        <v>3</v>
      </c>
      <c r="E3" s="5"/>
      <c r="F3" s="5"/>
      <c r="G3" s="5"/>
      <c r="H3" s="11" t="s">
        <v>115</v>
      </c>
      <c r="I3" s="12" t="s">
        <v>116</v>
      </c>
      <c r="J3" s="13" t="s">
        <v>117</v>
      </c>
      <c r="K3" s="13" t="s">
        <v>118</v>
      </c>
      <c r="L3" s="13" t="s">
        <v>119</v>
      </c>
      <c r="M3" s="13" t="s">
        <v>119</v>
      </c>
      <c r="N3" s="13" t="s">
        <v>120</v>
      </c>
      <c r="O3" s="13" t="s">
        <v>119</v>
      </c>
      <c r="P3" s="14" t="s">
        <v>121</v>
      </c>
      <c r="Q3" s="15"/>
      <c r="R3" s="13" t="s">
        <v>122</v>
      </c>
      <c r="S3" s="13" t="s">
        <v>123</v>
      </c>
      <c r="T3" s="16" t="s">
        <v>124</v>
      </c>
      <c r="U3" s="16" t="s">
        <v>125</v>
      </c>
      <c r="V3" s="16" t="s">
        <v>130</v>
      </c>
      <c r="W3" s="13" t="s">
        <v>126</v>
      </c>
      <c r="X3" s="13" t="s">
        <v>127</v>
      </c>
    </row>
    <row r="4" spans="1:24" ht="26.1" customHeight="1" x14ac:dyDescent="0.2">
      <c r="A4" s="6"/>
      <c r="B4" s="7"/>
      <c r="C4" s="5" t="s">
        <v>135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116</v>
      </c>
      <c r="J4" s="13"/>
      <c r="K4" s="13"/>
      <c r="L4" s="13"/>
      <c r="M4" s="13"/>
      <c r="N4" s="13"/>
      <c r="O4" s="13"/>
      <c r="P4" s="14" t="s">
        <v>128</v>
      </c>
      <c r="Q4" s="15" t="s">
        <v>129</v>
      </c>
      <c r="R4" s="13"/>
      <c r="S4" s="13"/>
      <c r="T4" s="13"/>
      <c r="U4" s="13"/>
      <c r="V4" s="13"/>
      <c r="W4" s="13"/>
      <c r="X4" s="13"/>
    </row>
    <row r="5" spans="1:24" ht="13.5" customHeight="1" x14ac:dyDescent="0.2">
      <c r="A5" s="6"/>
      <c r="B5" s="7"/>
      <c r="C5" s="7"/>
      <c r="D5" s="5"/>
      <c r="E5" s="5"/>
      <c r="F5" s="17">
        <f>SUM(F6:F203)</f>
        <v>15346.004000000001</v>
      </c>
      <c r="G5" s="17">
        <f>SUM(G6:G203)</f>
        <v>8053.0820000000012</v>
      </c>
      <c r="H5" s="11"/>
      <c r="I5" s="12"/>
      <c r="J5" s="17">
        <f t="shared" ref="J5:P5" si="0">SUM(J6:J203)</f>
        <v>16677.552</v>
      </c>
      <c r="K5" s="17">
        <f t="shared" si="0"/>
        <v>-1331.548</v>
      </c>
      <c r="L5" s="17">
        <f t="shared" si="0"/>
        <v>0</v>
      </c>
      <c r="M5" s="17">
        <f t="shared" si="0"/>
        <v>13740.481799999998</v>
      </c>
      <c r="N5" s="17">
        <f t="shared" si="0"/>
        <v>3069.2007999999987</v>
      </c>
      <c r="O5" s="17">
        <f t="shared" si="0"/>
        <v>12240.942599999997</v>
      </c>
      <c r="P5" s="17">
        <f t="shared" si="0"/>
        <v>0</v>
      </c>
      <c r="Q5" s="18"/>
      <c r="R5" s="13"/>
      <c r="S5" s="13"/>
      <c r="T5" s="17">
        <f t="shared" ref="T5:V5" si="1">SUM(T6:T203)</f>
        <v>2493.0483999999983</v>
      </c>
      <c r="U5" s="17">
        <f t="shared" si="1"/>
        <v>2446.099799999999</v>
      </c>
      <c r="V5" s="17">
        <f t="shared" si="1"/>
        <v>2563.6034000000004</v>
      </c>
      <c r="W5" s="13"/>
      <c r="X5" s="17">
        <f>SUM(X6:X203)</f>
        <v>9856.1645999999946</v>
      </c>
    </row>
    <row r="6" spans="1:24" ht="11.1" customHeight="1" x14ac:dyDescent="0.2">
      <c r="A6" s="8" t="s">
        <v>8</v>
      </c>
      <c r="B6" s="8" t="s">
        <v>9</v>
      </c>
      <c r="C6" s="35" t="str">
        <f>VLOOKUP(A6,[1]TDSheet!$A:$C,3,0)</f>
        <v>Дек</v>
      </c>
      <c r="D6" s="9">
        <v>112.646</v>
      </c>
      <c r="E6" s="9"/>
      <c r="F6" s="9">
        <v>69.106999999999999</v>
      </c>
      <c r="G6" s="9">
        <v>-8.5950000000000006</v>
      </c>
      <c r="H6" s="19">
        <f>VLOOKUP(A6,[1]TDSheet!$A:$H,8,0)</f>
        <v>1</v>
      </c>
      <c r="I6" s="2">
        <f>VLOOKUP(A6,[1]TDSheet!$A:$I,9,0)</f>
        <v>50</v>
      </c>
      <c r="J6" s="2">
        <f>VLOOKUP(A6,[2]Бердянск!$A:$E,4,0)</f>
        <v>68.885999999999996</v>
      </c>
      <c r="K6" s="2">
        <f>F6-J6</f>
        <v>0.22100000000000364</v>
      </c>
      <c r="M6" s="2">
        <f>VLOOKUP(A6,[1]TDSheet!$A:$O,15,0)</f>
        <v>106.22320000000002</v>
      </c>
      <c r="N6" s="2">
        <f>F6/5</f>
        <v>13.821400000000001</v>
      </c>
      <c r="O6" s="32">
        <f>11*N6-M6-G6</f>
        <v>54.407199999999989</v>
      </c>
      <c r="P6" s="20"/>
      <c r="R6" s="2">
        <f>(O6+M6+G6)/N6</f>
        <v>11</v>
      </c>
      <c r="S6" s="2">
        <f>(G6+M6)/N6</f>
        <v>7.0635536197490856</v>
      </c>
      <c r="T6" s="2">
        <f>VLOOKUP(A6,[1]TDSheet!$A:$U,21,0)</f>
        <v>1.3224</v>
      </c>
      <c r="U6" s="2">
        <f>VLOOKUP(A6,[1]TDSheet!$A:$V,22,0)</f>
        <v>10.468399999999999</v>
      </c>
      <c r="V6" s="2">
        <f>VLOOKUP(A6,[1]TDSheet!$A:$N,14,0)</f>
        <v>13.894600000000001</v>
      </c>
      <c r="X6" s="2">
        <f>O6*H6</f>
        <v>54.407199999999989</v>
      </c>
    </row>
    <row r="7" spans="1:24" ht="21.95" customHeight="1" x14ac:dyDescent="0.2">
      <c r="A7" s="8" t="s">
        <v>10</v>
      </c>
      <c r="B7" s="8" t="s">
        <v>9</v>
      </c>
      <c r="C7" s="8"/>
      <c r="D7" s="9">
        <v>9.8239999999999998</v>
      </c>
      <c r="E7" s="9"/>
      <c r="F7" s="9">
        <v>6.9459999999999997</v>
      </c>
      <c r="G7" s="9">
        <v>2.8780000000000001</v>
      </c>
      <c r="H7" s="19">
        <f>VLOOKUP(A7,[1]TDSheet!$A:$H,8,0)</f>
        <v>1</v>
      </c>
      <c r="I7" s="2">
        <f>VLOOKUP(A7,[1]TDSheet!$A:$I,9,0)</f>
        <v>30</v>
      </c>
      <c r="J7" s="2">
        <f>VLOOKUP(A7,[2]Бердянск!$A:$E,4,0)</f>
        <v>8.4619999999999997</v>
      </c>
      <c r="K7" s="2">
        <f t="shared" ref="K7:K70" si="2">F7-J7</f>
        <v>-1.516</v>
      </c>
      <c r="N7" s="2">
        <f t="shared" ref="N7:N70" si="3">F7/5</f>
        <v>1.3892</v>
      </c>
      <c r="O7" s="32">
        <f>8*N7-M7-G7</f>
        <v>8.2355999999999998</v>
      </c>
      <c r="P7" s="20"/>
      <c r="R7" s="2">
        <f t="shared" ref="R7:R70" si="4">(O7+M7+G7)/N7</f>
        <v>8</v>
      </c>
      <c r="S7" s="2">
        <f t="shared" ref="S7:S70" si="5">(G7+M7)/N7</f>
        <v>2.0716959401094157</v>
      </c>
      <c r="T7" s="2">
        <f>VLOOKUP(A7,[1]TDSheet!$A:$U,21,0)</f>
        <v>0</v>
      </c>
      <c r="U7" s="2">
        <f>VLOOKUP(A7,[1]TDSheet!$A:$V,22,0)</f>
        <v>0.50839999999999996</v>
      </c>
      <c r="V7" s="2">
        <f>VLOOKUP(A7,[1]TDSheet!$A:$N,14,0)</f>
        <v>0.66159999999999997</v>
      </c>
      <c r="X7" s="2">
        <f t="shared" ref="X7:X70" si="6">O7*H7</f>
        <v>8.2355999999999998</v>
      </c>
    </row>
    <row r="8" spans="1:24" ht="11.1" customHeight="1" x14ac:dyDescent="0.2">
      <c r="A8" s="8" t="s">
        <v>11</v>
      </c>
      <c r="B8" s="8" t="s">
        <v>9</v>
      </c>
      <c r="C8" s="8"/>
      <c r="D8" s="9">
        <v>37.89</v>
      </c>
      <c r="E8" s="9"/>
      <c r="F8" s="9">
        <v>2.984</v>
      </c>
      <c r="G8" s="9">
        <v>3.5059999999999998</v>
      </c>
      <c r="H8" s="19">
        <f>VLOOKUP(A8,[1]TDSheet!$A:$H,8,0)</f>
        <v>1</v>
      </c>
      <c r="I8" s="2">
        <f>VLOOKUP(A8,[1]TDSheet!$A:$I,9,0)</f>
        <v>45</v>
      </c>
      <c r="J8" s="2">
        <f>VLOOKUP(A8,[2]Бердянск!$A:$E,4,0)</f>
        <v>4.2839999999999998</v>
      </c>
      <c r="K8" s="2">
        <f t="shared" si="2"/>
        <v>-1.2999999999999998</v>
      </c>
      <c r="M8" s="2">
        <f>VLOOKUP(A8,[1]TDSheet!$A:$O,15,0)</f>
        <v>168.28919999999999</v>
      </c>
      <c r="N8" s="2">
        <f t="shared" si="3"/>
        <v>0.5968</v>
      </c>
      <c r="O8" s="32"/>
      <c r="P8" s="20"/>
      <c r="R8" s="2">
        <f t="shared" si="4"/>
        <v>287.86058981233242</v>
      </c>
      <c r="S8" s="2">
        <f t="shared" si="5"/>
        <v>287.86058981233242</v>
      </c>
      <c r="T8" s="2">
        <f>VLOOKUP(A8,[1]TDSheet!$A:$U,21,0)</f>
        <v>5.2725999999999997</v>
      </c>
      <c r="U8" s="2">
        <f>VLOOKUP(A8,[1]TDSheet!$A:$V,22,0)</f>
        <v>9.5579999999999998</v>
      </c>
      <c r="V8" s="2">
        <f>VLOOKUP(A8,[1]TDSheet!$A:$N,14,0)</f>
        <v>21.8474</v>
      </c>
      <c r="X8" s="2">
        <f t="shared" si="6"/>
        <v>0</v>
      </c>
    </row>
    <row r="9" spans="1:24" ht="11.1" customHeight="1" x14ac:dyDescent="0.2">
      <c r="A9" s="8" t="s">
        <v>12</v>
      </c>
      <c r="B9" s="8" t="s">
        <v>9</v>
      </c>
      <c r="C9" s="8"/>
      <c r="D9" s="9">
        <v>224.67699999999999</v>
      </c>
      <c r="E9" s="9"/>
      <c r="F9" s="23">
        <f>125.155+F98</f>
        <v>138.80799999999999</v>
      </c>
      <c r="G9" s="23">
        <f>66.675+G98</f>
        <v>121.538</v>
      </c>
      <c r="H9" s="19">
        <f>VLOOKUP(A9,[1]TDSheet!$A:$H,8,0)</f>
        <v>1</v>
      </c>
      <c r="I9" s="2">
        <f>VLOOKUP(A9,[1]TDSheet!$A:$I,9,0)</f>
        <v>45</v>
      </c>
      <c r="J9" s="2">
        <f>VLOOKUP(A9,[2]Бердянск!$A:$E,4,0)</f>
        <v>139.79900000000001</v>
      </c>
      <c r="K9" s="2">
        <f t="shared" si="2"/>
        <v>-0.99100000000001387</v>
      </c>
      <c r="M9" s="2">
        <f>VLOOKUP(A9,[1]TDSheet!$A:$O,15,0)</f>
        <v>84.783999999999963</v>
      </c>
      <c r="N9" s="2">
        <f t="shared" si="3"/>
        <v>27.761599999999998</v>
      </c>
      <c r="O9" s="32">
        <f t="shared" ref="O9" si="7">11*N9-M9-G9</f>
        <v>99.055600000000013</v>
      </c>
      <c r="P9" s="20"/>
      <c r="R9" s="2">
        <f t="shared" si="4"/>
        <v>11</v>
      </c>
      <c r="S9" s="2">
        <f t="shared" si="5"/>
        <v>7.4319203504120788</v>
      </c>
      <c r="T9" s="2">
        <f>VLOOKUP(A9,[1]TDSheet!$A:$U,21,0)</f>
        <v>18.293199999999999</v>
      </c>
      <c r="U9" s="2">
        <f>VLOOKUP(A9,[1]TDSheet!$A:$V,22,0)</f>
        <v>14.2974</v>
      </c>
      <c r="V9" s="2">
        <f>VLOOKUP(A9,[1]TDSheet!$A:$N,14,0)</f>
        <v>21.277999999999999</v>
      </c>
      <c r="X9" s="2">
        <f t="shared" si="6"/>
        <v>99.055600000000013</v>
      </c>
    </row>
    <row r="10" spans="1:24" ht="11.1" customHeight="1" x14ac:dyDescent="0.2">
      <c r="A10" s="8" t="s">
        <v>13</v>
      </c>
      <c r="B10" s="8" t="s">
        <v>14</v>
      </c>
      <c r="C10" s="8"/>
      <c r="D10" s="9">
        <v>26</v>
      </c>
      <c r="E10" s="9"/>
      <c r="F10" s="9">
        <v>28</v>
      </c>
      <c r="G10" s="9">
        <v>-2</v>
      </c>
      <c r="H10" s="19">
        <f>VLOOKUP(A10,[1]TDSheet!$A:$H,8,0)</f>
        <v>0</v>
      </c>
      <c r="I10" s="2">
        <f>VLOOKUP(A10,[1]TDSheet!$A:$I,9,0)</f>
        <v>50</v>
      </c>
      <c r="J10" s="2">
        <f>VLOOKUP(A10,[2]Бердянск!$A:$E,4,0)</f>
        <v>33</v>
      </c>
      <c r="K10" s="2">
        <f t="shared" si="2"/>
        <v>-5</v>
      </c>
      <c r="N10" s="2">
        <f t="shared" si="3"/>
        <v>5.6</v>
      </c>
      <c r="O10" s="20"/>
      <c r="P10" s="20"/>
      <c r="R10" s="2">
        <f t="shared" si="4"/>
        <v>-0.35714285714285715</v>
      </c>
      <c r="S10" s="2">
        <f t="shared" si="5"/>
        <v>-0.35714285714285715</v>
      </c>
      <c r="T10" s="2">
        <f>VLOOKUP(A10,[1]TDSheet!$A:$U,21,0)</f>
        <v>0.8</v>
      </c>
      <c r="U10" s="2">
        <f>VLOOKUP(A10,[1]TDSheet!$A:$V,22,0)</f>
        <v>2</v>
      </c>
      <c r="V10" s="2">
        <f>VLOOKUP(A10,[1]TDSheet!$A:$N,14,0)</f>
        <v>0</v>
      </c>
      <c r="W10" s="25" t="str">
        <f>VLOOKUP(A10,[1]TDSheet!$A:$W,23,0)</f>
        <v>Заблокировать</v>
      </c>
      <c r="X10" s="2">
        <f t="shared" si="6"/>
        <v>0</v>
      </c>
    </row>
    <row r="11" spans="1:24" ht="11.1" customHeight="1" x14ac:dyDescent="0.2">
      <c r="A11" s="8" t="s">
        <v>15</v>
      </c>
      <c r="B11" s="8" t="s">
        <v>14</v>
      </c>
      <c r="C11" s="8"/>
      <c r="D11" s="9">
        <v>191</v>
      </c>
      <c r="E11" s="9"/>
      <c r="F11" s="23">
        <f>142+F103</f>
        <v>160</v>
      </c>
      <c r="G11" s="9">
        <v>-8</v>
      </c>
      <c r="H11" s="19">
        <f>VLOOKUP(A11,[1]TDSheet!$A:$H,8,0)</f>
        <v>0.45</v>
      </c>
      <c r="I11" s="2">
        <f>VLOOKUP(A11,[1]TDSheet!$A:$I,9,0)</f>
        <v>45</v>
      </c>
      <c r="J11" s="2">
        <f>VLOOKUP(A11,[2]Бердянск!$A:$E,4,0)</f>
        <v>159</v>
      </c>
      <c r="K11" s="2">
        <f t="shared" si="2"/>
        <v>1</v>
      </c>
      <c r="M11" s="2">
        <f>VLOOKUP(A11,[1]TDSheet!$A:$O,15,0)</f>
        <v>167.8</v>
      </c>
      <c r="N11" s="2">
        <f t="shared" si="3"/>
        <v>32</v>
      </c>
      <c r="O11" s="32">
        <f t="shared" ref="O11" si="8">11*N11-M11-G11</f>
        <v>192.2</v>
      </c>
      <c r="P11" s="20"/>
      <c r="R11" s="2">
        <f t="shared" si="4"/>
        <v>11</v>
      </c>
      <c r="S11" s="2">
        <f t="shared" si="5"/>
        <v>4.9937500000000004</v>
      </c>
      <c r="T11" s="2">
        <f>VLOOKUP(A11,[1]TDSheet!$A:$U,21,0)</f>
        <v>8.4</v>
      </c>
      <c r="U11" s="2">
        <f>VLOOKUP(A11,[1]TDSheet!$A:$V,22,0)</f>
        <v>24</v>
      </c>
      <c r="V11" s="2">
        <f>VLOOKUP(A11,[1]TDSheet!$A:$N,14,0)</f>
        <v>24.6</v>
      </c>
      <c r="X11" s="2">
        <f t="shared" si="6"/>
        <v>86.49</v>
      </c>
    </row>
    <row r="12" spans="1:24" ht="11.1" customHeight="1" x14ac:dyDescent="0.2">
      <c r="A12" s="8" t="s">
        <v>16</v>
      </c>
      <c r="B12" s="8" t="s">
        <v>14</v>
      </c>
      <c r="C12" s="8"/>
      <c r="D12" s="9">
        <v>282</v>
      </c>
      <c r="E12" s="9"/>
      <c r="F12" s="9">
        <v>221</v>
      </c>
      <c r="G12" s="9">
        <v>4</v>
      </c>
      <c r="H12" s="19">
        <f>VLOOKUP(A12,[1]TDSheet!$A:$H,8,0)</f>
        <v>0.45</v>
      </c>
      <c r="I12" s="2">
        <f>VLOOKUP(A12,[1]TDSheet!$A:$I,9,0)</f>
        <v>45</v>
      </c>
      <c r="J12" s="2">
        <f>VLOOKUP(A12,[2]Бердянск!$A:$E,4,0)</f>
        <v>242</v>
      </c>
      <c r="K12" s="2">
        <f t="shared" si="2"/>
        <v>-21</v>
      </c>
      <c r="M12" s="2">
        <f>VLOOKUP(A12,[1]TDSheet!$A:$O,15,0)</f>
        <v>118.40000000000003</v>
      </c>
      <c r="N12" s="2">
        <f t="shared" si="3"/>
        <v>44.2</v>
      </c>
      <c r="O12" s="32">
        <f>9*N12-M12-G12</f>
        <v>275.39999999999998</v>
      </c>
      <c r="P12" s="20"/>
      <c r="R12" s="2">
        <f t="shared" si="4"/>
        <v>9</v>
      </c>
      <c r="S12" s="2">
        <f t="shared" si="5"/>
        <v>2.7692307692307696</v>
      </c>
      <c r="T12" s="2">
        <f>VLOOKUP(A12,[1]TDSheet!$A:$U,21,0)</f>
        <v>23.2</v>
      </c>
      <c r="U12" s="2">
        <f>VLOOKUP(A12,[1]TDSheet!$A:$V,22,0)</f>
        <v>32.799999999999997</v>
      </c>
      <c r="V12" s="2">
        <f>VLOOKUP(A12,[1]TDSheet!$A:$N,14,0)</f>
        <v>27.8</v>
      </c>
      <c r="X12" s="2">
        <f t="shared" si="6"/>
        <v>123.92999999999999</v>
      </c>
    </row>
    <row r="13" spans="1:24" ht="11.1" customHeight="1" x14ac:dyDescent="0.2">
      <c r="A13" s="8" t="s">
        <v>17</v>
      </c>
      <c r="B13" s="8" t="s">
        <v>14</v>
      </c>
      <c r="C13" s="8"/>
      <c r="D13" s="9">
        <v>18</v>
      </c>
      <c r="E13" s="9"/>
      <c r="F13" s="9">
        <v>18</v>
      </c>
      <c r="G13" s="9"/>
      <c r="H13" s="19">
        <f>VLOOKUP(A13,[1]TDSheet!$A:$H,8,0)</f>
        <v>0.5</v>
      </c>
      <c r="I13" s="2">
        <f>VLOOKUP(A13,[1]TDSheet!$A:$I,9,0)</f>
        <v>40</v>
      </c>
      <c r="J13" s="2">
        <f>VLOOKUP(A13,[2]Бердянск!$A:$E,4,0)</f>
        <v>18</v>
      </c>
      <c r="K13" s="2">
        <f t="shared" si="2"/>
        <v>0</v>
      </c>
      <c r="N13" s="2">
        <f t="shared" si="3"/>
        <v>3.6</v>
      </c>
      <c r="O13" s="32">
        <f>6*N13-M13-G13</f>
        <v>21.6</v>
      </c>
      <c r="P13" s="20"/>
      <c r="R13" s="2">
        <f t="shared" si="4"/>
        <v>6</v>
      </c>
      <c r="S13" s="2">
        <f t="shared" si="5"/>
        <v>0</v>
      </c>
      <c r="T13" s="2">
        <f>VLOOKUP(A13,[1]TDSheet!$A:$U,21,0)</f>
        <v>0</v>
      </c>
      <c r="U13" s="2">
        <f>VLOOKUP(A13,[1]TDSheet!$A:$V,22,0)</f>
        <v>2.4</v>
      </c>
      <c r="V13" s="2">
        <f>VLOOKUP(A13,[1]TDSheet!$A:$N,14,0)</f>
        <v>0</v>
      </c>
      <c r="X13" s="2">
        <f t="shared" si="6"/>
        <v>10.8</v>
      </c>
    </row>
    <row r="14" spans="1:24" ht="11.1" customHeight="1" x14ac:dyDescent="0.2">
      <c r="A14" s="8" t="s">
        <v>18</v>
      </c>
      <c r="B14" s="8" t="s">
        <v>14</v>
      </c>
      <c r="C14" s="8"/>
      <c r="D14" s="9">
        <v>49</v>
      </c>
      <c r="E14" s="9"/>
      <c r="F14" s="9">
        <v>5</v>
      </c>
      <c r="G14" s="9">
        <v>44</v>
      </c>
      <c r="H14" s="19">
        <f>VLOOKUP(A14,[1]TDSheet!$A:$H,8,0)</f>
        <v>0.35</v>
      </c>
      <c r="I14" s="2">
        <f>VLOOKUP(A14,[1]TDSheet!$A:$I,9,0)</f>
        <v>45</v>
      </c>
      <c r="J14" s="2">
        <f>VLOOKUP(A14,[2]Бердянск!$A:$E,4,0)</f>
        <v>5</v>
      </c>
      <c r="K14" s="2">
        <f t="shared" si="2"/>
        <v>0</v>
      </c>
      <c r="N14" s="2">
        <f t="shared" si="3"/>
        <v>1</v>
      </c>
      <c r="O14" s="32"/>
      <c r="P14" s="20"/>
      <c r="R14" s="2">
        <f t="shared" si="4"/>
        <v>44</v>
      </c>
      <c r="S14" s="2">
        <f t="shared" si="5"/>
        <v>44</v>
      </c>
      <c r="T14" s="2">
        <f>VLOOKUP(A14,[1]TDSheet!$A:$U,21,0)</f>
        <v>2.4</v>
      </c>
      <c r="U14" s="2">
        <f>VLOOKUP(A14,[1]TDSheet!$A:$V,22,0)</f>
        <v>4</v>
      </c>
      <c r="V14" s="2">
        <f>VLOOKUP(A14,[1]TDSheet!$A:$N,14,0)</f>
        <v>0.6</v>
      </c>
      <c r="W14" s="24" t="s">
        <v>134</v>
      </c>
      <c r="X14" s="2">
        <f t="shared" si="6"/>
        <v>0</v>
      </c>
    </row>
    <row r="15" spans="1:24" ht="11.1" customHeight="1" x14ac:dyDescent="0.2">
      <c r="A15" s="8" t="s">
        <v>19</v>
      </c>
      <c r="B15" s="8" t="s">
        <v>14</v>
      </c>
      <c r="C15" s="8"/>
      <c r="D15" s="9">
        <v>8</v>
      </c>
      <c r="E15" s="9"/>
      <c r="F15" s="9">
        <v>4</v>
      </c>
      <c r="G15" s="9">
        <v>4</v>
      </c>
      <c r="H15" s="19">
        <f>VLOOKUP(A15,[1]TDSheet!$A:$H,8,0)</f>
        <v>0.4</v>
      </c>
      <c r="I15" s="2">
        <f>VLOOKUP(A15,[1]TDSheet!$A:$I,9,0)</f>
        <v>50</v>
      </c>
      <c r="J15" s="2">
        <f>VLOOKUP(A15,[2]Бердянск!$A:$E,4,0)</f>
        <v>4</v>
      </c>
      <c r="K15" s="2">
        <f t="shared" si="2"/>
        <v>0</v>
      </c>
      <c r="M15" s="2">
        <f>VLOOKUP(A15,[1]TDSheet!$A:$O,15,0)</f>
        <v>16</v>
      </c>
      <c r="N15" s="2">
        <f t="shared" si="3"/>
        <v>0.8</v>
      </c>
      <c r="O15" s="32"/>
      <c r="P15" s="20"/>
      <c r="R15" s="2">
        <f t="shared" si="4"/>
        <v>25</v>
      </c>
      <c r="S15" s="2">
        <f t="shared" si="5"/>
        <v>25</v>
      </c>
      <c r="T15" s="2">
        <f>VLOOKUP(A15,[1]TDSheet!$A:$U,21,0)</f>
        <v>0</v>
      </c>
      <c r="U15" s="2">
        <f>VLOOKUP(A15,[1]TDSheet!$A:$V,22,0)</f>
        <v>0.4</v>
      </c>
      <c r="V15" s="2">
        <f>VLOOKUP(A15,[1]TDSheet!$A:$N,14,0)</f>
        <v>2</v>
      </c>
      <c r="X15" s="2">
        <f t="shared" si="6"/>
        <v>0</v>
      </c>
    </row>
    <row r="16" spans="1:24" ht="11.1" customHeight="1" x14ac:dyDescent="0.2">
      <c r="A16" s="8" t="s">
        <v>20</v>
      </c>
      <c r="B16" s="8" t="s">
        <v>14</v>
      </c>
      <c r="C16" s="8"/>
      <c r="D16" s="9">
        <v>30</v>
      </c>
      <c r="E16" s="9"/>
      <c r="F16" s="9">
        <v>20</v>
      </c>
      <c r="G16" s="9">
        <v>10</v>
      </c>
      <c r="H16" s="19">
        <f>VLOOKUP(A16,[1]TDSheet!$A:$H,8,0)</f>
        <v>0</v>
      </c>
      <c r="I16" s="2">
        <f>VLOOKUP(A16,[1]TDSheet!$A:$I,9,0)</f>
        <v>60</v>
      </c>
      <c r="J16" s="2">
        <f>VLOOKUP(A16,[2]Бердянск!$A:$E,4,0)</f>
        <v>20</v>
      </c>
      <c r="K16" s="2">
        <f t="shared" si="2"/>
        <v>0</v>
      </c>
      <c r="N16" s="2">
        <f t="shared" si="3"/>
        <v>4</v>
      </c>
      <c r="O16" s="20"/>
      <c r="P16" s="20"/>
      <c r="R16" s="2">
        <f t="shared" si="4"/>
        <v>2.5</v>
      </c>
      <c r="S16" s="2">
        <f t="shared" si="5"/>
        <v>2.5</v>
      </c>
      <c r="T16" s="2">
        <f>VLOOKUP(A16,[1]TDSheet!$A:$U,21,0)</f>
        <v>2.2000000000000002</v>
      </c>
      <c r="U16" s="2">
        <f>VLOOKUP(A16,[1]TDSheet!$A:$V,22,0)</f>
        <v>3</v>
      </c>
      <c r="V16" s="2">
        <f>VLOOKUP(A16,[1]TDSheet!$A:$N,14,0)</f>
        <v>2</v>
      </c>
      <c r="W16" s="25" t="str">
        <f>VLOOKUP(A16,[1]TDSheet!$A:$W,23,0)</f>
        <v>Заблокировать</v>
      </c>
      <c r="X16" s="2">
        <f t="shared" si="6"/>
        <v>0</v>
      </c>
    </row>
    <row r="17" spans="1:24" ht="11.1" customHeight="1" x14ac:dyDescent="0.2">
      <c r="A17" s="8" t="s">
        <v>21</v>
      </c>
      <c r="B17" s="8" t="s">
        <v>14</v>
      </c>
      <c r="C17" s="8"/>
      <c r="D17" s="9">
        <v>24</v>
      </c>
      <c r="E17" s="9"/>
      <c r="F17" s="9"/>
      <c r="G17" s="9">
        <v>24</v>
      </c>
      <c r="H17" s="19">
        <f>VLOOKUP(A17,[1]TDSheet!$A:$H,8,0)</f>
        <v>0</v>
      </c>
      <c r="I17" s="2">
        <f>VLOOKUP(A17,[1]TDSheet!$A:$I,9,0)</f>
        <v>55</v>
      </c>
      <c r="K17" s="2">
        <f t="shared" si="2"/>
        <v>0</v>
      </c>
      <c r="N17" s="2">
        <f t="shared" si="3"/>
        <v>0</v>
      </c>
      <c r="O17" s="20"/>
      <c r="P17" s="20"/>
      <c r="R17" s="2" t="e">
        <f t="shared" si="4"/>
        <v>#DIV/0!</v>
      </c>
      <c r="S17" s="2" t="e">
        <f t="shared" si="5"/>
        <v>#DIV/0!</v>
      </c>
      <c r="T17" s="2">
        <f>VLOOKUP(A17,[1]TDSheet!$A:$U,21,0)</f>
        <v>2.8</v>
      </c>
      <c r="U17" s="2">
        <f>VLOOKUP(A17,[1]TDSheet!$A:$V,22,0)</f>
        <v>2</v>
      </c>
      <c r="V17" s="2">
        <f>VLOOKUP(A17,[1]TDSheet!$A:$N,14,0)</f>
        <v>1.2</v>
      </c>
      <c r="W17" s="25" t="str">
        <f>VLOOKUP(A17,[1]TDSheet!$A:$W,23,0)</f>
        <v>Заблокировать</v>
      </c>
      <c r="X17" s="2">
        <f t="shared" si="6"/>
        <v>0</v>
      </c>
    </row>
    <row r="18" spans="1:24" ht="11.1" customHeight="1" x14ac:dyDescent="0.2">
      <c r="A18" s="8" t="s">
        <v>22</v>
      </c>
      <c r="B18" s="8" t="s">
        <v>14</v>
      </c>
      <c r="C18" s="8"/>
      <c r="D18" s="9">
        <v>12</v>
      </c>
      <c r="E18" s="9"/>
      <c r="F18" s="9">
        <v>12</v>
      </c>
      <c r="G18" s="9"/>
      <c r="H18" s="19">
        <f>VLOOKUP(A18,[1]TDSheet!$A:$H,8,0)</f>
        <v>0.3</v>
      </c>
      <c r="I18" s="2">
        <f>VLOOKUP(A18,[1]TDSheet!$A:$I,9,0)</f>
        <v>40</v>
      </c>
      <c r="J18" s="2">
        <f>VLOOKUP(A18,[2]Бердянск!$A:$E,4,0)</f>
        <v>9</v>
      </c>
      <c r="K18" s="2">
        <f t="shared" si="2"/>
        <v>3</v>
      </c>
      <c r="N18" s="2">
        <f t="shared" si="3"/>
        <v>2.4</v>
      </c>
      <c r="O18" s="32">
        <f>6*N18-M18-G18</f>
        <v>14.399999999999999</v>
      </c>
      <c r="P18" s="20"/>
      <c r="R18" s="2">
        <f t="shared" si="4"/>
        <v>6</v>
      </c>
      <c r="S18" s="2">
        <f t="shared" si="5"/>
        <v>0</v>
      </c>
      <c r="T18" s="2">
        <f>VLOOKUP(A18,[1]TDSheet!$A:$U,21,0)</f>
        <v>0</v>
      </c>
      <c r="U18" s="2">
        <f>VLOOKUP(A18,[1]TDSheet!$A:$V,22,0)</f>
        <v>1.2</v>
      </c>
      <c r="V18" s="2">
        <f>VLOOKUP(A18,[1]TDSheet!$A:$N,14,0)</f>
        <v>0.6</v>
      </c>
      <c r="X18" s="2">
        <f t="shared" si="6"/>
        <v>4.3199999999999994</v>
      </c>
    </row>
    <row r="19" spans="1:24" ht="11.1" customHeight="1" x14ac:dyDescent="0.2">
      <c r="A19" s="8" t="s">
        <v>23</v>
      </c>
      <c r="B19" s="8" t="s">
        <v>14</v>
      </c>
      <c r="C19" s="8"/>
      <c r="D19" s="9">
        <v>17.114000000000001</v>
      </c>
      <c r="E19" s="9"/>
      <c r="F19" s="9">
        <v>8</v>
      </c>
      <c r="G19" s="9">
        <v>7.1139999999999999</v>
      </c>
      <c r="H19" s="19">
        <f>VLOOKUP(A19,[1]TDSheet!$A:$H,8,0)</f>
        <v>0.4</v>
      </c>
      <c r="I19" s="2">
        <f>VLOOKUP(A19,[1]TDSheet!$A:$I,9,0)</f>
        <v>50</v>
      </c>
      <c r="J19" s="2">
        <f>VLOOKUP(A19,[2]Бердянск!$A:$E,4,0)</f>
        <v>8</v>
      </c>
      <c r="K19" s="2">
        <f t="shared" si="2"/>
        <v>0</v>
      </c>
      <c r="M19" s="2">
        <f>VLOOKUP(A19,[1]TDSheet!$A:$O,15,0)</f>
        <v>23.589599999999994</v>
      </c>
      <c r="N19" s="2">
        <f t="shared" si="3"/>
        <v>1.6</v>
      </c>
      <c r="O19" s="32"/>
      <c r="P19" s="20"/>
      <c r="R19" s="2">
        <f t="shared" si="4"/>
        <v>19.189749999999997</v>
      </c>
      <c r="S19" s="2">
        <f t="shared" si="5"/>
        <v>19.189749999999997</v>
      </c>
      <c r="T19" s="2">
        <f>VLOOKUP(A19,[1]TDSheet!$A:$U,21,0)</f>
        <v>1.2</v>
      </c>
      <c r="U19" s="2">
        <f>VLOOKUP(A19,[1]TDSheet!$A:$V,22,0)</f>
        <v>0.4</v>
      </c>
      <c r="V19" s="2">
        <f>VLOOKUP(A19,[1]TDSheet!$A:$N,14,0)</f>
        <v>2.9771999999999998</v>
      </c>
      <c r="X19" s="2">
        <f t="shared" si="6"/>
        <v>0</v>
      </c>
    </row>
    <row r="20" spans="1:24" ht="11.1" customHeight="1" x14ac:dyDescent="0.2">
      <c r="A20" s="8" t="s">
        <v>24</v>
      </c>
      <c r="B20" s="8" t="s">
        <v>14</v>
      </c>
      <c r="C20" s="8"/>
      <c r="D20" s="9">
        <v>22</v>
      </c>
      <c r="E20" s="9"/>
      <c r="F20" s="9"/>
      <c r="G20" s="9">
        <v>12</v>
      </c>
      <c r="H20" s="19">
        <f>VLOOKUP(A20,[1]TDSheet!$A:$H,8,0)</f>
        <v>0</v>
      </c>
      <c r="I20" s="2">
        <f>VLOOKUP(A20,[1]TDSheet!$A:$I,9,0)</f>
        <v>55</v>
      </c>
      <c r="K20" s="2">
        <f t="shared" si="2"/>
        <v>0</v>
      </c>
      <c r="N20" s="2">
        <f t="shared" si="3"/>
        <v>0</v>
      </c>
      <c r="O20" s="20"/>
      <c r="P20" s="20"/>
      <c r="R20" s="2" t="e">
        <f t="shared" si="4"/>
        <v>#DIV/0!</v>
      </c>
      <c r="S20" s="2" t="e">
        <f t="shared" si="5"/>
        <v>#DIV/0!</v>
      </c>
      <c r="T20" s="2">
        <f>VLOOKUP(A20,[1]TDSheet!$A:$U,21,0)</f>
        <v>0.4</v>
      </c>
      <c r="U20" s="2">
        <f>VLOOKUP(A20,[1]TDSheet!$A:$V,22,0)</f>
        <v>0</v>
      </c>
      <c r="V20" s="2">
        <f>VLOOKUP(A20,[1]TDSheet!$A:$N,14,0)</f>
        <v>0</v>
      </c>
      <c r="W20" s="25" t="str">
        <f>VLOOKUP(A20,[1]TDSheet!$A:$W,23,0)</f>
        <v>Заблокировать</v>
      </c>
      <c r="X20" s="2">
        <f t="shared" si="6"/>
        <v>0</v>
      </c>
    </row>
    <row r="21" spans="1:24" ht="11.1" customHeight="1" x14ac:dyDescent="0.2">
      <c r="A21" s="8" t="s">
        <v>25</v>
      </c>
      <c r="B21" s="8" t="s">
        <v>14</v>
      </c>
      <c r="C21" s="8"/>
      <c r="D21" s="9">
        <v>18</v>
      </c>
      <c r="E21" s="9"/>
      <c r="F21" s="9"/>
      <c r="G21" s="9">
        <v>12</v>
      </c>
      <c r="H21" s="19">
        <f>VLOOKUP(A21,[1]TDSheet!$A:$H,8,0)</f>
        <v>0</v>
      </c>
      <c r="I21" s="2">
        <f>VLOOKUP(A21,[1]TDSheet!$A:$I,9,0)</f>
        <v>40</v>
      </c>
      <c r="K21" s="2">
        <f t="shared" si="2"/>
        <v>0</v>
      </c>
      <c r="N21" s="2">
        <f t="shared" si="3"/>
        <v>0</v>
      </c>
      <c r="O21" s="20"/>
      <c r="P21" s="20"/>
      <c r="R21" s="2" t="e">
        <f t="shared" si="4"/>
        <v>#DIV/0!</v>
      </c>
      <c r="S21" s="2" t="e">
        <f t="shared" si="5"/>
        <v>#DIV/0!</v>
      </c>
      <c r="T21" s="2">
        <f>VLOOKUP(A21,[1]TDSheet!$A:$U,21,0)</f>
        <v>1.2</v>
      </c>
      <c r="U21" s="2">
        <f>VLOOKUP(A21,[1]TDSheet!$A:$V,22,0)</f>
        <v>1.2</v>
      </c>
      <c r="V21" s="2">
        <f>VLOOKUP(A21,[1]TDSheet!$A:$N,14,0)</f>
        <v>2.4</v>
      </c>
      <c r="W21" s="25" t="str">
        <f>VLOOKUP(A21,[1]TDSheet!$A:$W,23,0)</f>
        <v>Заблокировать</v>
      </c>
      <c r="X21" s="2">
        <f t="shared" si="6"/>
        <v>0</v>
      </c>
    </row>
    <row r="22" spans="1:24" ht="11.1" customHeight="1" x14ac:dyDescent="0.2">
      <c r="A22" s="8" t="s">
        <v>26</v>
      </c>
      <c r="B22" s="8" t="s">
        <v>14</v>
      </c>
      <c r="C22" s="8"/>
      <c r="D22" s="9">
        <v>30</v>
      </c>
      <c r="E22" s="9"/>
      <c r="F22" s="9">
        <v>28</v>
      </c>
      <c r="G22" s="9"/>
      <c r="H22" s="19">
        <f>VLOOKUP(A22,[1]TDSheet!$A:$H,8,0)</f>
        <v>0</v>
      </c>
      <c r="I22" s="2">
        <f>VLOOKUP(A22,[1]TDSheet!$A:$I,9,0)</f>
        <v>180</v>
      </c>
      <c r="J22" s="2">
        <f>VLOOKUP(A22,[2]Бердянск!$A:$E,4,0)</f>
        <v>28</v>
      </c>
      <c r="K22" s="2">
        <f t="shared" si="2"/>
        <v>0</v>
      </c>
      <c r="N22" s="2">
        <f t="shared" si="3"/>
        <v>5.6</v>
      </c>
      <c r="O22" s="20"/>
      <c r="P22" s="20"/>
      <c r="R22" s="2">
        <f t="shared" si="4"/>
        <v>0</v>
      </c>
      <c r="S22" s="2">
        <f t="shared" si="5"/>
        <v>0</v>
      </c>
      <c r="T22" s="2">
        <f>VLOOKUP(A22,[1]TDSheet!$A:$U,21,0)</f>
        <v>0</v>
      </c>
      <c r="U22" s="2">
        <f>VLOOKUP(A22,[1]TDSheet!$A:$V,22,0)</f>
        <v>3</v>
      </c>
      <c r="V22" s="2">
        <f>VLOOKUP(A22,[1]TDSheet!$A:$N,14,0)</f>
        <v>0.4</v>
      </c>
      <c r="W22" s="25" t="str">
        <f>VLOOKUP(A22,[1]TDSheet!$A:$W,23,0)</f>
        <v>Заблокировать</v>
      </c>
      <c r="X22" s="2">
        <f t="shared" si="6"/>
        <v>0</v>
      </c>
    </row>
    <row r="23" spans="1:24" ht="11.1" customHeight="1" x14ac:dyDescent="0.2">
      <c r="A23" s="29" t="s">
        <v>27</v>
      </c>
      <c r="B23" s="29" t="s">
        <v>14</v>
      </c>
      <c r="C23" s="29" t="str">
        <f>VLOOKUP(A23,[1]TDSheet!$A:$C,3,0)</f>
        <v>бонус_Н</v>
      </c>
      <c r="D23" s="30">
        <v>-7</v>
      </c>
      <c r="E23" s="30">
        <v>7</v>
      </c>
      <c r="F23" s="30"/>
      <c r="G23" s="30"/>
      <c r="H23" s="31">
        <v>0</v>
      </c>
      <c r="I23" s="2">
        <f>VLOOKUP(A23,[1]TDSheet!$A:$I,9,0)</f>
        <v>45</v>
      </c>
      <c r="K23" s="2">
        <f t="shared" si="2"/>
        <v>0</v>
      </c>
      <c r="M23" s="2">
        <f>VLOOKUP(A23,[1]TDSheet!$A:$O,15,0)</f>
        <v>49.6</v>
      </c>
      <c r="N23" s="2">
        <f t="shared" si="3"/>
        <v>0</v>
      </c>
      <c r="O23" s="20"/>
      <c r="P23" s="20"/>
      <c r="R23" s="2" t="e">
        <f t="shared" si="4"/>
        <v>#DIV/0!</v>
      </c>
      <c r="S23" s="2" t="e">
        <f t="shared" si="5"/>
        <v>#DIV/0!</v>
      </c>
      <c r="T23" s="2">
        <f>VLOOKUP(A23,[1]TDSheet!$A:$U,21,0)</f>
        <v>0</v>
      </c>
      <c r="U23" s="2">
        <f>VLOOKUP(A23,[1]TDSheet!$A:$V,22,0)</f>
        <v>36.4</v>
      </c>
      <c r="V23" s="2">
        <f>VLOOKUP(A23,[1]TDSheet!$A:$N,14,0)</f>
        <v>6.2</v>
      </c>
      <c r="W23" s="28" t="s">
        <v>132</v>
      </c>
      <c r="X23" s="2">
        <f t="shared" si="6"/>
        <v>0</v>
      </c>
    </row>
    <row r="24" spans="1:24" ht="11.1" customHeight="1" x14ac:dyDescent="0.2">
      <c r="A24" s="8" t="s">
        <v>28</v>
      </c>
      <c r="B24" s="8" t="s">
        <v>14</v>
      </c>
      <c r="C24" s="8"/>
      <c r="D24" s="9">
        <v>66</v>
      </c>
      <c r="E24" s="9"/>
      <c r="F24" s="9">
        <v>5</v>
      </c>
      <c r="G24" s="9">
        <v>61</v>
      </c>
      <c r="H24" s="19">
        <f>VLOOKUP(A24,[1]TDSheet!$A:$H,8,0)</f>
        <v>0</v>
      </c>
      <c r="I24" s="2">
        <f>VLOOKUP(A24,[1]TDSheet!$A:$I,9,0)</f>
        <v>120</v>
      </c>
      <c r="J24" s="2">
        <f>VLOOKUP(A24,[2]Бердянск!$A:$E,4,0)</f>
        <v>5</v>
      </c>
      <c r="K24" s="2">
        <f t="shared" si="2"/>
        <v>0</v>
      </c>
      <c r="N24" s="2">
        <f t="shared" si="3"/>
        <v>1</v>
      </c>
      <c r="O24" s="20"/>
      <c r="P24" s="20"/>
      <c r="R24" s="2">
        <f t="shared" si="4"/>
        <v>61</v>
      </c>
      <c r="S24" s="2">
        <f t="shared" si="5"/>
        <v>61</v>
      </c>
      <c r="T24" s="2">
        <f>VLOOKUP(A24,[1]TDSheet!$A:$U,21,0)</f>
        <v>3.4</v>
      </c>
      <c r="U24" s="2">
        <f>VLOOKUP(A24,[1]TDSheet!$A:$V,22,0)</f>
        <v>-0.2</v>
      </c>
      <c r="V24" s="2">
        <f>VLOOKUP(A24,[1]TDSheet!$A:$N,14,0)</f>
        <v>3.4</v>
      </c>
      <c r="W24" s="25" t="str">
        <f>VLOOKUP(A24,[1]TDSheet!$A:$W,23,0)</f>
        <v>Заблокировать</v>
      </c>
      <c r="X24" s="2">
        <f t="shared" si="6"/>
        <v>0</v>
      </c>
    </row>
    <row r="25" spans="1:24" ht="21.95" customHeight="1" x14ac:dyDescent="0.2">
      <c r="A25" s="8" t="s">
        <v>29</v>
      </c>
      <c r="B25" s="8" t="s">
        <v>14</v>
      </c>
      <c r="C25" s="8"/>
      <c r="D25" s="9">
        <v>18</v>
      </c>
      <c r="E25" s="9"/>
      <c r="F25" s="9">
        <v>18</v>
      </c>
      <c r="G25" s="9"/>
      <c r="H25" s="19">
        <f>VLOOKUP(A25,[1]TDSheet!$A:$H,8,0)</f>
        <v>0</v>
      </c>
      <c r="I25" s="2">
        <f>VLOOKUP(A25,[1]TDSheet!$A:$I,9,0)</f>
        <v>45</v>
      </c>
      <c r="J25" s="2">
        <f>VLOOKUP(A25,[2]Бердянск!$A:$E,4,0)</f>
        <v>18</v>
      </c>
      <c r="K25" s="2">
        <f t="shared" si="2"/>
        <v>0</v>
      </c>
      <c r="N25" s="2">
        <f t="shared" si="3"/>
        <v>3.6</v>
      </c>
      <c r="O25" s="20"/>
      <c r="P25" s="20"/>
      <c r="R25" s="2">
        <f t="shared" si="4"/>
        <v>0</v>
      </c>
      <c r="S25" s="2">
        <f t="shared" si="5"/>
        <v>0</v>
      </c>
      <c r="T25" s="2">
        <f>VLOOKUP(A25,[1]TDSheet!$A:$U,21,0)</f>
        <v>1.2</v>
      </c>
      <c r="U25" s="2">
        <f>VLOOKUP(A25,[1]TDSheet!$A:$V,22,0)</f>
        <v>2.4</v>
      </c>
      <c r="V25" s="2">
        <f>VLOOKUP(A25,[1]TDSheet!$A:$N,14,0)</f>
        <v>2.4</v>
      </c>
      <c r="W25" s="25" t="str">
        <f>VLOOKUP(A25,[1]TDSheet!$A:$W,23,0)</f>
        <v>Заблокировать</v>
      </c>
      <c r="X25" s="2">
        <f t="shared" si="6"/>
        <v>0</v>
      </c>
    </row>
    <row r="26" spans="1:24" ht="21.95" customHeight="1" x14ac:dyDescent="0.2">
      <c r="A26" s="8" t="s">
        <v>30</v>
      </c>
      <c r="B26" s="8" t="s">
        <v>14</v>
      </c>
      <c r="C26" s="8"/>
      <c r="D26" s="9">
        <v>42</v>
      </c>
      <c r="E26" s="9"/>
      <c r="F26" s="9">
        <v>38</v>
      </c>
      <c r="G26" s="9">
        <v>4</v>
      </c>
      <c r="H26" s="19">
        <f>VLOOKUP(A26,[1]TDSheet!$A:$H,8,0)</f>
        <v>0</v>
      </c>
      <c r="I26" s="2">
        <f>VLOOKUP(A26,[1]TDSheet!$A:$I,9,0)</f>
        <v>45</v>
      </c>
      <c r="J26" s="2">
        <f>VLOOKUP(A26,[2]Бердянск!$A:$E,4,0)</f>
        <v>40</v>
      </c>
      <c r="K26" s="2">
        <f t="shared" si="2"/>
        <v>-2</v>
      </c>
      <c r="N26" s="2">
        <f t="shared" si="3"/>
        <v>7.6</v>
      </c>
      <c r="O26" s="20"/>
      <c r="P26" s="20"/>
      <c r="R26" s="2">
        <f t="shared" si="4"/>
        <v>0.52631578947368418</v>
      </c>
      <c r="S26" s="2">
        <f t="shared" si="5"/>
        <v>0.52631578947368418</v>
      </c>
      <c r="T26" s="2">
        <f>VLOOKUP(A26,[1]TDSheet!$A:$U,21,0)</f>
        <v>1.2</v>
      </c>
      <c r="U26" s="2">
        <f>VLOOKUP(A26,[1]TDSheet!$A:$V,22,0)</f>
        <v>4.8</v>
      </c>
      <c r="V26" s="2">
        <f>VLOOKUP(A26,[1]TDSheet!$A:$N,14,0)</f>
        <v>2.4</v>
      </c>
      <c r="W26" s="25" t="str">
        <f>VLOOKUP(A26,[1]TDSheet!$A:$W,23,0)</f>
        <v>Заблокировать</v>
      </c>
      <c r="X26" s="2">
        <f t="shared" si="6"/>
        <v>0</v>
      </c>
    </row>
    <row r="27" spans="1:24" ht="11.1" customHeight="1" x14ac:dyDescent="0.2">
      <c r="A27" s="8" t="s">
        <v>31</v>
      </c>
      <c r="B27" s="8" t="s">
        <v>9</v>
      </c>
      <c r="C27" s="35" t="str">
        <f>VLOOKUP(A27,[1]TDSheet!$A:$C,3,0)</f>
        <v>Дек</v>
      </c>
      <c r="D27" s="9">
        <v>134.30699999999999</v>
      </c>
      <c r="E27" s="9"/>
      <c r="F27" s="9">
        <v>120.206</v>
      </c>
      <c r="G27" s="9">
        <v>-1.6870000000000001</v>
      </c>
      <c r="H27" s="19">
        <f>VLOOKUP(A27,[1]TDSheet!$A:$H,8,0)</f>
        <v>1</v>
      </c>
      <c r="I27" s="2">
        <f>VLOOKUP(A27,[1]TDSheet!$A:$I,9,0)</f>
        <v>55</v>
      </c>
      <c r="J27" s="2">
        <f>VLOOKUP(A27,[2]Бердянск!$A:$E,4,0)</f>
        <v>127.542</v>
      </c>
      <c r="K27" s="2">
        <f t="shared" si="2"/>
        <v>-7.3359999999999985</v>
      </c>
      <c r="M27" s="2">
        <f>VLOOKUP(A27,[1]TDSheet!$A:$O,15,0)</f>
        <v>137.00379999999998</v>
      </c>
      <c r="N27" s="2">
        <f t="shared" si="3"/>
        <v>24.0412</v>
      </c>
      <c r="O27" s="32">
        <f t="shared" ref="O27:O28" si="9">11*N27-M27-G27</f>
        <v>129.13640000000001</v>
      </c>
      <c r="P27" s="20"/>
      <c r="R27" s="2">
        <f t="shared" si="4"/>
        <v>11</v>
      </c>
      <c r="S27" s="2">
        <f t="shared" si="5"/>
        <v>5.6285376769878361</v>
      </c>
      <c r="T27" s="2">
        <f>VLOOKUP(A27,[1]TDSheet!$A:$U,21,0)</f>
        <v>20.189399999999999</v>
      </c>
      <c r="U27" s="2">
        <f>VLOOKUP(A27,[1]TDSheet!$A:$V,22,0)</f>
        <v>13.98</v>
      </c>
      <c r="V27" s="2">
        <f>VLOOKUP(A27,[1]TDSheet!$A:$N,14,0)</f>
        <v>19.6556</v>
      </c>
      <c r="X27" s="2">
        <f t="shared" si="6"/>
        <v>129.13640000000001</v>
      </c>
    </row>
    <row r="28" spans="1:24" ht="11.1" customHeight="1" x14ac:dyDescent="0.2">
      <c r="A28" s="8" t="s">
        <v>32</v>
      </c>
      <c r="B28" s="8" t="s">
        <v>9</v>
      </c>
      <c r="C28" s="8"/>
      <c r="D28" s="9">
        <v>2920.9029999999998</v>
      </c>
      <c r="E28" s="9">
        <v>705.577</v>
      </c>
      <c r="F28" s="9">
        <v>2169.6</v>
      </c>
      <c r="G28" s="9">
        <v>1006.412</v>
      </c>
      <c r="H28" s="19">
        <f>VLOOKUP(A28,[1]TDSheet!$A:$H,8,0)</f>
        <v>1</v>
      </c>
      <c r="I28" s="2">
        <f>VLOOKUP(A28,[1]TDSheet!$A:$I,9,0)</f>
        <v>50</v>
      </c>
      <c r="J28" s="2">
        <f>VLOOKUP(A28,[2]Бердянск!$A:$E,4,0)</f>
        <v>2378.1889999999999</v>
      </c>
      <c r="K28" s="2">
        <f t="shared" si="2"/>
        <v>-208.58899999999994</v>
      </c>
      <c r="M28" s="2">
        <f>VLOOKUP(A28,[1]TDSheet!$A:$O,15,0)</f>
        <v>2732.7638000000002</v>
      </c>
      <c r="N28" s="2">
        <f t="shared" si="3"/>
        <v>433.91999999999996</v>
      </c>
      <c r="O28" s="32">
        <f t="shared" si="9"/>
        <v>1033.9441999999997</v>
      </c>
      <c r="P28" s="20"/>
      <c r="R28" s="2">
        <f t="shared" si="4"/>
        <v>11</v>
      </c>
      <c r="S28" s="2">
        <f t="shared" si="5"/>
        <v>8.6172008665191751</v>
      </c>
      <c r="T28" s="2">
        <f>VLOOKUP(A28,[1]TDSheet!$A:$U,21,0)</f>
        <v>393.22480000000002</v>
      </c>
      <c r="U28" s="2">
        <f>VLOOKUP(A28,[1]TDSheet!$A:$V,22,0)</f>
        <v>368.00580000000002</v>
      </c>
      <c r="V28" s="2">
        <f>VLOOKUP(A28,[1]TDSheet!$A:$N,14,0)</f>
        <v>398.95760000000001</v>
      </c>
      <c r="X28" s="2">
        <f t="shared" si="6"/>
        <v>1033.9441999999997</v>
      </c>
    </row>
    <row r="29" spans="1:24" ht="11.1" customHeight="1" x14ac:dyDescent="0.2">
      <c r="A29" s="8" t="s">
        <v>33</v>
      </c>
      <c r="B29" s="8" t="s">
        <v>9</v>
      </c>
      <c r="C29" s="8"/>
      <c r="D29" s="10"/>
      <c r="E29" s="9">
        <v>5.26</v>
      </c>
      <c r="F29" s="9">
        <v>3.476</v>
      </c>
      <c r="G29" s="9">
        <v>1.784</v>
      </c>
      <c r="H29" s="19">
        <v>0</v>
      </c>
      <c r="I29" s="2" t="e">
        <f>VLOOKUP(A29,[1]TDSheet!$A:$I,9,0)</f>
        <v>#N/A</v>
      </c>
      <c r="J29" s="2">
        <f>VLOOKUP(A29,[2]Бердянск!$A:$E,4,0)</f>
        <v>5.234</v>
      </c>
      <c r="K29" s="2">
        <f t="shared" si="2"/>
        <v>-1.758</v>
      </c>
      <c r="N29" s="2">
        <f t="shared" si="3"/>
        <v>0.69520000000000004</v>
      </c>
      <c r="O29" s="20"/>
      <c r="P29" s="20"/>
      <c r="R29" s="2">
        <f t="shared" si="4"/>
        <v>2.5661680092059838</v>
      </c>
      <c r="S29" s="2">
        <f t="shared" si="5"/>
        <v>2.5661680092059838</v>
      </c>
      <c r="T29" s="2">
        <v>0</v>
      </c>
      <c r="U29" s="2">
        <v>0</v>
      </c>
      <c r="V29" s="2">
        <v>0</v>
      </c>
      <c r="X29" s="2">
        <f t="shared" si="6"/>
        <v>0</v>
      </c>
    </row>
    <row r="30" spans="1:24" ht="11.1" customHeight="1" x14ac:dyDescent="0.2">
      <c r="A30" s="8" t="s">
        <v>34</v>
      </c>
      <c r="B30" s="8" t="s">
        <v>9</v>
      </c>
      <c r="C30" s="35" t="str">
        <f>VLOOKUP(A30,[1]TDSheet!$A:$C,3,0)</f>
        <v>Дек</v>
      </c>
      <c r="D30" s="9">
        <v>198.22200000000001</v>
      </c>
      <c r="E30" s="9">
        <v>4.3600000000000003</v>
      </c>
      <c r="F30" s="9">
        <v>188.65700000000001</v>
      </c>
      <c r="G30" s="9">
        <v>1.5549999999999999</v>
      </c>
      <c r="H30" s="19">
        <f>VLOOKUP(A30,[1]TDSheet!$A:$H,8,0)</f>
        <v>1</v>
      </c>
      <c r="I30" s="2">
        <f>VLOOKUP(A30,[1]TDSheet!$A:$I,9,0)</f>
        <v>55</v>
      </c>
      <c r="J30" s="2">
        <f>VLOOKUP(A30,[2]Бердянск!$A:$E,4,0)</f>
        <v>197.12700000000001</v>
      </c>
      <c r="K30" s="2">
        <f t="shared" si="2"/>
        <v>-8.4699999999999989</v>
      </c>
      <c r="N30" s="2">
        <f t="shared" si="3"/>
        <v>37.731400000000001</v>
      </c>
      <c r="O30" s="32">
        <f>6*N30-M30-G30</f>
        <v>224.83339999999998</v>
      </c>
      <c r="P30" s="20"/>
      <c r="R30" s="2">
        <f t="shared" si="4"/>
        <v>6</v>
      </c>
      <c r="S30" s="2">
        <f t="shared" si="5"/>
        <v>4.1212358937118686E-2</v>
      </c>
      <c r="T30" s="2">
        <f>VLOOKUP(A30,[1]TDSheet!$A:$U,21,0)</f>
        <v>16.303800000000003</v>
      </c>
      <c r="U30" s="2">
        <f>VLOOKUP(A30,[1]TDSheet!$A:$V,22,0)</f>
        <v>22.878399999999999</v>
      </c>
      <c r="V30" s="2">
        <f>VLOOKUP(A30,[1]TDSheet!$A:$N,14,0)</f>
        <v>13.9496</v>
      </c>
      <c r="X30" s="2">
        <f t="shared" si="6"/>
        <v>224.83339999999998</v>
      </c>
    </row>
    <row r="31" spans="1:24" ht="21.95" customHeight="1" x14ac:dyDescent="0.2">
      <c r="A31" s="8" t="s">
        <v>35</v>
      </c>
      <c r="B31" s="8" t="s">
        <v>9</v>
      </c>
      <c r="C31" s="8"/>
      <c r="D31" s="9">
        <v>29.295999999999999</v>
      </c>
      <c r="E31" s="9"/>
      <c r="F31" s="9">
        <v>18.655999999999999</v>
      </c>
      <c r="G31" s="9">
        <v>10.64</v>
      </c>
      <c r="H31" s="19">
        <f>VLOOKUP(A31,[1]TDSheet!$A:$H,8,0)</f>
        <v>0</v>
      </c>
      <c r="I31" s="2">
        <f>VLOOKUP(A31,[1]TDSheet!$A:$I,9,0)</f>
        <v>60</v>
      </c>
      <c r="J31" s="2">
        <f>VLOOKUP(A31,[2]Бердянск!$A:$E,4,0)</f>
        <v>21.058</v>
      </c>
      <c r="K31" s="2">
        <f t="shared" si="2"/>
        <v>-2.402000000000001</v>
      </c>
      <c r="N31" s="2">
        <f t="shared" si="3"/>
        <v>3.7311999999999999</v>
      </c>
      <c r="O31" s="20"/>
      <c r="P31" s="20"/>
      <c r="R31" s="2">
        <f t="shared" si="4"/>
        <v>2.8516295025728993</v>
      </c>
      <c r="S31" s="2">
        <f t="shared" si="5"/>
        <v>2.8516295025728993</v>
      </c>
      <c r="T31" s="2">
        <f>VLOOKUP(A31,[1]TDSheet!$A:$U,21,0)</f>
        <v>2.8992</v>
      </c>
      <c r="U31" s="2">
        <f>VLOOKUP(A31,[1]TDSheet!$A:$V,22,0)</f>
        <v>4.5718000000000005</v>
      </c>
      <c r="V31" s="2">
        <f>VLOOKUP(A31,[1]TDSheet!$A:$N,14,0)</f>
        <v>8.14</v>
      </c>
      <c r="W31" s="25" t="str">
        <f>VLOOKUP(A31,[1]TDSheet!$A:$W,23,0)</f>
        <v>Заблокировать</v>
      </c>
      <c r="X31" s="2">
        <f t="shared" si="6"/>
        <v>0</v>
      </c>
    </row>
    <row r="32" spans="1:24" ht="11.1" customHeight="1" x14ac:dyDescent="0.2">
      <c r="A32" s="8" t="s">
        <v>36</v>
      </c>
      <c r="B32" s="8" t="s">
        <v>9</v>
      </c>
      <c r="C32" s="8"/>
      <c r="D32" s="9">
        <v>2286.7759999999998</v>
      </c>
      <c r="E32" s="9">
        <v>49.43</v>
      </c>
      <c r="F32" s="9">
        <v>1769.875</v>
      </c>
      <c r="G32" s="9">
        <v>202.797</v>
      </c>
      <c r="H32" s="19">
        <f>VLOOKUP(A32,[1]TDSheet!$A:$H,8,0)</f>
        <v>1</v>
      </c>
      <c r="I32" s="2">
        <f>VLOOKUP(A32,[1]TDSheet!$A:$I,9,0)</f>
        <v>60</v>
      </c>
      <c r="J32" s="2">
        <f>VLOOKUP(A32,[2]Бердянск!$A:$E,4,0)</f>
        <v>1826.04</v>
      </c>
      <c r="K32" s="2">
        <f t="shared" si="2"/>
        <v>-56.164999999999964</v>
      </c>
      <c r="M32" s="2">
        <f>VLOOKUP(A32,[1]TDSheet!$A:$O,15,0)</f>
        <v>2003.3371999999999</v>
      </c>
      <c r="N32" s="2">
        <f t="shared" si="3"/>
        <v>353.97500000000002</v>
      </c>
      <c r="O32" s="32">
        <f>11*N32-M32-G32</f>
        <v>1687.5908000000004</v>
      </c>
      <c r="P32" s="20"/>
      <c r="R32" s="2">
        <f t="shared" si="4"/>
        <v>11</v>
      </c>
      <c r="S32" s="2">
        <f t="shared" si="5"/>
        <v>6.2324576594392251</v>
      </c>
      <c r="T32" s="2">
        <f>VLOOKUP(A32,[1]TDSheet!$A:$U,21,0)</f>
        <v>311.39760000000001</v>
      </c>
      <c r="U32" s="2">
        <f>VLOOKUP(A32,[1]TDSheet!$A:$V,22,0)</f>
        <v>280.31280000000004</v>
      </c>
      <c r="V32" s="2">
        <f>VLOOKUP(A32,[1]TDSheet!$A:$N,14,0)</f>
        <v>298.42840000000001</v>
      </c>
      <c r="X32" s="2">
        <f t="shared" si="6"/>
        <v>1687.5908000000004</v>
      </c>
    </row>
    <row r="33" spans="1:24" ht="11.1" customHeight="1" x14ac:dyDescent="0.2">
      <c r="A33" s="21" t="s">
        <v>37</v>
      </c>
      <c r="B33" s="21" t="s">
        <v>9</v>
      </c>
      <c r="C33" s="21"/>
      <c r="D33" s="22">
        <v>16.623999999999999</v>
      </c>
      <c r="E33" s="22"/>
      <c r="F33" s="22"/>
      <c r="G33" s="23">
        <v>16.623999999999999</v>
      </c>
      <c r="H33" s="19">
        <f>VLOOKUP(A33,[1]TDSheet!$A:$H,8,0)</f>
        <v>0</v>
      </c>
      <c r="I33" s="2">
        <f>VLOOKUP(A33,[1]TDSheet!$A:$I,9,0)</f>
        <v>55</v>
      </c>
      <c r="K33" s="2">
        <f t="shared" si="2"/>
        <v>0</v>
      </c>
      <c r="N33" s="2">
        <f t="shared" si="3"/>
        <v>0</v>
      </c>
      <c r="O33" s="20"/>
      <c r="P33" s="20"/>
      <c r="R33" s="2" t="e">
        <f t="shared" si="4"/>
        <v>#DIV/0!</v>
      </c>
      <c r="S33" s="2" t="e">
        <f t="shared" si="5"/>
        <v>#DIV/0!</v>
      </c>
      <c r="T33" s="2">
        <f>VLOOKUP(A33,[1]TDSheet!$A:$U,21,0)</f>
        <v>0</v>
      </c>
      <c r="U33" s="2">
        <f>VLOOKUP(A33,[1]TDSheet!$A:$V,22,0)</f>
        <v>0</v>
      </c>
      <c r="V33" s="2">
        <f>VLOOKUP(A33,[1]TDSheet!$A:$N,14,0)</f>
        <v>1.0071999999999999</v>
      </c>
      <c r="W33" s="26" t="s">
        <v>131</v>
      </c>
      <c r="X33" s="2">
        <f t="shared" si="6"/>
        <v>0</v>
      </c>
    </row>
    <row r="34" spans="1:24" ht="21.95" customHeight="1" x14ac:dyDescent="0.2">
      <c r="A34" s="27" t="s">
        <v>38</v>
      </c>
      <c r="B34" s="21" t="s">
        <v>9</v>
      </c>
      <c r="C34" s="21"/>
      <c r="D34" s="22">
        <v>74.861999999999995</v>
      </c>
      <c r="E34" s="22"/>
      <c r="F34" s="22"/>
      <c r="G34" s="23">
        <f>74.862+G33</f>
        <v>91.48599999999999</v>
      </c>
      <c r="H34" s="19">
        <f>VLOOKUP(A34,[1]TDSheet!$A:$H,8,0)</f>
        <v>1</v>
      </c>
      <c r="I34" s="2">
        <f>VLOOKUP(A34,[1]TDSheet!$A:$I,9,0)</f>
        <v>55</v>
      </c>
      <c r="K34" s="2">
        <f t="shared" si="2"/>
        <v>0</v>
      </c>
      <c r="N34" s="2">
        <f t="shared" si="3"/>
        <v>0</v>
      </c>
      <c r="O34" s="32"/>
      <c r="P34" s="20"/>
      <c r="R34" s="2" t="e">
        <f t="shared" si="4"/>
        <v>#DIV/0!</v>
      </c>
      <c r="S34" s="2" t="e">
        <f t="shared" si="5"/>
        <v>#DIV/0!</v>
      </c>
      <c r="T34" s="2">
        <f>VLOOKUP(A34,[1]TDSheet!$A:$U,21,0)</f>
        <v>1.0908</v>
      </c>
      <c r="U34" s="2">
        <f>VLOOKUP(A34,[1]TDSheet!$A:$V,22,0)</f>
        <v>0</v>
      </c>
      <c r="V34" s="2">
        <f>VLOOKUP(A34,[1]TDSheet!$A:$N,14,0)</f>
        <v>0</v>
      </c>
      <c r="X34" s="2">
        <f t="shared" si="6"/>
        <v>0</v>
      </c>
    </row>
    <row r="35" spans="1:24" ht="11.1" customHeight="1" x14ac:dyDescent="0.2">
      <c r="A35" s="8" t="s">
        <v>39</v>
      </c>
      <c r="B35" s="8" t="s">
        <v>9</v>
      </c>
      <c r="C35" s="35" t="str">
        <f>VLOOKUP(A35,[1]TDSheet!$A:$C,3,0)</f>
        <v>Дек</v>
      </c>
      <c r="D35" s="9">
        <v>136.58000000000001</v>
      </c>
      <c r="E35" s="9">
        <v>20.227</v>
      </c>
      <c r="F35" s="9">
        <v>57.234000000000002</v>
      </c>
      <c r="G35" s="9">
        <v>94.259</v>
      </c>
      <c r="H35" s="19">
        <f>VLOOKUP(A35,[1]TDSheet!$A:$H,8,0)</f>
        <v>1</v>
      </c>
      <c r="I35" s="2">
        <f>VLOOKUP(A35,[1]TDSheet!$A:$I,9,0)</f>
        <v>50</v>
      </c>
      <c r="J35" s="2">
        <f>VLOOKUP(A35,[2]Бердянск!$A:$E,4,0)</f>
        <v>60.692</v>
      </c>
      <c r="K35" s="2">
        <f t="shared" si="2"/>
        <v>-3.4579999999999984</v>
      </c>
      <c r="N35" s="2">
        <f t="shared" si="3"/>
        <v>11.4468</v>
      </c>
      <c r="O35" s="32">
        <f t="shared" ref="O35:O46" si="10">11*N35-M35-G35</f>
        <v>31.655799999999999</v>
      </c>
      <c r="P35" s="20"/>
      <c r="R35" s="2">
        <f t="shared" si="4"/>
        <v>11</v>
      </c>
      <c r="S35" s="2">
        <f t="shared" si="5"/>
        <v>8.2345284271586827</v>
      </c>
      <c r="T35" s="2">
        <f>VLOOKUP(A35,[1]TDSheet!$A:$U,21,0)</f>
        <v>2.6391999999999998</v>
      </c>
      <c r="U35" s="2">
        <f>VLOOKUP(A35,[1]TDSheet!$A:$V,22,0)</f>
        <v>4.9632000000000005</v>
      </c>
      <c r="V35" s="2">
        <f>VLOOKUP(A35,[1]TDSheet!$A:$N,14,0)</f>
        <v>2.6559999999999997</v>
      </c>
      <c r="X35" s="2">
        <f t="shared" si="6"/>
        <v>31.655799999999999</v>
      </c>
    </row>
    <row r="36" spans="1:24" ht="11.1" customHeight="1" x14ac:dyDescent="0.2">
      <c r="A36" s="8" t="s">
        <v>40</v>
      </c>
      <c r="B36" s="8" t="s">
        <v>9</v>
      </c>
      <c r="C36" s="35" t="str">
        <f>VLOOKUP(A36,[1]TDSheet!$A:$C,3,0)</f>
        <v>Дек</v>
      </c>
      <c r="D36" s="9">
        <v>201.53</v>
      </c>
      <c r="E36" s="9">
        <v>43.988</v>
      </c>
      <c r="F36" s="9">
        <v>193.333</v>
      </c>
      <c r="G36" s="23">
        <f>38.091+G109</f>
        <v>85.091000000000008</v>
      </c>
      <c r="H36" s="19">
        <f>VLOOKUP(A36,[1]TDSheet!$A:$H,8,0)</f>
        <v>1</v>
      </c>
      <c r="I36" s="2">
        <f>VLOOKUP(A36,[1]TDSheet!$A:$I,9,0)</f>
        <v>55</v>
      </c>
      <c r="J36" s="2">
        <f>VLOOKUP(A36,[2]Бердянск!$A:$E,4,0)</f>
        <v>200.94900000000001</v>
      </c>
      <c r="K36" s="2">
        <f t="shared" si="2"/>
        <v>-7.6160000000000139</v>
      </c>
      <c r="M36" s="2">
        <f>VLOOKUP(A36,[1]TDSheet!$A:$O,15,0)</f>
        <v>35.506400000000014</v>
      </c>
      <c r="N36" s="2">
        <f t="shared" si="3"/>
        <v>38.666600000000003</v>
      </c>
      <c r="O36" s="32">
        <f>9*N36-M36-G36</f>
        <v>227.40200000000004</v>
      </c>
      <c r="P36" s="20"/>
      <c r="R36" s="2">
        <f t="shared" si="4"/>
        <v>9</v>
      </c>
      <c r="S36" s="2">
        <f t="shared" si="5"/>
        <v>3.1189036532821612</v>
      </c>
      <c r="T36" s="2">
        <f>VLOOKUP(A36,[1]TDSheet!$A:$U,21,0)</f>
        <v>12.8672</v>
      </c>
      <c r="U36" s="2">
        <f>VLOOKUP(A36,[1]TDSheet!$A:$V,22,0)</f>
        <v>24.349600000000002</v>
      </c>
      <c r="V36" s="2">
        <f>VLOOKUP(A36,[1]TDSheet!$A:$N,14,0)</f>
        <v>17.078800000000001</v>
      </c>
      <c r="X36" s="2">
        <f t="shared" si="6"/>
        <v>227.40200000000004</v>
      </c>
    </row>
    <row r="37" spans="1:24" ht="11.1" customHeight="1" x14ac:dyDescent="0.2">
      <c r="A37" s="8" t="s">
        <v>41</v>
      </c>
      <c r="B37" s="8" t="s">
        <v>9</v>
      </c>
      <c r="C37" s="8"/>
      <c r="D37" s="9">
        <v>2517.13</v>
      </c>
      <c r="E37" s="9">
        <v>695.85500000000002</v>
      </c>
      <c r="F37" s="9">
        <v>1771.932</v>
      </c>
      <c r="G37" s="9">
        <v>978.43299999999999</v>
      </c>
      <c r="H37" s="19">
        <f>VLOOKUP(A37,[1]TDSheet!$A:$H,8,0)</f>
        <v>1</v>
      </c>
      <c r="I37" s="2">
        <f>VLOOKUP(A37,[1]TDSheet!$A:$I,9,0)</f>
        <v>60</v>
      </c>
      <c r="J37" s="2">
        <f>VLOOKUP(A37,[2]Бердянск!$A:$E,4,0)</f>
        <v>1969.8240000000001</v>
      </c>
      <c r="K37" s="2">
        <f t="shared" si="2"/>
        <v>-197.89200000000005</v>
      </c>
      <c r="M37" s="2">
        <f>VLOOKUP(A37,[1]TDSheet!$A:$O,15,0)</f>
        <v>1485.1689999999999</v>
      </c>
      <c r="N37" s="2">
        <f t="shared" si="3"/>
        <v>354.38639999999998</v>
      </c>
      <c r="O37" s="32">
        <f t="shared" si="10"/>
        <v>1434.6484</v>
      </c>
      <c r="P37" s="20"/>
      <c r="R37" s="2">
        <f t="shared" si="4"/>
        <v>11</v>
      </c>
      <c r="S37" s="2">
        <f t="shared" si="5"/>
        <v>6.9517396830126668</v>
      </c>
      <c r="T37" s="2">
        <f>VLOOKUP(A37,[1]TDSheet!$A:$U,21,0)</f>
        <v>296.11680000000001</v>
      </c>
      <c r="U37" s="2">
        <f>VLOOKUP(A37,[1]TDSheet!$A:$V,22,0)</f>
        <v>283.0104</v>
      </c>
      <c r="V37" s="2">
        <f>VLOOKUP(A37,[1]TDSheet!$A:$N,14,0)</f>
        <v>272.28300000000002</v>
      </c>
      <c r="X37" s="2">
        <f t="shared" si="6"/>
        <v>1434.6484</v>
      </c>
    </row>
    <row r="38" spans="1:24" ht="11.1" customHeight="1" x14ac:dyDescent="0.2">
      <c r="A38" s="8" t="s">
        <v>42</v>
      </c>
      <c r="B38" s="8" t="s">
        <v>9</v>
      </c>
      <c r="C38" s="8"/>
      <c r="D38" s="9">
        <v>2258.0740000000001</v>
      </c>
      <c r="E38" s="9">
        <v>293.755</v>
      </c>
      <c r="F38" s="9">
        <v>1549.0719999999999</v>
      </c>
      <c r="G38" s="9">
        <v>578.375</v>
      </c>
      <c r="H38" s="19">
        <f>VLOOKUP(A38,[1]TDSheet!$A:$H,8,0)</f>
        <v>1</v>
      </c>
      <c r="I38" s="2">
        <f>VLOOKUP(A38,[1]TDSheet!$A:$I,9,0)</f>
        <v>60</v>
      </c>
      <c r="J38" s="2">
        <f>VLOOKUP(A38,[2]Бердянск!$A:$E,4,0)</f>
        <v>1783.25</v>
      </c>
      <c r="K38" s="2">
        <f t="shared" si="2"/>
        <v>-234.17800000000011</v>
      </c>
      <c r="M38" s="2">
        <f>VLOOKUP(A38,[1]TDSheet!$A:$O,15,0)</f>
        <v>1654.0962</v>
      </c>
      <c r="N38" s="2">
        <f t="shared" si="3"/>
        <v>309.81439999999998</v>
      </c>
      <c r="O38" s="32">
        <f t="shared" si="10"/>
        <v>1175.4871999999996</v>
      </c>
      <c r="P38" s="20"/>
      <c r="R38" s="2">
        <f t="shared" si="4"/>
        <v>11</v>
      </c>
      <c r="S38" s="2">
        <f t="shared" si="5"/>
        <v>7.2058342026710189</v>
      </c>
      <c r="T38" s="2">
        <f>VLOOKUP(A38,[1]TDSheet!$A:$U,21,0)</f>
        <v>287.01859999999999</v>
      </c>
      <c r="U38" s="2">
        <f>VLOOKUP(A38,[1]TDSheet!$A:$V,22,0)</f>
        <v>263.00279999999998</v>
      </c>
      <c r="V38" s="2">
        <f>VLOOKUP(A38,[1]TDSheet!$A:$N,14,0)</f>
        <v>268.29140000000001</v>
      </c>
      <c r="X38" s="2">
        <f t="shared" si="6"/>
        <v>1175.4871999999996</v>
      </c>
    </row>
    <row r="39" spans="1:24" ht="11.1" customHeight="1" x14ac:dyDescent="0.2">
      <c r="A39" s="8" t="s">
        <v>43</v>
      </c>
      <c r="B39" s="8" t="s">
        <v>9</v>
      </c>
      <c r="C39" s="35" t="str">
        <f>VLOOKUP(A39,[1]TDSheet!$A:$C,3,0)</f>
        <v>Дек</v>
      </c>
      <c r="D39" s="9">
        <v>168.90100000000001</v>
      </c>
      <c r="E39" s="9"/>
      <c r="F39" s="9">
        <v>132.80500000000001</v>
      </c>
      <c r="G39" s="9">
        <v>3.6480000000000001</v>
      </c>
      <c r="H39" s="19">
        <f>VLOOKUP(A39,[1]TDSheet!$A:$H,8,0)</f>
        <v>1</v>
      </c>
      <c r="I39" s="2">
        <f>VLOOKUP(A39,[1]TDSheet!$A:$I,9,0)</f>
        <v>60</v>
      </c>
      <c r="J39" s="2">
        <f>VLOOKUP(A39,[2]Бердянск!$A:$E,4,0)</f>
        <v>138.02699999999999</v>
      </c>
      <c r="K39" s="2">
        <f t="shared" si="2"/>
        <v>-5.22199999999998</v>
      </c>
      <c r="M39" s="2">
        <f>VLOOKUP(A39,[1]TDSheet!$A:$O,15,0)</f>
        <v>197.03599999999997</v>
      </c>
      <c r="N39" s="2">
        <f t="shared" si="3"/>
        <v>26.561</v>
      </c>
      <c r="O39" s="32">
        <f t="shared" si="10"/>
        <v>91.487000000000023</v>
      </c>
      <c r="P39" s="20"/>
      <c r="R39" s="2">
        <f t="shared" si="4"/>
        <v>11.000000000000002</v>
      </c>
      <c r="S39" s="2">
        <f t="shared" si="5"/>
        <v>7.5555890214976831</v>
      </c>
      <c r="T39" s="2">
        <f>VLOOKUP(A39,[1]TDSheet!$A:$U,21,0)</f>
        <v>15.9772</v>
      </c>
      <c r="U39" s="2">
        <f>VLOOKUP(A39,[1]TDSheet!$A:$V,22,0)</f>
        <v>21.9954</v>
      </c>
      <c r="V39" s="2">
        <f>VLOOKUP(A39,[1]TDSheet!$A:$N,14,0)</f>
        <v>25.652999999999999</v>
      </c>
      <c r="X39" s="2">
        <f t="shared" si="6"/>
        <v>91.487000000000023</v>
      </c>
    </row>
    <row r="40" spans="1:24" ht="11.1" customHeight="1" x14ac:dyDescent="0.2">
      <c r="A40" s="8" t="s">
        <v>44</v>
      </c>
      <c r="B40" s="8" t="s">
        <v>9</v>
      </c>
      <c r="C40" s="35" t="str">
        <f>VLOOKUP(A40,[1]TDSheet!$A:$C,3,0)</f>
        <v>Дек</v>
      </c>
      <c r="D40" s="9">
        <v>177.78700000000001</v>
      </c>
      <c r="E40" s="9"/>
      <c r="F40" s="9">
        <v>84.971999999999994</v>
      </c>
      <c r="G40" s="9">
        <v>81.369</v>
      </c>
      <c r="H40" s="19">
        <f>VLOOKUP(A40,[1]TDSheet!$A:$H,8,0)</f>
        <v>1</v>
      </c>
      <c r="I40" s="2">
        <f>VLOOKUP(A40,[1]TDSheet!$A:$I,9,0)</f>
        <v>60</v>
      </c>
      <c r="J40" s="2">
        <f>VLOOKUP(A40,[2]Бердянск!$A:$E,4,0)</f>
        <v>91.058000000000007</v>
      </c>
      <c r="K40" s="2">
        <f t="shared" si="2"/>
        <v>-6.0860000000000127</v>
      </c>
      <c r="N40" s="2">
        <f t="shared" si="3"/>
        <v>16.994399999999999</v>
      </c>
      <c r="O40" s="32">
        <f t="shared" si="10"/>
        <v>105.5694</v>
      </c>
      <c r="P40" s="20"/>
      <c r="R40" s="2">
        <f t="shared" si="4"/>
        <v>11</v>
      </c>
      <c r="S40" s="2">
        <f t="shared" si="5"/>
        <v>4.7879889846066943</v>
      </c>
      <c r="T40" s="2">
        <f>VLOOKUP(A40,[1]TDSheet!$A:$U,21,0)</f>
        <v>6.8867999999999991</v>
      </c>
      <c r="U40" s="2">
        <f>VLOOKUP(A40,[1]TDSheet!$A:$V,22,0)</f>
        <v>6.1631999999999998</v>
      </c>
      <c r="V40" s="2">
        <f>VLOOKUP(A40,[1]TDSheet!$A:$N,14,0)</f>
        <v>4.7824</v>
      </c>
      <c r="X40" s="2">
        <f t="shared" si="6"/>
        <v>105.5694</v>
      </c>
    </row>
    <row r="41" spans="1:24" ht="11.1" customHeight="1" x14ac:dyDescent="0.2">
      <c r="A41" s="8" t="s">
        <v>45</v>
      </c>
      <c r="B41" s="8" t="s">
        <v>9</v>
      </c>
      <c r="C41" s="35" t="str">
        <f>VLOOKUP(A41,[1]TDSheet!$A:$C,3,0)</f>
        <v>Дек</v>
      </c>
      <c r="D41" s="9">
        <v>77.218999999999994</v>
      </c>
      <c r="E41" s="9">
        <v>88.519000000000005</v>
      </c>
      <c r="F41" s="9">
        <v>130.07</v>
      </c>
      <c r="G41" s="9">
        <v>11.856</v>
      </c>
      <c r="H41" s="19">
        <f>VLOOKUP(A41,[1]TDSheet!$A:$H,8,0)</f>
        <v>1</v>
      </c>
      <c r="I41" s="2">
        <f>VLOOKUP(A41,[1]TDSheet!$A:$I,9,0)</f>
        <v>60</v>
      </c>
      <c r="J41" s="2">
        <f>VLOOKUP(A41,[2]Бердянск!$A:$E,4,0)</f>
        <v>137.048</v>
      </c>
      <c r="K41" s="2">
        <f t="shared" si="2"/>
        <v>-6.9780000000000086</v>
      </c>
      <c r="M41" s="2">
        <f>VLOOKUP(A41,[1]TDSheet!$A:$O,15,0)</f>
        <v>76.820600000000013</v>
      </c>
      <c r="N41" s="2">
        <f t="shared" si="3"/>
        <v>26.013999999999999</v>
      </c>
      <c r="O41" s="32">
        <f>9*N41-M41-G41</f>
        <v>145.4494</v>
      </c>
      <c r="P41" s="20"/>
      <c r="R41" s="2">
        <f t="shared" si="4"/>
        <v>9</v>
      </c>
      <c r="S41" s="2">
        <f t="shared" si="5"/>
        <v>3.4088029522564778</v>
      </c>
      <c r="T41" s="2">
        <f>VLOOKUP(A41,[1]TDSheet!$A:$U,21,0)</f>
        <v>8.2763999999999989</v>
      </c>
      <c r="U41" s="2">
        <f>VLOOKUP(A41,[1]TDSheet!$A:$V,22,0)</f>
        <v>8.4736000000000011</v>
      </c>
      <c r="V41" s="2">
        <f>VLOOKUP(A41,[1]TDSheet!$A:$N,14,0)</f>
        <v>10.2202</v>
      </c>
      <c r="X41" s="2">
        <f t="shared" si="6"/>
        <v>145.4494</v>
      </c>
    </row>
    <row r="42" spans="1:24" ht="11.1" customHeight="1" x14ac:dyDescent="0.2">
      <c r="A42" s="8" t="s">
        <v>46</v>
      </c>
      <c r="B42" s="8" t="s">
        <v>9</v>
      </c>
      <c r="C42" s="8"/>
      <c r="D42" s="9">
        <v>308.75200000000001</v>
      </c>
      <c r="E42" s="9"/>
      <c r="F42" s="9">
        <v>169.31200000000001</v>
      </c>
      <c r="G42" s="9">
        <v>96.617999999999995</v>
      </c>
      <c r="H42" s="19">
        <f>VLOOKUP(A42,[1]TDSheet!$A:$H,8,0)</f>
        <v>1</v>
      </c>
      <c r="I42" s="2">
        <f>VLOOKUP(A42,[1]TDSheet!$A:$I,9,0)</f>
        <v>30</v>
      </c>
      <c r="J42" s="2">
        <f>VLOOKUP(A42,[2]Бердянск!$A:$E,4,0)</f>
        <v>194.93</v>
      </c>
      <c r="K42" s="2">
        <f t="shared" si="2"/>
        <v>-25.617999999999995</v>
      </c>
      <c r="M42" s="2">
        <f>VLOOKUP(A42,[1]TDSheet!$A:$O,15,0)</f>
        <v>151.29279999999997</v>
      </c>
      <c r="N42" s="2">
        <f t="shared" si="3"/>
        <v>33.862400000000001</v>
      </c>
      <c r="O42" s="32">
        <f t="shared" si="10"/>
        <v>124.57560000000004</v>
      </c>
      <c r="P42" s="20"/>
      <c r="R42" s="2">
        <f t="shared" si="4"/>
        <v>11</v>
      </c>
      <c r="S42" s="2">
        <f t="shared" si="5"/>
        <v>7.3211231336231322</v>
      </c>
      <c r="T42" s="2">
        <f>VLOOKUP(A42,[1]TDSheet!$A:$U,21,0)</f>
        <v>37.898000000000003</v>
      </c>
      <c r="U42" s="2">
        <f>VLOOKUP(A42,[1]TDSheet!$A:$V,22,0)</f>
        <v>33.025599999999997</v>
      </c>
      <c r="V42" s="2">
        <f>VLOOKUP(A42,[1]TDSheet!$A:$N,14,0)</f>
        <v>31.0276</v>
      </c>
      <c r="X42" s="2">
        <f t="shared" si="6"/>
        <v>124.57560000000004</v>
      </c>
    </row>
    <row r="43" spans="1:24" ht="11.1" customHeight="1" x14ac:dyDescent="0.2">
      <c r="A43" s="8" t="s">
        <v>47</v>
      </c>
      <c r="B43" s="8" t="s">
        <v>9</v>
      </c>
      <c r="C43" s="8"/>
      <c r="D43" s="9">
        <v>363.64100000000002</v>
      </c>
      <c r="E43" s="9"/>
      <c r="F43" s="9">
        <v>189.471</v>
      </c>
      <c r="G43" s="9">
        <v>118.91</v>
      </c>
      <c r="H43" s="19">
        <f>VLOOKUP(A43,[1]TDSheet!$A:$H,8,0)</f>
        <v>1</v>
      </c>
      <c r="I43" s="2">
        <f>VLOOKUP(A43,[1]TDSheet!$A:$I,9,0)</f>
        <v>30</v>
      </c>
      <c r="J43" s="2">
        <f>VLOOKUP(A43,[2]Бердянск!$A:$E,4,0)</f>
        <v>201.99799999999999</v>
      </c>
      <c r="K43" s="2">
        <f t="shared" si="2"/>
        <v>-12.526999999999987</v>
      </c>
      <c r="M43" s="2">
        <f>VLOOKUP(A43,[1]TDSheet!$A:$O,15,0)</f>
        <v>172.81080000000003</v>
      </c>
      <c r="N43" s="2">
        <f t="shared" si="3"/>
        <v>37.894199999999998</v>
      </c>
      <c r="O43" s="32">
        <f t="shared" si="10"/>
        <v>125.11539999999994</v>
      </c>
      <c r="P43" s="20"/>
      <c r="R43" s="2">
        <f t="shared" si="4"/>
        <v>11</v>
      </c>
      <c r="S43" s="2">
        <f t="shared" si="5"/>
        <v>7.6982968369829701</v>
      </c>
      <c r="T43" s="2">
        <f>VLOOKUP(A43,[1]TDSheet!$A:$U,21,0)</f>
        <v>47.517399999999995</v>
      </c>
      <c r="U43" s="2">
        <f>VLOOKUP(A43,[1]TDSheet!$A:$V,22,0)</f>
        <v>40.333199999999998</v>
      </c>
      <c r="V43" s="2">
        <f>VLOOKUP(A43,[1]TDSheet!$A:$N,14,0)</f>
        <v>37.209600000000002</v>
      </c>
      <c r="X43" s="2">
        <f t="shared" si="6"/>
        <v>125.11539999999994</v>
      </c>
    </row>
    <row r="44" spans="1:24" ht="11.1" customHeight="1" x14ac:dyDescent="0.2">
      <c r="A44" s="29" t="s">
        <v>48</v>
      </c>
      <c r="B44" s="29" t="s">
        <v>9</v>
      </c>
      <c r="C44" s="29"/>
      <c r="D44" s="30">
        <v>59.853000000000002</v>
      </c>
      <c r="E44" s="30">
        <v>49.475000000000001</v>
      </c>
      <c r="F44" s="30">
        <v>34.386000000000003</v>
      </c>
      <c r="G44" s="30">
        <v>67.138000000000005</v>
      </c>
      <c r="H44" s="31">
        <v>0</v>
      </c>
      <c r="I44" s="2">
        <f>VLOOKUP(A44,[1]TDSheet!$A:$I,9,0)</f>
        <v>40</v>
      </c>
      <c r="J44" s="2">
        <f>VLOOKUP(A44,[2]Бердянск!$A:$E,4,0)</f>
        <v>61.823</v>
      </c>
      <c r="K44" s="2">
        <f t="shared" si="2"/>
        <v>-27.436999999999998</v>
      </c>
      <c r="N44" s="2">
        <f t="shared" si="3"/>
        <v>6.8772000000000002</v>
      </c>
      <c r="O44" s="32">
        <v>0</v>
      </c>
      <c r="P44" s="20"/>
      <c r="R44" s="2">
        <f t="shared" si="4"/>
        <v>9.7624033036700979</v>
      </c>
      <c r="S44" s="2">
        <f t="shared" si="5"/>
        <v>9.7624033036700979</v>
      </c>
      <c r="T44" s="2">
        <f>VLOOKUP(A44,[1]TDSheet!$A:$U,21,0)</f>
        <v>4.6505999999999998</v>
      </c>
      <c r="U44" s="2">
        <f>VLOOKUP(A44,[1]TDSheet!$A:$V,22,0)</f>
        <v>0</v>
      </c>
      <c r="V44" s="2">
        <f>VLOOKUP(A44,[1]TDSheet!$A:$N,14,0)</f>
        <v>2.06</v>
      </c>
      <c r="W44" s="36" t="s">
        <v>137</v>
      </c>
      <c r="X44" s="2">
        <f t="shared" si="6"/>
        <v>0</v>
      </c>
    </row>
    <row r="45" spans="1:24" ht="21.95" customHeight="1" x14ac:dyDescent="0.2">
      <c r="A45" s="8" t="s">
        <v>49</v>
      </c>
      <c r="B45" s="8" t="s">
        <v>9</v>
      </c>
      <c r="C45" s="8"/>
      <c r="D45" s="9">
        <v>477.50200000000001</v>
      </c>
      <c r="E45" s="9"/>
      <c r="F45" s="9">
        <v>387.11399999999998</v>
      </c>
      <c r="G45" s="9">
        <v>24.215</v>
      </c>
      <c r="H45" s="19">
        <f>VLOOKUP(A45,[1]TDSheet!$A:$H,8,0)</f>
        <v>1</v>
      </c>
      <c r="I45" s="2">
        <f>VLOOKUP(A45,[1]TDSheet!$A:$I,9,0)</f>
        <v>40</v>
      </c>
      <c r="J45" s="2">
        <f>VLOOKUP(A45,[2]Бердянск!$A:$E,4,0)</f>
        <v>419.94900000000001</v>
      </c>
      <c r="K45" s="2">
        <f t="shared" si="2"/>
        <v>-32.835000000000036</v>
      </c>
      <c r="M45" s="2">
        <f>VLOOKUP(A45,[1]TDSheet!$A:$O,15,0)</f>
        <v>29.404799999999966</v>
      </c>
      <c r="N45" s="2">
        <f t="shared" si="3"/>
        <v>77.422799999999995</v>
      </c>
      <c r="O45" s="32">
        <f>7*N45-M45-G45</f>
        <v>488.33979999999991</v>
      </c>
      <c r="P45" s="20"/>
      <c r="R45" s="2">
        <f t="shared" si="4"/>
        <v>6.9999999999999991</v>
      </c>
      <c r="S45" s="2">
        <f t="shared" si="5"/>
        <v>0.69255826449056312</v>
      </c>
      <c r="T45" s="2">
        <f>VLOOKUP(A45,[1]TDSheet!$A:$U,21,0)</f>
        <v>57.985799999999998</v>
      </c>
      <c r="U45" s="2">
        <f>VLOOKUP(A45,[1]TDSheet!$A:$V,22,0)</f>
        <v>39.444200000000002</v>
      </c>
      <c r="V45" s="2">
        <f>VLOOKUP(A45,[1]TDSheet!$A:$N,14,0)</f>
        <v>33.9026</v>
      </c>
      <c r="X45" s="2">
        <f t="shared" si="6"/>
        <v>488.33979999999991</v>
      </c>
    </row>
    <row r="46" spans="1:24" ht="11.1" customHeight="1" x14ac:dyDescent="0.2">
      <c r="A46" s="8" t="s">
        <v>50</v>
      </c>
      <c r="B46" s="8" t="s">
        <v>9</v>
      </c>
      <c r="C46" s="8"/>
      <c r="D46" s="9">
        <v>124.33</v>
      </c>
      <c r="E46" s="9"/>
      <c r="F46" s="9">
        <v>77.227000000000004</v>
      </c>
      <c r="G46" s="9">
        <v>35.963000000000001</v>
      </c>
      <c r="H46" s="19">
        <f>VLOOKUP(A46,[1]TDSheet!$A:$H,8,0)</f>
        <v>1</v>
      </c>
      <c r="I46" s="2">
        <f>VLOOKUP(A46,[1]TDSheet!$A:$I,9,0)</f>
        <v>35</v>
      </c>
      <c r="J46" s="2">
        <f>VLOOKUP(A46,[2]Бердянск!$A:$E,4,0)</f>
        <v>90.227000000000004</v>
      </c>
      <c r="K46" s="2">
        <f t="shared" si="2"/>
        <v>-13</v>
      </c>
      <c r="M46" s="2">
        <f>VLOOKUP(A46,[1]TDSheet!$A:$O,15,0)</f>
        <v>71.628400000000028</v>
      </c>
      <c r="N46" s="2">
        <f t="shared" si="3"/>
        <v>15.445400000000001</v>
      </c>
      <c r="O46" s="32">
        <f t="shared" si="10"/>
        <v>62.307999999999986</v>
      </c>
      <c r="P46" s="20"/>
      <c r="R46" s="2">
        <f t="shared" si="4"/>
        <v>11</v>
      </c>
      <c r="S46" s="2">
        <f t="shared" si="5"/>
        <v>6.965918655392545</v>
      </c>
      <c r="T46" s="2">
        <f>VLOOKUP(A46,[1]TDSheet!$A:$U,21,0)</f>
        <v>17.675800000000002</v>
      </c>
      <c r="U46" s="2">
        <f>VLOOKUP(A46,[1]TDSheet!$A:$V,22,0)</f>
        <v>12.954599999999999</v>
      </c>
      <c r="V46" s="2">
        <f>VLOOKUP(A46,[1]TDSheet!$A:$N,14,0)</f>
        <v>14.216800000000001</v>
      </c>
      <c r="X46" s="2">
        <f t="shared" si="6"/>
        <v>62.307999999999986</v>
      </c>
    </row>
    <row r="47" spans="1:24" ht="11.1" customHeight="1" x14ac:dyDescent="0.2">
      <c r="A47" s="8" t="s">
        <v>51</v>
      </c>
      <c r="B47" s="8" t="s">
        <v>9</v>
      </c>
      <c r="C47" s="8"/>
      <c r="D47" s="9">
        <v>29.437999999999999</v>
      </c>
      <c r="E47" s="9"/>
      <c r="F47" s="9"/>
      <c r="G47" s="9">
        <v>17.640999999999998</v>
      </c>
      <c r="H47" s="19">
        <f>VLOOKUP(A47,[1]TDSheet!$A:$H,8,0)</f>
        <v>0</v>
      </c>
      <c r="I47" s="2">
        <f>VLOOKUP(A47,[1]TDSheet!$A:$I,9,0)</f>
        <v>30</v>
      </c>
      <c r="K47" s="2">
        <f t="shared" si="2"/>
        <v>0</v>
      </c>
      <c r="N47" s="2">
        <f t="shared" si="3"/>
        <v>0</v>
      </c>
      <c r="O47" s="20"/>
      <c r="P47" s="20"/>
      <c r="R47" s="2" t="e">
        <f t="shared" si="4"/>
        <v>#DIV/0!</v>
      </c>
      <c r="S47" s="2" t="e">
        <f t="shared" si="5"/>
        <v>#DIV/0!</v>
      </c>
      <c r="T47" s="2">
        <f>VLOOKUP(A47,[1]TDSheet!$A:$U,21,0)</f>
        <v>4.7165999999999997</v>
      </c>
      <c r="U47" s="2">
        <f>VLOOKUP(A47,[1]TDSheet!$A:$V,22,0)</f>
        <v>2.5702000000000003</v>
      </c>
      <c r="V47" s="2">
        <f>VLOOKUP(A47,[1]TDSheet!$A:$N,14,0)</f>
        <v>10.886199999999999</v>
      </c>
      <c r="W47" s="25" t="str">
        <f>VLOOKUP(A47,[1]TDSheet!$A:$W,23,0)</f>
        <v>Заблокировать</v>
      </c>
      <c r="X47" s="2">
        <f t="shared" si="6"/>
        <v>0</v>
      </c>
    </row>
    <row r="48" spans="1:24" ht="11.1" customHeight="1" x14ac:dyDescent="0.2">
      <c r="A48" s="8" t="s">
        <v>52</v>
      </c>
      <c r="B48" s="8" t="s">
        <v>9</v>
      </c>
      <c r="C48" s="8"/>
      <c r="D48" s="9">
        <v>843.85400000000004</v>
      </c>
      <c r="E48" s="9">
        <v>88.087999999999994</v>
      </c>
      <c r="F48" s="9">
        <v>469.15199999999999</v>
      </c>
      <c r="G48" s="9">
        <v>300.661</v>
      </c>
      <c r="H48" s="19">
        <f>VLOOKUP(A48,[1]TDSheet!$A:$H,8,0)</f>
        <v>1</v>
      </c>
      <c r="I48" s="2">
        <f>VLOOKUP(A48,[1]TDSheet!$A:$I,9,0)</f>
        <v>45</v>
      </c>
      <c r="J48" s="2">
        <f>VLOOKUP(A48,[2]Бердянск!$A:$E,4,0)</f>
        <v>530.10900000000004</v>
      </c>
      <c r="K48" s="2">
        <f t="shared" si="2"/>
        <v>-60.95700000000005</v>
      </c>
      <c r="M48" s="2">
        <f>VLOOKUP(A48,[1]TDSheet!$A:$O,15,0)</f>
        <v>600.68000000000006</v>
      </c>
      <c r="N48" s="2">
        <f t="shared" si="3"/>
        <v>93.830399999999997</v>
      </c>
      <c r="O48" s="32">
        <f t="shared" ref="O48" si="11">11*N48-M48-G48</f>
        <v>130.79339999999985</v>
      </c>
      <c r="P48" s="20"/>
      <c r="R48" s="2">
        <f t="shared" si="4"/>
        <v>11</v>
      </c>
      <c r="S48" s="2">
        <f t="shared" si="5"/>
        <v>9.6060658379373862</v>
      </c>
      <c r="T48" s="2">
        <f>VLOOKUP(A48,[1]TDSheet!$A:$U,21,0)</f>
        <v>90.364200000000011</v>
      </c>
      <c r="U48" s="2">
        <f>VLOOKUP(A48,[1]TDSheet!$A:$V,22,0)</f>
        <v>98.300399999999996</v>
      </c>
      <c r="V48" s="2">
        <f>VLOOKUP(A48,[1]TDSheet!$A:$N,14,0)</f>
        <v>99.295000000000002</v>
      </c>
      <c r="X48" s="2">
        <f t="shared" si="6"/>
        <v>130.79339999999985</v>
      </c>
    </row>
    <row r="49" spans="1:24" ht="11.1" customHeight="1" x14ac:dyDescent="0.2">
      <c r="A49" s="8" t="s">
        <v>53</v>
      </c>
      <c r="B49" s="8" t="s">
        <v>9</v>
      </c>
      <c r="C49" s="8"/>
      <c r="D49" s="9">
        <v>511.13299999999998</v>
      </c>
      <c r="E49" s="9">
        <v>58.616</v>
      </c>
      <c r="F49" s="9">
        <v>296.98700000000002</v>
      </c>
      <c r="G49" s="9">
        <v>136.154</v>
      </c>
      <c r="H49" s="19">
        <f>VLOOKUP(A49,[1]TDSheet!$A:$H,8,0)</f>
        <v>1</v>
      </c>
      <c r="I49" s="2">
        <f>VLOOKUP(A49,[1]TDSheet!$A:$I,9,0)</f>
        <v>45</v>
      </c>
      <c r="J49" s="2">
        <f>VLOOKUP(A49,[2]Бердянск!$A:$E,4,0)</f>
        <v>343.32100000000003</v>
      </c>
      <c r="K49" s="2">
        <f t="shared" si="2"/>
        <v>-46.334000000000003</v>
      </c>
      <c r="M49" s="2">
        <f>VLOOKUP(A49,[1]TDSheet!$A:$O,15,0)</f>
        <v>606.31819999999993</v>
      </c>
      <c r="N49" s="2">
        <f t="shared" si="3"/>
        <v>59.397400000000005</v>
      </c>
      <c r="O49" s="32"/>
      <c r="P49" s="20"/>
      <c r="R49" s="2">
        <f t="shared" si="4"/>
        <v>12.500079128042639</v>
      </c>
      <c r="S49" s="2">
        <f t="shared" si="5"/>
        <v>12.500079128042639</v>
      </c>
      <c r="T49" s="2">
        <f>VLOOKUP(A49,[1]TDSheet!$A:$U,21,0)</f>
        <v>59.796400000000006</v>
      </c>
      <c r="U49" s="2">
        <f>VLOOKUP(A49,[1]TDSheet!$A:$V,22,0)</f>
        <v>62.728200000000001</v>
      </c>
      <c r="V49" s="2">
        <f>VLOOKUP(A49,[1]TDSheet!$A:$N,14,0)</f>
        <v>75.8904</v>
      </c>
      <c r="X49" s="2">
        <f t="shared" si="6"/>
        <v>0</v>
      </c>
    </row>
    <row r="50" spans="1:24" ht="11.1" customHeight="1" x14ac:dyDescent="0.2">
      <c r="A50" s="8" t="s">
        <v>54</v>
      </c>
      <c r="B50" s="8" t="s">
        <v>9</v>
      </c>
      <c r="C50" s="8"/>
      <c r="D50" s="9">
        <v>39.417999999999999</v>
      </c>
      <c r="E50" s="9"/>
      <c r="F50" s="9">
        <v>27.216000000000001</v>
      </c>
      <c r="G50" s="9">
        <v>-0.49399999999999999</v>
      </c>
      <c r="H50" s="19">
        <f>VLOOKUP(A50,[1]TDSheet!$A:$H,8,0)</f>
        <v>0</v>
      </c>
      <c r="I50" s="2">
        <f>VLOOKUP(A50,[1]TDSheet!$A:$I,9,0)</f>
        <v>35</v>
      </c>
      <c r="J50" s="2">
        <f>VLOOKUP(A50,[2]Бердянск!$A:$E,4,0)</f>
        <v>32.670999999999999</v>
      </c>
      <c r="K50" s="2">
        <f t="shared" si="2"/>
        <v>-5.4549999999999983</v>
      </c>
      <c r="N50" s="2">
        <f t="shared" si="3"/>
        <v>5.4432</v>
      </c>
      <c r="O50" s="20"/>
      <c r="P50" s="20"/>
      <c r="R50" s="2">
        <f t="shared" si="4"/>
        <v>-9.0755437977660197E-2</v>
      </c>
      <c r="S50" s="2">
        <f t="shared" si="5"/>
        <v>-9.0755437977660197E-2</v>
      </c>
      <c r="T50" s="2">
        <f>VLOOKUP(A50,[1]TDSheet!$A:$U,21,0)</f>
        <v>3.4729999999999999</v>
      </c>
      <c r="U50" s="2">
        <f>VLOOKUP(A50,[1]TDSheet!$A:$V,22,0)</f>
        <v>3.5768</v>
      </c>
      <c r="V50" s="2">
        <f>VLOOKUP(A50,[1]TDSheet!$A:$N,14,0)</f>
        <v>4.6943999999999999</v>
      </c>
      <c r="W50" s="25" t="str">
        <f>VLOOKUP(A50,[1]TDSheet!$A:$W,23,0)</f>
        <v>Заблокировать</v>
      </c>
      <c r="X50" s="2">
        <f t="shared" si="6"/>
        <v>0</v>
      </c>
    </row>
    <row r="51" spans="1:24" ht="11.1" customHeight="1" x14ac:dyDescent="0.2">
      <c r="A51" s="8" t="s">
        <v>55</v>
      </c>
      <c r="B51" s="8" t="s">
        <v>14</v>
      </c>
      <c r="C51" s="35" t="str">
        <f>VLOOKUP(A51,[1]TDSheet!$A:$C,3,0)</f>
        <v>Дек</v>
      </c>
      <c r="D51" s="9">
        <v>599</v>
      </c>
      <c r="E51" s="9">
        <v>6</v>
      </c>
      <c r="F51" s="9">
        <v>512</v>
      </c>
      <c r="G51" s="9">
        <v>24</v>
      </c>
      <c r="H51" s="19">
        <f>VLOOKUP(A51,[1]TDSheet!$A:$H,8,0)</f>
        <v>0.4</v>
      </c>
      <c r="I51" s="2">
        <f>VLOOKUP(A51,[1]TDSheet!$A:$I,9,0)</f>
        <v>45</v>
      </c>
      <c r="J51" s="2">
        <f>VLOOKUP(A51,[2]Бердянск!$A:$E,4,0)</f>
        <v>528</v>
      </c>
      <c r="K51" s="2">
        <f t="shared" si="2"/>
        <v>-16</v>
      </c>
      <c r="M51" s="2">
        <f>VLOOKUP(A51,[1]TDSheet!$A:$O,15,0)</f>
        <v>242.39999999999998</v>
      </c>
      <c r="N51" s="2">
        <f t="shared" si="3"/>
        <v>102.4</v>
      </c>
      <c r="O51" s="32">
        <f>9*N51-M51-G51</f>
        <v>655.20000000000005</v>
      </c>
      <c r="P51" s="20"/>
      <c r="R51" s="2">
        <f t="shared" si="4"/>
        <v>9</v>
      </c>
      <c r="S51" s="2">
        <f t="shared" si="5"/>
        <v>2.6015624999999996</v>
      </c>
      <c r="T51" s="2">
        <f>VLOOKUP(A51,[1]TDSheet!$A:$U,21,0)</f>
        <v>25.4</v>
      </c>
      <c r="U51" s="2">
        <f>VLOOKUP(A51,[1]TDSheet!$A:$V,22,0)</f>
        <v>82.8</v>
      </c>
      <c r="V51" s="2">
        <f>VLOOKUP(A51,[1]TDSheet!$A:$N,14,0)</f>
        <v>59.8</v>
      </c>
      <c r="X51" s="2">
        <f t="shared" si="6"/>
        <v>262.08000000000004</v>
      </c>
    </row>
    <row r="52" spans="1:24" ht="11.1" customHeight="1" x14ac:dyDescent="0.2">
      <c r="A52" s="8" t="s">
        <v>56</v>
      </c>
      <c r="B52" s="8" t="s">
        <v>14</v>
      </c>
      <c r="C52" s="8"/>
      <c r="D52" s="9">
        <v>36</v>
      </c>
      <c r="E52" s="9"/>
      <c r="F52" s="9">
        <v>30</v>
      </c>
      <c r="G52" s="9">
        <v>6</v>
      </c>
      <c r="H52" s="19">
        <f>VLOOKUP(A52,[1]TDSheet!$A:$H,8,0)</f>
        <v>0.45</v>
      </c>
      <c r="I52" s="2">
        <f>VLOOKUP(A52,[1]TDSheet!$A:$I,9,0)</f>
        <v>50</v>
      </c>
      <c r="J52" s="2">
        <f>VLOOKUP(A52,[2]Бердянск!$A:$E,4,0)</f>
        <v>30</v>
      </c>
      <c r="K52" s="2">
        <f t="shared" si="2"/>
        <v>0</v>
      </c>
      <c r="N52" s="2">
        <f t="shared" si="3"/>
        <v>6</v>
      </c>
      <c r="O52" s="32">
        <f>7*N52-M52-G52</f>
        <v>36</v>
      </c>
      <c r="P52" s="20"/>
      <c r="R52" s="2">
        <f t="shared" si="4"/>
        <v>7</v>
      </c>
      <c r="S52" s="2">
        <f t="shared" si="5"/>
        <v>1</v>
      </c>
      <c r="T52" s="2">
        <f>VLOOKUP(A52,[1]TDSheet!$A:$U,21,0)</f>
        <v>2</v>
      </c>
      <c r="U52" s="2">
        <f>VLOOKUP(A52,[1]TDSheet!$A:$V,22,0)</f>
        <v>4</v>
      </c>
      <c r="V52" s="2">
        <f>VLOOKUP(A52,[1]TDSheet!$A:$N,14,0)</f>
        <v>2.8</v>
      </c>
      <c r="X52" s="2">
        <f t="shared" si="6"/>
        <v>16.2</v>
      </c>
    </row>
    <row r="53" spans="1:24" ht="11.1" customHeight="1" x14ac:dyDescent="0.2">
      <c r="A53" s="8" t="s">
        <v>57</v>
      </c>
      <c r="B53" s="8" t="s">
        <v>14</v>
      </c>
      <c r="C53" s="8"/>
      <c r="D53" s="9">
        <v>8</v>
      </c>
      <c r="E53" s="9"/>
      <c r="F53" s="9">
        <v>8</v>
      </c>
      <c r="G53" s="9"/>
      <c r="H53" s="19">
        <f>VLOOKUP(A53,[1]TDSheet!$A:$H,8,0)</f>
        <v>0.6</v>
      </c>
      <c r="I53" s="2">
        <f>VLOOKUP(A53,[1]TDSheet!$A:$I,9,0)</f>
        <v>45</v>
      </c>
      <c r="J53" s="2">
        <f>VLOOKUP(A53,[2]Бердянск!$A:$E,4,0)</f>
        <v>8</v>
      </c>
      <c r="K53" s="2">
        <f t="shared" si="2"/>
        <v>0</v>
      </c>
      <c r="N53" s="2">
        <f t="shared" si="3"/>
        <v>1.6</v>
      </c>
      <c r="O53" s="32">
        <f>6*N53-M53-G53</f>
        <v>9.6000000000000014</v>
      </c>
      <c r="P53" s="20"/>
      <c r="R53" s="2">
        <f t="shared" si="4"/>
        <v>6.0000000000000009</v>
      </c>
      <c r="S53" s="2">
        <f t="shared" si="5"/>
        <v>0</v>
      </c>
      <c r="T53" s="2">
        <f>VLOOKUP(A53,[1]TDSheet!$A:$U,21,0)</f>
        <v>0</v>
      </c>
      <c r="U53" s="2">
        <f>VLOOKUP(A53,[1]TDSheet!$A:$V,22,0)</f>
        <v>0</v>
      </c>
      <c r="V53" s="2">
        <f>VLOOKUP(A53,[1]TDSheet!$A:$N,14,0)</f>
        <v>0</v>
      </c>
      <c r="X53" s="2">
        <f t="shared" si="6"/>
        <v>5.7600000000000007</v>
      </c>
    </row>
    <row r="54" spans="1:24" ht="11.1" customHeight="1" x14ac:dyDescent="0.2">
      <c r="A54" s="8" t="s">
        <v>58</v>
      </c>
      <c r="B54" s="8" t="s">
        <v>14</v>
      </c>
      <c r="C54" s="35" t="str">
        <f>VLOOKUP(A54,[1]TDSheet!$A:$C,3,0)</f>
        <v>Дек</v>
      </c>
      <c r="D54" s="9">
        <v>106</v>
      </c>
      <c r="E54" s="9"/>
      <c r="F54" s="9">
        <v>29</v>
      </c>
      <c r="G54" s="9">
        <v>9</v>
      </c>
      <c r="H54" s="19">
        <f>VLOOKUP(A54,[1]TDSheet!$A:$H,8,0)</f>
        <v>0.4</v>
      </c>
      <c r="I54" s="2">
        <f>VLOOKUP(A54,[1]TDSheet!$A:$I,9,0)</f>
        <v>40</v>
      </c>
      <c r="J54" s="2">
        <f>VLOOKUP(A54,[2]Бердянск!$A:$E,4,0)</f>
        <v>28</v>
      </c>
      <c r="K54" s="2">
        <f t="shared" si="2"/>
        <v>1</v>
      </c>
      <c r="M54" s="2">
        <f>VLOOKUP(A54,[1]TDSheet!$A:$O,15,0)</f>
        <v>528.19999999999993</v>
      </c>
      <c r="N54" s="2">
        <f t="shared" si="3"/>
        <v>5.8</v>
      </c>
      <c r="O54" s="32"/>
      <c r="P54" s="20"/>
      <c r="R54" s="2">
        <f t="shared" si="4"/>
        <v>92.620689655172399</v>
      </c>
      <c r="S54" s="2">
        <f t="shared" si="5"/>
        <v>92.620689655172399</v>
      </c>
      <c r="T54" s="2">
        <f>VLOOKUP(A54,[1]TDSheet!$A:$U,21,0)</f>
        <v>29.2</v>
      </c>
      <c r="U54" s="2">
        <f>VLOOKUP(A54,[1]TDSheet!$A:$V,22,0)</f>
        <v>11.4</v>
      </c>
      <c r="V54" s="2">
        <f>VLOOKUP(A54,[1]TDSheet!$A:$N,14,0)</f>
        <v>62.8</v>
      </c>
      <c r="X54" s="2">
        <f t="shared" si="6"/>
        <v>0</v>
      </c>
    </row>
    <row r="55" spans="1:24" ht="11.1" customHeight="1" x14ac:dyDescent="0.2">
      <c r="A55" s="8" t="s">
        <v>59</v>
      </c>
      <c r="B55" s="8" t="s">
        <v>14</v>
      </c>
      <c r="C55" s="35" t="str">
        <f>VLOOKUP(A55,[1]TDSheet!$A:$C,3,0)</f>
        <v>Дек</v>
      </c>
      <c r="D55" s="9">
        <v>695</v>
      </c>
      <c r="E55" s="9"/>
      <c r="F55" s="9">
        <v>381</v>
      </c>
      <c r="G55" s="9">
        <v>257</v>
      </c>
      <c r="H55" s="19">
        <f>VLOOKUP(A55,[1]TDSheet!$A:$H,8,0)</f>
        <v>0.4</v>
      </c>
      <c r="I55" s="2">
        <f>VLOOKUP(A55,[1]TDSheet!$A:$I,9,0)</f>
        <v>45</v>
      </c>
      <c r="J55" s="2">
        <f>VLOOKUP(A55,[2]Бердянск!$A:$E,4,0)</f>
        <v>385</v>
      </c>
      <c r="K55" s="2">
        <f t="shared" si="2"/>
        <v>-4</v>
      </c>
      <c r="M55" s="2">
        <f>VLOOKUP(A55,[1]TDSheet!$A:$O,15,0)</f>
        <v>40.600000000000023</v>
      </c>
      <c r="N55" s="2">
        <f t="shared" si="3"/>
        <v>76.2</v>
      </c>
      <c r="O55" s="32">
        <f>10*N55-M55-G55</f>
        <v>464.4</v>
      </c>
      <c r="P55" s="20"/>
      <c r="R55" s="2">
        <f t="shared" si="4"/>
        <v>10</v>
      </c>
      <c r="S55" s="2">
        <f t="shared" si="5"/>
        <v>3.9055118110236222</v>
      </c>
      <c r="T55" s="2">
        <f>VLOOKUP(A55,[1]TDSheet!$A:$U,21,0)</f>
        <v>78.400000000000006</v>
      </c>
      <c r="U55" s="2">
        <f>VLOOKUP(A55,[1]TDSheet!$A:$V,22,0)</f>
        <v>74.8</v>
      </c>
      <c r="V55" s="2">
        <f>VLOOKUP(A55,[1]TDSheet!$A:$N,14,0)</f>
        <v>52.2</v>
      </c>
      <c r="X55" s="2">
        <f t="shared" si="6"/>
        <v>185.76</v>
      </c>
    </row>
    <row r="56" spans="1:24" ht="11.1" customHeight="1" x14ac:dyDescent="0.2">
      <c r="A56" s="8" t="s">
        <v>60</v>
      </c>
      <c r="B56" s="8" t="s">
        <v>14</v>
      </c>
      <c r="C56" s="35" t="str">
        <f>VLOOKUP(A56,[1]TDSheet!$A:$C,3,0)</f>
        <v>Дек</v>
      </c>
      <c r="D56" s="9">
        <v>1005</v>
      </c>
      <c r="E56" s="9">
        <v>6</v>
      </c>
      <c r="F56" s="9">
        <v>515</v>
      </c>
      <c r="G56" s="9">
        <v>381</v>
      </c>
      <c r="H56" s="19">
        <f>VLOOKUP(A56,[1]TDSheet!$A:$H,8,0)</f>
        <v>0.4</v>
      </c>
      <c r="I56" s="2">
        <f>VLOOKUP(A56,[1]TDSheet!$A:$I,9,0)</f>
        <v>40</v>
      </c>
      <c r="J56" s="2">
        <f>VLOOKUP(A56,[2]Бердянск!$A:$E,4,0)</f>
        <v>562</v>
      </c>
      <c r="K56" s="2">
        <f t="shared" si="2"/>
        <v>-47</v>
      </c>
      <c r="M56" s="2">
        <f>VLOOKUP(A56,[1]TDSheet!$A:$O,15,0)</f>
        <v>110</v>
      </c>
      <c r="N56" s="2">
        <f t="shared" si="3"/>
        <v>103</v>
      </c>
      <c r="O56" s="32">
        <f t="shared" ref="O56:O59" si="12">11*N56-M56-G56</f>
        <v>642</v>
      </c>
      <c r="P56" s="20"/>
      <c r="R56" s="2">
        <f t="shared" si="4"/>
        <v>11</v>
      </c>
      <c r="S56" s="2">
        <f t="shared" si="5"/>
        <v>4.766990291262136</v>
      </c>
      <c r="T56" s="2">
        <f>VLOOKUP(A56,[1]TDSheet!$A:$U,21,0)</f>
        <v>108.4</v>
      </c>
      <c r="U56" s="2">
        <f>VLOOKUP(A56,[1]TDSheet!$A:$V,22,0)</f>
        <v>37.6</v>
      </c>
      <c r="V56" s="2">
        <f>VLOOKUP(A56,[1]TDSheet!$A:$N,14,0)</f>
        <v>77</v>
      </c>
      <c r="X56" s="2">
        <f t="shared" si="6"/>
        <v>256.8</v>
      </c>
    </row>
    <row r="57" spans="1:24" ht="11.1" customHeight="1" x14ac:dyDescent="0.2">
      <c r="A57" s="8" t="s">
        <v>61</v>
      </c>
      <c r="B57" s="8" t="s">
        <v>9</v>
      </c>
      <c r="C57" s="35" t="str">
        <f>VLOOKUP(A57,[1]TDSheet!$A:$C,3,0)</f>
        <v>Дек</v>
      </c>
      <c r="D57" s="9">
        <v>188.80500000000001</v>
      </c>
      <c r="E57" s="9"/>
      <c r="F57" s="9">
        <v>69.944000000000003</v>
      </c>
      <c r="G57" s="9">
        <v>75.012</v>
      </c>
      <c r="H57" s="19">
        <f>VLOOKUP(A57,[1]TDSheet!$A:$H,8,0)</f>
        <v>1</v>
      </c>
      <c r="I57" s="2">
        <f>VLOOKUP(A57,[1]TDSheet!$A:$I,9,0)</f>
        <v>50</v>
      </c>
      <c r="J57" s="2">
        <f>VLOOKUP(A57,[2]Бердянск!$A:$E,4,0)</f>
        <v>80.061999999999998</v>
      </c>
      <c r="K57" s="2">
        <f t="shared" si="2"/>
        <v>-10.117999999999995</v>
      </c>
      <c r="M57" s="2">
        <f>VLOOKUP(A57,[1]TDSheet!$A:$O,15,0)</f>
        <v>90.437600000000003</v>
      </c>
      <c r="N57" s="2">
        <f t="shared" si="3"/>
        <v>13.988800000000001</v>
      </c>
      <c r="O57" s="32"/>
      <c r="P57" s="20"/>
      <c r="R57" s="2">
        <f t="shared" si="4"/>
        <v>11.827290403751572</v>
      </c>
      <c r="S57" s="2">
        <f t="shared" si="5"/>
        <v>11.827290403751572</v>
      </c>
      <c r="T57" s="2">
        <f>VLOOKUP(A57,[1]TDSheet!$A:$U,21,0)</f>
        <v>16.550999999999998</v>
      </c>
      <c r="U57" s="2">
        <f>VLOOKUP(A57,[1]TDSheet!$A:$V,22,0)</f>
        <v>3.5255999999999998</v>
      </c>
      <c r="V57" s="2">
        <f>VLOOKUP(A57,[1]TDSheet!$A:$N,14,0)</f>
        <v>18.107199999999999</v>
      </c>
      <c r="X57" s="2">
        <f t="shared" si="6"/>
        <v>0</v>
      </c>
    </row>
    <row r="58" spans="1:24" ht="11.1" customHeight="1" x14ac:dyDescent="0.2">
      <c r="A58" s="8" t="s">
        <v>62</v>
      </c>
      <c r="B58" s="8" t="s">
        <v>9</v>
      </c>
      <c r="C58" s="35" t="str">
        <f>VLOOKUP(A58,[1]TDSheet!$A:$C,3,0)</f>
        <v>Дек</v>
      </c>
      <c r="D58" s="9">
        <v>106.98099999999999</v>
      </c>
      <c r="E58" s="9">
        <v>122.327</v>
      </c>
      <c r="F58" s="9">
        <v>95.984999999999999</v>
      </c>
      <c r="G58" s="9">
        <v>112.97799999999999</v>
      </c>
      <c r="H58" s="19">
        <f>VLOOKUP(A58,[1]TDSheet!$A:$H,8,0)</f>
        <v>1</v>
      </c>
      <c r="I58" s="2">
        <f>VLOOKUP(A58,[1]TDSheet!$A:$I,9,0)</f>
        <v>50</v>
      </c>
      <c r="J58" s="2">
        <f>VLOOKUP(A58,[2]Бердянск!$A:$E,4,0)</f>
        <v>108.67100000000001</v>
      </c>
      <c r="K58" s="2">
        <f t="shared" si="2"/>
        <v>-12.686000000000007</v>
      </c>
      <c r="M58" s="2">
        <f>VLOOKUP(A58,[1]TDSheet!$A:$O,15,0)</f>
        <v>53.896600000000007</v>
      </c>
      <c r="N58" s="2">
        <f t="shared" si="3"/>
        <v>19.196999999999999</v>
      </c>
      <c r="O58" s="32">
        <f t="shared" si="12"/>
        <v>44.292400000000001</v>
      </c>
      <c r="P58" s="20"/>
      <c r="R58" s="2">
        <f t="shared" si="4"/>
        <v>11</v>
      </c>
      <c r="S58" s="2">
        <f t="shared" si="5"/>
        <v>8.6927436578632076</v>
      </c>
      <c r="T58" s="2">
        <f>VLOOKUP(A58,[1]TDSheet!$A:$U,21,0)</f>
        <v>7.5528000000000004</v>
      </c>
      <c r="U58" s="2">
        <f>VLOOKUP(A58,[1]TDSheet!$A:$V,22,0)</f>
        <v>10.8156</v>
      </c>
      <c r="V58" s="2">
        <f>VLOOKUP(A58,[1]TDSheet!$A:$N,14,0)</f>
        <v>10.8102</v>
      </c>
      <c r="X58" s="2">
        <f t="shared" si="6"/>
        <v>44.292400000000001</v>
      </c>
    </row>
    <row r="59" spans="1:24" ht="21.95" customHeight="1" x14ac:dyDescent="0.2">
      <c r="A59" s="8" t="s">
        <v>63</v>
      </c>
      <c r="B59" s="8" t="s">
        <v>9</v>
      </c>
      <c r="C59" s="35" t="str">
        <f>VLOOKUP(A59,[1]TDSheet!$A:$C,3,0)</f>
        <v>Дек</v>
      </c>
      <c r="D59" s="9">
        <v>149.70599999999999</v>
      </c>
      <c r="E59" s="9"/>
      <c r="F59" s="9">
        <v>71.022000000000006</v>
      </c>
      <c r="G59" s="23">
        <f>59.278+G110</f>
        <v>78.212999999999994</v>
      </c>
      <c r="H59" s="19">
        <f>VLOOKUP(A59,[1]TDSheet!$A:$H,8,0)</f>
        <v>1</v>
      </c>
      <c r="I59" s="2">
        <f>VLOOKUP(A59,[1]TDSheet!$A:$I,9,0)</f>
        <v>55</v>
      </c>
      <c r="J59" s="2">
        <f>VLOOKUP(A59,[2]Бердянск!$A:$E,4,0)</f>
        <v>82.453999999999994</v>
      </c>
      <c r="K59" s="2">
        <f t="shared" si="2"/>
        <v>-11.431999999999988</v>
      </c>
      <c r="M59" s="2">
        <f>VLOOKUP(A59,[1]TDSheet!$A:$O,15,0)</f>
        <v>32.028399999999976</v>
      </c>
      <c r="N59" s="2">
        <f t="shared" si="3"/>
        <v>14.204400000000001</v>
      </c>
      <c r="O59" s="32">
        <f t="shared" si="12"/>
        <v>46.007000000000033</v>
      </c>
      <c r="P59" s="20"/>
      <c r="R59" s="2">
        <f t="shared" si="4"/>
        <v>11</v>
      </c>
      <c r="S59" s="2">
        <f t="shared" si="5"/>
        <v>7.7610740333980992</v>
      </c>
      <c r="T59" s="2">
        <f>VLOOKUP(A59,[1]TDSheet!$A:$U,21,0)</f>
        <v>6.1054000000000004</v>
      </c>
      <c r="U59" s="2">
        <f>VLOOKUP(A59,[1]TDSheet!$A:$V,22,0)</f>
        <v>16.915600000000001</v>
      </c>
      <c r="V59" s="2">
        <f>VLOOKUP(A59,[1]TDSheet!$A:$N,14,0)</f>
        <v>12.486799999999999</v>
      </c>
      <c r="X59" s="2">
        <f t="shared" si="6"/>
        <v>46.007000000000033</v>
      </c>
    </row>
    <row r="60" spans="1:24" ht="21.95" customHeight="1" x14ac:dyDescent="0.2">
      <c r="A60" s="8" t="s">
        <v>64</v>
      </c>
      <c r="B60" s="8" t="s">
        <v>9</v>
      </c>
      <c r="C60" s="8"/>
      <c r="D60" s="10"/>
      <c r="E60" s="9">
        <v>44.429000000000002</v>
      </c>
      <c r="F60" s="9"/>
      <c r="G60" s="9">
        <v>44.429000000000002</v>
      </c>
      <c r="H60" s="19">
        <v>0</v>
      </c>
      <c r="I60" s="2" t="e">
        <f>VLOOKUP(A60,[1]TDSheet!$A:$I,9,0)</f>
        <v>#N/A</v>
      </c>
      <c r="K60" s="2">
        <f t="shared" si="2"/>
        <v>0</v>
      </c>
      <c r="N60" s="2">
        <f t="shared" si="3"/>
        <v>0</v>
      </c>
      <c r="O60" s="20"/>
      <c r="P60" s="20"/>
      <c r="R60" s="2" t="e">
        <f t="shared" si="4"/>
        <v>#DIV/0!</v>
      </c>
      <c r="S60" s="2" t="e">
        <f t="shared" si="5"/>
        <v>#DIV/0!</v>
      </c>
      <c r="T60" s="2">
        <v>0</v>
      </c>
      <c r="U60" s="2">
        <v>0</v>
      </c>
      <c r="V60" s="2">
        <v>0</v>
      </c>
      <c r="X60" s="2">
        <f t="shared" si="6"/>
        <v>0</v>
      </c>
    </row>
    <row r="61" spans="1:24" ht="21.95" customHeight="1" x14ac:dyDescent="0.2">
      <c r="A61" s="8" t="s">
        <v>65</v>
      </c>
      <c r="B61" s="8" t="s">
        <v>9</v>
      </c>
      <c r="C61" s="8"/>
      <c r="D61" s="9">
        <v>393.53</v>
      </c>
      <c r="E61" s="9"/>
      <c r="F61" s="9">
        <v>214.04400000000001</v>
      </c>
      <c r="G61" s="9">
        <v>140.89099999999999</v>
      </c>
      <c r="H61" s="19">
        <f>VLOOKUP(A61,[1]TDSheet!$A:$H,8,0)</f>
        <v>1</v>
      </c>
      <c r="I61" s="2">
        <f>VLOOKUP(A61,[1]TDSheet!$A:$I,9,0)</f>
        <v>40</v>
      </c>
      <c r="J61" s="2">
        <f>VLOOKUP(A61,[2]Бердянск!$A:$E,4,0)</f>
        <v>222.26499999999999</v>
      </c>
      <c r="K61" s="2">
        <f t="shared" si="2"/>
        <v>-8.2209999999999752</v>
      </c>
      <c r="M61" s="2">
        <f>VLOOKUP(A61,[1]TDSheet!$A:$O,15,0)</f>
        <v>135.73279999999994</v>
      </c>
      <c r="N61" s="2">
        <f t="shared" si="3"/>
        <v>42.808800000000005</v>
      </c>
      <c r="O61" s="32">
        <v>200</v>
      </c>
      <c r="P61" s="20"/>
      <c r="R61" s="2">
        <f t="shared" si="4"/>
        <v>11.13378090486068</v>
      </c>
      <c r="S61" s="2">
        <f t="shared" si="5"/>
        <v>6.4618442936966218</v>
      </c>
      <c r="T61" s="2">
        <f>VLOOKUP(A61,[1]TDSheet!$A:$U,21,0)</f>
        <v>25.963000000000001</v>
      </c>
      <c r="U61" s="2">
        <f>VLOOKUP(A61,[1]TDSheet!$A:$V,22,0)</f>
        <v>44.367599999999996</v>
      </c>
      <c r="V61" s="2">
        <f>VLOOKUP(A61,[1]TDSheet!$A:$N,14,0)</f>
        <v>37.540599999999998</v>
      </c>
      <c r="W61" s="36" t="s">
        <v>136</v>
      </c>
      <c r="X61" s="2">
        <f t="shared" si="6"/>
        <v>200</v>
      </c>
    </row>
    <row r="62" spans="1:24" ht="11.1" customHeight="1" x14ac:dyDescent="0.2">
      <c r="A62" s="8" t="s">
        <v>66</v>
      </c>
      <c r="B62" s="8" t="s">
        <v>14</v>
      </c>
      <c r="C62" s="35" t="str">
        <f>VLOOKUP(A62,[1]TDSheet!$A:$C,3,0)</f>
        <v>Дек</v>
      </c>
      <c r="D62" s="9">
        <v>608</v>
      </c>
      <c r="E62" s="9">
        <v>64</v>
      </c>
      <c r="F62" s="9">
        <v>469</v>
      </c>
      <c r="G62" s="9">
        <v>116</v>
      </c>
      <c r="H62" s="19">
        <f>VLOOKUP(A62,[1]TDSheet!$A:$H,8,0)</f>
        <v>0.4</v>
      </c>
      <c r="I62" s="2">
        <f>VLOOKUP(A62,[1]TDSheet!$A:$I,9,0)</f>
        <v>45</v>
      </c>
      <c r="J62" s="2">
        <f>VLOOKUP(A62,[2]Бердянск!$A:$E,4,0)</f>
        <v>491</v>
      </c>
      <c r="K62" s="2">
        <f t="shared" si="2"/>
        <v>-22</v>
      </c>
      <c r="M62" s="2">
        <f>VLOOKUP(A62,[1]TDSheet!$A:$O,15,0)</f>
        <v>364.79999999999995</v>
      </c>
      <c r="N62" s="2">
        <f t="shared" si="3"/>
        <v>93.8</v>
      </c>
      <c r="O62" s="32">
        <f t="shared" ref="O62" si="13">11*N62-M62-G62</f>
        <v>551</v>
      </c>
      <c r="P62" s="20"/>
      <c r="R62" s="2">
        <f t="shared" si="4"/>
        <v>11</v>
      </c>
      <c r="S62" s="2">
        <f t="shared" si="5"/>
        <v>5.1257995735607675</v>
      </c>
      <c r="T62" s="2">
        <f>VLOOKUP(A62,[1]TDSheet!$A:$U,21,0)</f>
        <v>47.6</v>
      </c>
      <c r="U62" s="2">
        <f>VLOOKUP(A62,[1]TDSheet!$A:$V,22,0)</f>
        <v>78.599999999999994</v>
      </c>
      <c r="V62" s="2">
        <f>VLOOKUP(A62,[1]TDSheet!$A:$N,14,0)</f>
        <v>68.599999999999994</v>
      </c>
      <c r="X62" s="2">
        <f t="shared" si="6"/>
        <v>220.4</v>
      </c>
    </row>
    <row r="63" spans="1:24" ht="11.1" customHeight="1" x14ac:dyDescent="0.2">
      <c r="A63" s="8" t="s">
        <v>67</v>
      </c>
      <c r="B63" s="8" t="s">
        <v>9</v>
      </c>
      <c r="C63" s="8"/>
      <c r="D63" s="9">
        <v>8.48</v>
      </c>
      <c r="E63" s="9"/>
      <c r="F63" s="9">
        <v>2.1320000000000001</v>
      </c>
      <c r="G63" s="9">
        <v>6.3479999999999999</v>
      </c>
      <c r="H63" s="19">
        <f>VLOOKUP(A63,[1]TDSheet!$A:$H,8,0)</f>
        <v>1</v>
      </c>
      <c r="I63" s="2">
        <f>VLOOKUP(A63,[1]TDSheet!$A:$I,9,0)</f>
        <v>40</v>
      </c>
      <c r="J63" s="2">
        <f>VLOOKUP(A63,[2]Бердянск!$A:$E,4,0)</f>
        <v>2.1320000000000001</v>
      </c>
      <c r="K63" s="2">
        <f t="shared" si="2"/>
        <v>0</v>
      </c>
      <c r="N63" s="2">
        <f t="shared" si="3"/>
        <v>0.4264</v>
      </c>
      <c r="O63" s="32"/>
      <c r="P63" s="20"/>
      <c r="R63" s="2">
        <f t="shared" si="4"/>
        <v>14.887429643527204</v>
      </c>
      <c r="S63" s="2">
        <f t="shared" si="5"/>
        <v>14.887429643527204</v>
      </c>
      <c r="T63" s="2">
        <f>VLOOKUP(A63,[1]TDSheet!$A:$U,21,0)</f>
        <v>0</v>
      </c>
      <c r="U63" s="2">
        <f>VLOOKUP(A63,[1]TDSheet!$A:$V,22,0)</f>
        <v>0.4</v>
      </c>
      <c r="V63" s="2">
        <f>VLOOKUP(A63,[1]TDSheet!$A:$N,14,0)</f>
        <v>0</v>
      </c>
      <c r="X63" s="2">
        <f t="shared" si="6"/>
        <v>0</v>
      </c>
    </row>
    <row r="64" spans="1:24" ht="21.95" customHeight="1" x14ac:dyDescent="0.2">
      <c r="A64" s="8" t="s">
        <v>68</v>
      </c>
      <c r="B64" s="8" t="s">
        <v>14</v>
      </c>
      <c r="C64" s="8"/>
      <c r="D64" s="9">
        <v>36</v>
      </c>
      <c r="E64" s="9"/>
      <c r="F64" s="9">
        <v>35</v>
      </c>
      <c r="G64" s="9">
        <v>1</v>
      </c>
      <c r="H64" s="19">
        <f>VLOOKUP(A64,[1]TDSheet!$A:$H,8,0)</f>
        <v>0.35</v>
      </c>
      <c r="I64" s="2">
        <f>VLOOKUP(A64,[1]TDSheet!$A:$I,9,0)</f>
        <v>45</v>
      </c>
      <c r="J64" s="2">
        <f>VLOOKUP(A64,[2]Бердянск!$A:$E,4,0)</f>
        <v>35</v>
      </c>
      <c r="K64" s="2">
        <f t="shared" si="2"/>
        <v>0</v>
      </c>
      <c r="N64" s="2">
        <f t="shared" si="3"/>
        <v>7</v>
      </c>
      <c r="O64" s="32">
        <f>6*N64-M64-G64</f>
        <v>41</v>
      </c>
      <c r="P64" s="20"/>
      <c r="R64" s="2">
        <f t="shared" si="4"/>
        <v>6</v>
      </c>
      <c r="S64" s="2">
        <f t="shared" si="5"/>
        <v>0.14285714285714285</v>
      </c>
      <c r="T64" s="2">
        <f>VLOOKUP(A64,[1]TDSheet!$A:$U,21,0)</f>
        <v>1.2</v>
      </c>
      <c r="U64" s="2">
        <f>VLOOKUP(A64,[1]TDSheet!$A:$V,22,0)</f>
        <v>4.5999999999999996</v>
      </c>
      <c r="V64" s="2">
        <f>VLOOKUP(A64,[1]TDSheet!$A:$N,14,0)</f>
        <v>1.4</v>
      </c>
      <c r="X64" s="2">
        <f t="shared" si="6"/>
        <v>14.35</v>
      </c>
    </row>
    <row r="65" spans="1:25" ht="21.95" customHeight="1" x14ac:dyDescent="0.2">
      <c r="A65" s="8" t="s">
        <v>69</v>
      </c>
      <c r="B65" s="8" t="s">
        <v>14</v>
      </c>
      <c r="C65" s="8"/>
      <c r="D65" s="9">
        <v>30</v>
      </c>
      <c r="E65" s="9"/>
      <c r="F65" s="9">
        <v>6</v>
      </c>
      <c r="G65" s="9">
        <v>24</v>
      </c>
      <c r="H65" s="19">
        <f>VLOOKUP(A65,[1]TDSheet!$A:$H,8,0)</f>
        <v>0</v>
      </c>
      <c r="I65" s="2">
        <f>VLOOKUP(A65,[1]TDSheet!$A:$I,9,0)</f>
        <v>60</v>
      </c>
      <c r="J65" s="2">
        <f>VLOOKUP(A65,[2]Бердянск!$A:$E,4,0)</f>
        <v>6</v>
      </c>
      <c r="K65" s="2">
        <f t="shared" si="2"/>
        <v>0</v>
      </c>
      <c r="N65" s="2">
        <f t="shared" si="3"/>
        <v>1.2</v>
      </c>
      <c r="O65" s="20"/>
      <c r="P65" s="20"/>
      <c r="R65" s="2">
        <f t="shared" si="4"/>
        <v>20</v>
      </c>
      <c r="S65" s="2">
        <f t="shared" si="5"/>
        <v>20</v>
      </c>
      <c r="T65" s="2">
        <f>VLOOKUP(A65,[1]TDSheet!$A:$U,21,0)</f>
        <v>1.2</v>
      </c>
      <c r="U65" s="2">
        <f>VLOOKUP(A65,[1]TDSheet!$A:$V,22,0)</f>
        <v>3.2</v>
      </c>
      <c r="V65" s="2">
        <f>VLOOKUP(A65,[1]TDSheet!$A:$N,14,0)</f>
        <v>0</v>
      </c>
      <c r="W65" s="25" t="str">
        <f>VLOOKUP(A65,[1]TDSheet!$A:$W,23,0)</f>
        <v>Заблокировать</v>
      </c>
      <c r="X65" s="2">
        <f t="shared" si="6"/>
        <v>0</v>
      </c>
    </row>
    <row r="66" spans="1:25" ht="21.95" customHeight="1" x14ac:dyDescent="0.2">
      <c r="A66" s="8" t="s">
        <v>70</v>
      </c>
      <c r="B66" s="8" t="s">
        <v>14</v>
      </c>
      <c r="C66" s="8"/>
      <c r="D66" s="9">
        <v>3</v>
      </c>
      <c r="E66" s="9"/>
      <c r="F66" s="9"/>
      <c r="G66" s="9">
        <v>3</v>
      </c>
      <c r="H66" s="19">
        <f>VLOOKUP(A66,[1]TDSheet!$A:$H,8,0)</f>
        <v>0</v>
      </c>
      <c r="I66" s="2">
        <f>VLOOKUP(A66,[1]TDSheet!$A:$I,9,0)</f>
        <v>45</v>
      </c>
      <c r="K66" s="2">
        <f t="shared" si="2"/>
        <v>0</v>
      </c>
      <c r="N66" s="2">
        <f t="shared" si="3"/>
        <v>0</v>
      </c>
      <c r="O66" s="20"/>
      <c r="P66" s="20"/>
      <c r="R66" s="2" t="e">
        <f t="shared" si="4"/>
        <v>#DIV/0!</v>
      </c>
      <c r="S66" s="2" t="e">
        <f t="shared" si="5"/>
        <v>#DIV/0!</v>
      </c>
      <c r="T66" s="2">
        <f>VLOOKUP(A66,[1]TDSheet!$A:$U,21,0)</f>
        <v>1</v>
      </c>
      <c r="U66" s="2">
        <f>VLOOKUP(A66,[1]TDSheet!$A:$V,22,0)</f>
        <v>0</v>
      </c>
      <c r="V66" s="2">
        <f>VLOOKUP(A66,[1]TDSheet!$A:$N,14,0)</f>
        <v>0.6</v>
      </c>
      <c r="W66" s="25" t="str">
        <f>VLOOKUP(A66,[1]TDSheet!$A:$W,23,0)</f>
        <v>Заблокировать</v>
      </c>
      <c r="X66" s="2">
        <f t="shared" si="6"/>
        <v>0</v>
      </c>
    </row>
    <row r="67" spans="1:25" ht="21.95" customHeight="1" x14ac:dyDescent="0.2">
      <c r="A67" s="8" t="s">
        <v>71</v>
      </c>
      <c r="B67" s="8" t="s">
        <v>14</v>
      </c>
      <c r="C67" s="8"/>
      <c r="D67" s="9">
        <v>36</v>
      </c>
      <c r="E67" s="9"/>
      <c r="F67" s="9">
        <v>17</v>
      </c>
      <c r="G67" s="9">
        <v>19</v>
      </c>
      <c r="H67" s="19">
        <f>VLOOKUP(A67,[1]TDSheet!$A:$H,8,0)</f>
        <v>0</v>
      </c>
      <c r="I67" s="2">
        <f>VLOOKUP(A67,[1]TDSheet!$A:$I,9,0)</f>
        <v>730</v>
      </c>
      <c r="J67" s="2">
        <f>VLOOKUP(A67,[2]Бердянск!$A:$E,4,0)</f>
        <v>20</v>
      </c>
      <c r="K67" s="2">
        <f t="shared" si="2"/>
        <v>-3</v>
      </c>
      <c r="N67" s="2">
        <f t="shared" si="3"/>
        <v>3.4</v>
      </c>
      <c r="O67" s="20"/>
      <c r="P67" s="20"/>
      <c r="R67" s="2">
        <f t="shared" si="4"/>
        <v>5.5882352941176476</v>
      </c>
      <c r="S67" s="2">
        <f t="shared" si="5"/>
        <v>5.5882352941176476</v>
      </c>
      <c r="T67" s="2">
        <f>VLOOKUP(A67,[1]TDSheet!$A:$U,21,0)</f>
        <v>2.2000000000000002</v>
      </c>
      <c r="U67" s="2">
        <f>VLOOKUP(A67,[1]TDSheet!$A:$V,22,0)</f>
        <v>6</v>
      </c>
      <c r="V67" s="2">
        <f>VLOOKUP(A67,[1]TDSheet!$A:$N,14,0)</f>
        <v>4.4000000000000004</v>
      </c>
      <c r="W67" s="25" t="str">
        <f>VLOOKUP(A67,[1]TDSheet!$A:$W,23,0)</f>
        <v>Заблокировать</v>
      </c>
      <c r="X67" s="2">
        <f t="shared" si="6"/>
        <v>0</v>
      </c>
    </row>
    <row r="68" spans="1:25" ht="11.1" customHeight="1" x14ac:dyDescent="0.2">
      <c r="A68" s="8" t="s">
        <v>72</v>
      </c>
      <c r="B68" s="8" t="s">
        <v>14</v>
      </c>
      <c r="C68" s="35" t="str">
        <f>VLOOKUP(A68,[1]TDSheet!$A:$C,3,0)</f>
        <v>Дек</v>
      </c>
      <c r="D68" s="9">
        <v>357</v>
      </c>
      <c r="E68" s="9">
        <v>49</v>
      </c>
      <c r="F68" s="9">
        <v>138</v>
      </c>
      <c r="G68" s="9">
        <v>244</v>
      </c>
      <c r="H68" s="19">
        <f>VLOOKUP(A68,[1]TDSheet!$A:$H,8,0)</f>
        <v>0.4</v>
      </c>
      <c r="I68" s="2">
        <f>VLOOKUP(A68,[1]TDSheet!$A:$I,9,0)</f>
        <v>40</v>
      </c>
      <c r="J68" s="2">
        <f>VLOOKUP(A68,[2]Бердянск!$A:$E,4,0)</f>
        <v>148</v>
      </c>
      <c r="K68" s="2">
        <f t="shared" si="2"/>
        <v>-10</v>
      </c>
      <c r="M68" s="2">
        <f>VLOOKUP(A68,[1]TDSheet!$A:$O,15,0)</f>
        <v>87</v>
      </c>
      <c r="N68" s="2">
        <f t="shared" si="3"/>
        <v>27.6</v>
      </c>
      <c r="O68" s="32"/>
      <c r="P68" s="20"/>
      <c r="R68" s="2">
        <f t="shared" si="4"/>
        <v>11.992753623188404</v>
      </c>
      <c r="S68" s="2">
        <f t="shared" si="5"/>
        <v>11.992753623188404</v>
      </c>
      <c r="T68" s="2">
        <f>VLOOKUP(A68,[1]TDSheet!$A:$U,21,0)</f>
        <v>47</v>
      </c>
      <c r="U68" s="2">
        <f>VLOOKUP(A68,[1]TDSheet!$A:$V,22,0)</f>
        <v>25.6</v>
      </c>
      <c r="V68" s="2">
        <f>VLOOKUP(A68,[1]TDSheet!$A:$N,14,0)</f>
        <v>32</v>
      </c>
      <c r="X68" s="2">
        <f t="shared" si="6"/>
        <v>0</v>
      </c>
    </row>
    <row r="69" spans="1:25" ht="11.1" customHeight="1" x14ac:dyDescent="0.2">
      <c r="A69" s="8" t="s">
        <v>73</v>
      </c>
      <c r="B69" s="8" t="s">
        <v>14</v>
      </c>
      <c r="C69" s="8"/>
      <c r="D69" s="9">
        <v>36</v>
      </c>
      <c r="E69" s="9"/>
      <c r="F69" s="9">
        <v>36</v>
      </c>
      <c r="G69" s="9"/>
      <c r="H69" s="19">
        <f>VLOOKUP(A69,[1]TDSheet!$A:$H,8,0)</f>
        <v>0.4</v>
      </c>
      <c r="I69" s="2">
        <f>VLOOKUP(A69,[1]TDSheet!$A:$I,9,0)</f>
        <v>40</v>
      </c>
      <c r="J69" s="2">
        <f>VLOOKUP(A69,[2]Бердянск!$A:$E,4,0)</f>
        <v>36</v>
      </c>
      <c r="K69" s="2">
        <f t="shared" si="2"/>
        <v>0</v>
      </c>
      <c r="N69" s="2">
        <f t="shared" si="3"/>
        <v>7.2</v>
      </c>
      <c r="O69" s="32">
        <f>6*N69-M69-G69</f>
        <v>43.2</v>
      </c>
      <c r="P69" s="20"/>
      <c r="R69" s="2">
        <f t="shared" si="4"/>
        <v>6</v>
      </c>
      <c r="S69" s="2">
        <f t="shared" si="5"/>
        <v>0</v>
      </c>
      <c r="T69" s="2">
        <f>VLOOKUP(A69,[1]TDSheet!$A:$U,21,0)</f>
        <v>1.2</v>
      </c>
      <c r="U69" s="2">
        <f>VLOOKUP(A69,[1]TDSheet!$A:$V,22,0)</f>
        <v>4.8</v>
      </c>
      <c r="V69" s="2">
        <f>VLOOKUP(A69,[1]TDSheet!$A:$N,14,0)</f>
        <v>1.2</v>
      </c>
      <c r="X69" s="2">
        <f t="shared" si="6"/>
        <v>17.28</v>
      </c>
    </row>
    <row r="70" spans="1:25" ht="21.95" customHeight="1" x14ac:dyDescent="0.2">
      <c r="A70" s="8" t="s">
        <v>74</v>
      </c>
      <c r="B70" s="8" t="s">
        <v>14</v>
      </c>
      <c r="C70" s="8"/>
      <c r="D70" s="9">
        <v>25</v>
      </c>
      <c r="E70" s="9"/>
      <c r="F70" s="9">
        <v>8</v>
      </c>
      <c r="G70" s="9">
        <v>14</v>
      </c>
      <c r="H70" s="19">
        <f>VLOOKUP(A70,[1]TDSheet!$A:$H,8,0)</f>
        <v>0</v>
      </c>
      <c r="I70" s="2">
        <f>VLOOKUP(A70,[1]TDSheet!$A:$I,9,0)</f>
        <v>35</v>
      </c>
      <c r="J70" s="2">
        <f>VLOOKUP(A70,[2]Бердянск!$A:$E,4,0)</f>
        <v>10</v>
      </c>
      <c r="K70" s="2">
        <f t="shared" si="2"/>
        <v>-2</v>
      </c>
      <c r="N70" s="2">
        <f t="shared" si="3"/>
        <v>1.6</v>
      </c>
      <c r="O70" s="20"/>
      <c r="P70" s="20"/>
      <c r="R70" s="2">
        <f t="shared" si="4"/>
        <v>8.75</v>
      </c>
      <c r="S70" s="2">
        <f t="shared" si="5"/>
        <v>8.75</v>
      </c>
      <c r="T70" s="2">
        <f>VLOOKUP(A70,[1]TDSheet!$A:$U,21,0)</f>
        <v>2</v>
      </c>
      <c r="U70" s="2">
        <f>VLOOKUP(A70,[1]TDSheet!$A:$V,22,0)</f>
        <v>2.8</v>
      </c>
      <c r="V70" s="2">
        <f>VLOOKUP(A70,[1]TDSheet!$A:$N,14,0)</f>
        <v>2.6</v>
      </c>
      <c r="W70" s="25" t="str">
        <f>VLOOKUP(A70,[1]TDSheet!$A:$W,23,0)</f>
        <v>Заблокировать</v>
      </c>
      <c r="X70" s="2">
        <f t="shared" si="6"/>
        <v>0</v>
      </c>
    </row>
    <row r="71" spans="1:25" ht="11.1" customHeight="1" x14ac:dyDescent="0.2">
      <c r="A71" s="8" t="s">
        <v>75</v>
      </c>
      <c r="B71" s="8" t="s">
        <v>9</v>
      </c>
      <c r="C71" s="8"/>
      <c r="D71" s="9">
        <v>21.533000000000001</v>
      </c>
      <c r="E71" s="9"/>
      <c r="F71" s="9">
        <v>11.739000000000001</v>
      </c>
      <c r="G71" s="9">
        <v>9.7940000000000005</v>
      </c>
      <c r="H71" s="19">
        <f>VLOOKUP(A71,[1]TDSheet!$A:$H,8,0)</f>
        <v>1</v>
      </c>
      <c r="I71" s="2">
        <f>VLOOKUP(A71,[1]TDSheet!$A:$I,9,0)</f>
        <v>40</v>
      </c>
      <c r="J71" s="2">
        <f>VLOOKUP(A71,[2]Бердянск!$A:$E,4,0)</f>
        <v>20.881</v>
      </c>
      <c r="K71" s="2">
        <f t="shared" ref="K71:K110" si="14">F71-J71</f>
        <v>-9.1419999999999995</v>
      </c>
      <c r="N71" s="2">
        <f t="shared" ref="N71:N110" si="15">F71/5</f>
        <v>2.3478000000000003</v>
      </c>
      <c r="O71" s="32">
        <f>10*N71-M71-G71</f>
        <v>13.684000000000001</v>
      </c>
      <c r="P71" s="20"/>
      <c r="R71" s="2">
        <f t="shared" ref="R71:R110" si="16">(O71+M71+G71)/N71</f>
        <v>10</v>
      </c>
      <c r="S71" s="2">
        <f t="shared" ref="S71:S110" si="17">(G71+M71)/N71</f>
        <v>4.1715648692392877</v>
      </c>
      <c r="T71" s="2">
        <f>VLOOKUP(A71,[1]TDSheet!$A:$U,21,0)</f>
        <v>0</v>
      </c>
      <c r="U71" s="2">
        <f>VLOOKUP(A71,[1]TDSheet!$A:$V,22,0)</f>
        <v>2.1492</v>
      </c>
      <c r="V71" s="2">
        <f>VLOOKUP(A71,[1]TDSheet!$A:$N,14,0)</f>
        <v>0</v>
      </c>
      <c r="X71" s="2">
        <f t="shared" ref="X71:X110" si="18">O71*H71</f>
        <v>13.684000000000001</v>
      </c>
    </row>
    <row r="72" spans="1:25" ht="11.1" customHeight="1" x14ac:dyDescent="0.2">
      <c r="A72" s="8" t="s">
        <v>76</v>
      </c>
      <c r="B72" s="8" t="s">
        <v>9</v>
      </c>
      <c r="C72" s="35" t="str">
        <f>VLOOKUP(A72,[1]TDSheet!$A:$C,3,0)</f>
        <v>Дек</v>
      </c>
      <c r="D72" s="9">
        <v>84.831999999999994</v>
      </c>
      <c r="E72" s="9"/>
      <c r="F72" s="9">
        <v>49.892000000000003</v>
      </c>
      <c r="G72" s="9">
        <v>7.97</v>
      </c>
      <c r="H72" s="19">
        <f>VLOOKUP(A72,[1]TDSheet!$A:$H,8,0)</f>
        <v>1</v>
      </c>
      <c r="I72" s="2">
        <f>VLOOKUP(A72,[1]TDSheet!$A:$I,9,0)</f>
        <v>50</v>
      </c>
      <c r="J72" s="2">
        <f>VLOOKUP(A72,[2]Бердянск!$A:$E,4,0)</f>
        <v>51.892000000000003</v>
      </c>
      <c r="K72" s="2">
        <f t="shared" si="14"/>
        <v>-2</v>
      </c>
      <c r="M72" s="2">
        <f>VLOOKUP(A72,[1]TDSheet!$A:$O,15,0)</f>
        <v>89.584000000000003</v>
      </c>
      <c r="N72" s="2">
        <f t="shared" si="15"/>
        <v>9.9784000000000006</v>
      </c>
      <c r="O72" s="32">
        <f t="shared" ref="O72:O75" si="19">11*N72-M72-G72</f>
        <v>12.208400000000012</v>
      </c>
      <c r="P72" s="20"/>
      <c r="R72" s="2">
        <f t="shared" si="16"/>
        <v>11</v>
      </c>
      <c r="S72" s="2">
        <f t="shared" si="17"/>
        <v>9.7765172773190088</v>
      </c>
      <c r="T72" s="2">
        <f>VLOOKUP(A72,[1]TDSheet!$A:$U,21,0)</f>
        <v>3.8954</v>
      </c>
      <c r="U72" s="2">
        <f>VLOOKUP(A72,[1]TDSheet!$A:$V,22,0)</f>
        <v>7.2995999999999999</v>
      </c>
      <c r="V72" s="2">
        <f>VLOOKUP(A72,[1]TDSheet!$A:$N,14,0)</f>
        <v>11.342000000000001</v>
      </c>
      <c r="X72" s="2">
        <f t="shared" si="18"/>
        <v>12.208400000000012</v>
      </c>
    </row>
    <row r="73" spans="1:25" ht="11.1" customHeight="1" x14ac:dyDescent="0.2">
      <c r="A73" s="8" t="s">
        <v>77</v>
      </c>
      <c r="B73" s="8" t="s">
        <v>9</v>
      </c>
      <c r="C73" s="35" t="str">
        <f>VLOOKUP(A73,[1]TDSheet!$A:$C,3,0)</f>
        <v>Дек</v>
      </c>
      <c r="D73" s="9">
        <v>82.084999999999994</v>
      </c>
      <c r="E73" s="9">
        <v>16.36</v>
      </c>
      <c r="F73" s="9">
        <v>31.501000000000001</v>
      </c>
      <c r="G73" s="9">
        <v>46.423999999999999</v>
      </c>
      <c r="H73" s="19">
        <f>VLOOKUP(A73,[1]TDSheet!$A:$H,8,0)</f>
        <v>1</v>
      </c>
      <c r="I73" s="2">
        <f>VLOOKUP(A73,[1]TDSheet!$A:$I,9,0)</f>
        <v>50</v>
      </c>
      <c r="J73" s="2">
        <f>VLOOKUP(A73,[2]Бердянск!$A:$E,4,0)</f>
        <v>41.73</v>
      </c>
      <c r="K73" s="2">
        <f t="shared" si="14"/>
        <v>-10.228999999999996</v>
      </c>
      <c r="M73" s="2">
        <f>VLOOKUP(A73,[1]TDSheet!$A:$O,15,0)</f>
        <v>20.251800000000003</v>
      </c>
      <c r="N73" s="2">
        <f t="shared" si="15"/>
        <v>6.3002000000000002</v>
      </c>
      <c r="O73" s="32">
        <f t="shared" si="19"/>
        <v>2.6263999999999967</v>
      </c>
      <c r="P73" s="20"/>
      <c r="R73" s="2">
        <f t="shared" si="16"/>
        <v>11</v>
      </c>
      <c r="S73" s="2">
        <f t="shared" si="17"/>
        <v>10.583124345258883</v>
      </c>
      <c r="T73" s="2">
        <f>VLOOKUP(A73,[1]TDSheet!$A:$U,21,0)</f>
        <v>6.2037999999999993</v>
      </c>
      <c r="U73" s="2">
        <f>VLOOKUP(A73,[1]TDSheet!$A:$V,22,0)</f>
        <v>7.6438000000000006</v>
      </c>
      <c r="V73" s="2">
        <f>VLOOKUP(A73,[1]TDSheet!$A:$N,14,0)</f>
        <v>6.2935999999999996</v>
      </c>
      <c r="X73" s="2">
        <f t="shared" si="18"/>
        <v>2.6263999999999967</v>
      </c>
    </row>
    <row r="74" spans="1:25" ht="11.1" customHeight="1" x14ac:dyDescent="0.2">
      <c r="A74" s="8" t="s">
        <v>78</v>
      </c>
      <c r="B74" s="8" t="s">
        <v>14</v>
      </c>
      <c r="C74" s="8" t="str">
        <f>VLOOKUP(A74,[1]TDSheet!$A:$C,3,0)</f>
        <v>нет</v>
      </c>
      <c r="D74" s="9">
        <v>469</v>
      </c>
      <c r="E74" s="9">
        <v>75</v>
      </c>
      <c r="F74" s="9">
        <v>416</v>
      </c>
      <c r="G74" s="9">
        <v>24</v>
      </c>
      <c r="H74" s="19">
        <f>VLOOKUP(A74,[1]TDSheet!$A:$H,8,0)</f>
        <v>0.4</v>
      </c>
      <c r="I74" s="2">
        <f>VLOOKUP(A74,[1]TDSheet!$A:$I,9,0)</f>
        <v>40</v>
      </c>
      <c r="J74" s="2">
        <f>VLOOKUP(A74,[2]Бердянск!$A:$E,4,0)</f>
        <v>430</v>
      </c>
      <c r="K74" s="2">
        <f t="shared" si="14"/>
        <v>-14</v>
      </c>
      <c r="M74" s="2">
        <f>VLOOKUP(A74,[1]TDSheet!$A:$O,15,0)</f>
        <v>485.4</v>
      </c>
      <c r="N74" s="2">
        <f t="shared" si="15"/>
        <v>83.2</v>
      </c>
      <c r="O74" s="32">
        <f t="shared" si="19"/>
        <v>405.80000000000007</v>
      </c>
      <c r="P74" s="20"/>
      <c r="R74" s="2">
        <f t="shared" si="16"/>
        <v>11</v>
      </c>
      <c r="S74" s="2">
        <f t="shared" si="17"/>
        <v>6.1225961538461533</v>
      </c>
      <c r="T74" s="2">
        <f>VLOOKUP(A74,[1]TDSheet!$A:$U,21,0)</f>
        <v>20.8</v>
      </c>
      <c r="U74" s="2">
        <f>VLOOKUP(A74,[1]TDSheet!$A:$V,22,0)</f>
        <v>63.2</v>
      </c>
      <c r="V74" s="2">
        <f>VLOOKUP(A74,[1]TDSheet!$A:$N,14,0)</f>
        <v>65.8</v>
      </c>
      <c r="X74" s="2">
        <f t="shared" si="18"/>
        <v>162.32000000000005</v>
      </c>
    </row>
    <row r="75" spans="1:25" ht="11.1" customHeight="1" x14ac:dyDescent="0.2">
      <c r="A75" s="8" t="s">
        <v>79</v>
      </c>
      <c r="B75" s="8" t="s">
        <v>14</v>
      </c>
      <c r="C75" s="35" t="str">
        <f>VLOOKUP(A75,[1]TDSheet!$A:$C,3,0)</f>
        <v>Дек</v>
      </c>
      <c r="D75" s="9">
        <v>753</v>
      </c>
      <c r="E75" s="9">
        <v>76</v>
      </c>
      <c r="F75" s="9">
        <v>344</v>
      </c>
      <c r="G75" s="9">
        <v>377</v>
      </c>
      <c r="H75" s="19">
        <f>VLOOKUP(A75,[1]TDSheet!$A:$H,8,0)</f>
        <v>0.4</v>
      </c>
      <c r="I75" s="2">
        <f>VLOOKUP(A75,[1]TDSheet!$A:$I,9,0)</f>
        <v>40</v>
      </c>
      <c r="J75" s="2">
        <f>VLOOKUP(A75,[2]Бердянск!$A:$E,4,0)</f>
        <v>354</v>
      </c>
      <c r="K75" s="2">
        <f t="shared" si="14"/>
        <v>-10</v>
      </c>
      <c r="M75" s="2">
        <f>VLOOKUP(A75,[1]TDSheet!$A:$O,15,0)</f>
        <v>208</v>
      </c>
      <c r="N75" s="2">
        <f t="shared" si="15"/>
        <v>68.8</v>
      </c>
      <c r="O75" s="32">
        <f t="shared" si="19"/>
        <v>171.79999999999995</v>
      </c>
      <c r="P75" s="20"/>
      <c r="R75" s="2">
        <f t="shared" si="16"/>
        <v>11</v>
      </c>
      <c r="S75" s="2">
        <f t="shared" si="17"/>
        <v>8.5029069767441872</v>
      </c>
      <c r="T75" s="2">
        <f>VLOOKUP(A75,[1]TDSheet!$A:$U,21,0)</f>
        <v>96.8</v>
      </c>
      <c r="U75" s="2">
        <f>VLOOKUP(A75,[1]TDSheet!$A:$V,22,0)</f>
        <v>81.599999999999994</v>
      </c>
      <c r="V75" s="2">
        <f>VLOOKUP(A75,[1]TDSheet!$A:$N,14,0)</f>
        <v>66</v>
      </c>
      <c r="X75" s="2">
        <f t="shared" si="18"/>
        <v>68.719999999999985</v>
      </c>
    </row>
    <row r="76" spans="1:25" ht="21.95" customHeight="1" x14ac:dyDescent="0.2">
      <c r="A76" s="8" t="s">
        <v>80</v>
      </c>
      <c r="B76" s="8" t="s">
        <v>14</v>
      </c>
      <c r="C76" s="8"/>
      <c r="D76" s="10"/>
      <c r="E76" s="9">
        <v>6</v>
      </c>
      <c r="F76" s="9">
        <v>6</v>
      </c>
      <c r="G76" s="9"/>
      <c r="H76" s="19">
        <v>0</v>
      </c>
      <c r="I76" s="2" t="e">
        <f>VLOOKUP(A76,[1]TDSheet!$A:$I,9,0)</f>
        <v>#N/A</v>
      </c>
      <c r="J76" s="2">
        <f>VLOOKUP(A76,[2]Бердянск!$A:$E,4,0)</f>
        <v>6</v>
      </c>
      <c r="K76" s="2">
        <f t="shared" si="14"/>
        <v>0</v>
      </c>
      <c r="N76" s="2">
        <f t="shared" si="15"/>
        <v>1.2</v>
      </c>
      <c r="O76" s="20"/>
      <c r="P76" s="20"/>
      <c r="R76" s="2">
        <f t="shared" si="16"/>
        <v>0</v>
      </c>
      <c r="S76" s="2">
        <f t="shared" si="17"/>
        <v>0</v>
      </c>
      <c r="T76" s="2">
        <v>0</v>
      </c>
      <c r="U76" s="2">
        <v>0</v>
      </c>
      <c r="V76" s="2">
        <v>0</v>
      </c>
      <c r="X76" s="2">
        <f t="shared" si="18"/>
        <v>0</v>
      </c>
    </row>
    <row r="77" spans="1:25" ht="11.1" customHeight="1" x14ac:dyDescent="0.2">
      <c r="A77" s="8" t="s">
        <v>81</v>
      </c>
      <c r="B77" s="8" t="s">
        <v>14</v>
      </c>
      <c r="C77" s="35" t="str">
        <f>VLOOKUP(A77,[1]TDSheet!$A:$C,3,0)</f>
        <v>Дек</v>
      </c>
      <c r="D77" s="9">
        <v>231</v>
      </c>
      <c r="E77" s="9">
        <v>10</v>
      </c>
      <c r="F77" s="9">
        <v>137</v>
      </c>
      <c r="G77" s="9">
        <v>82</v>
      </c>
      <c r="H77" s="19">
        <f>VLOOKUP(A77,[1]TDSheet!$A:$H,8,0)</f>
        <v>0.4</v>
      </c>
      <c r="I77" s="2">
        <f>VLOOKUP(A77,[1]TDSheet!$A:$I,9,0)</f>
        <v>40</v>
      </c>
      <c r="J77" s="2">
        <f>VLOOKUP(A77,[2]Бердянск!$A:$E,4,0)</f>
        <v>149</v>
      </c>
      <c r="K77" s="2">
        <f t="shared" si="14"/>
        <v>-12</v>
      </c>
      <c r="M77" s="2">
        <f>VLOOKUP(A77,[1]TDSheet!$A:$O,15,0)</f>
        <v>90.800000000000011</v>
      </c>
      <c r="N77" s="2">
        <f t="shared" si="15"/>
        <v>27.4</v>
      </c>
      <c r="O77" s="32">
        <f t="shared" ref="O77:O80" si="20">11*N77-M77-G77</f>
        <v>128.59999999999997</v>
      </c>
      <c r="P77" s="20"/>
      <c r="R77" s="2">
        <f t="shared" si="16"/>
        <v>11</v>
      </c>
      <c r="S77" s="2">
        <f t="shared" si="17"/>
        <v>6.3065693430656946</v>
      </c>
      <c r="T77" s="2">
        <f>VLOOKUP(A77,[1]TDSheet!$A:$U,21,0)</f>
        <v>30.8</v>
      </c>
      <c r="U77" s="2">
        <f>VLOOKUP(A77,[1]TDSheet!$A:$V,22,0)</f>
        <v>27.6</v>
      </c>
      <c r="V77" s="2">
        <f>VLOOKUP(A77,[1]TDSheet!$A:$N,14,0)</f>
        <v>23.6</v>
      </c>
      <c r="X77" s="2">
        <f t="shared" si="18"/>
        <v>51.439999999999991</v>
      </c>
    </row>
    <row r="78" spans="1:25" ht="21.95" customHeight="1" x14ac:dyDescent="0.2">
      <c r="A78" s="8" t="s">
        <v>82</v>
      </c>
      <c r="B78" s="8" t="s">
        <v>9</v>
      </c>
      <c r="C78" s="8"/>
      <c r="D78" s="9">
        <v>601.80200000000002</v>
      </c>
      <c r="E78" s="9">
        <v>23.556000000000001</v>
      </c>
      <c r="F78" s="9">
        <v>335.31400000000002</v>
      </c>
      <c r="G78" s="9">
        <v>204.845</v>
      </c>
      <c r="H78" s="19">
        <f>VLOOKUP(A78,[1]TDSheet!$A:$H,8,0)</f>
        <v>1</v>
      </c>
      <c r="I78" s="2">
        <f>VLOOKUP(A78,[1]TDSheet!$A:$I,9,0)</f>
        <v>40</v>
      </c>
      <c r="J78" s="2">
        <f>VLOOKUP(A78,[2]Бердянск!$A:$E,4,0)</f>
        <v>392.55700000000002</v>
      </c>
      <c r="K78" s="2">
        <f t="shared" si="14"/>
        <v>-57.242999999999995</v>
      </c>
      <c r="M78" s="2">
        <f>VLOOKUP(A78,[1]TDSheet!$A:$O,15,0)</f>
        <v>232.21539999999982</v>
      </c>
      <c r="N78" s="2">
        <f t="shared" si="15"/>
        <v>67.06280000000001</v>
      </c>
      <c r="O78" s="32">
        <f t="shared" si="20"/>
        <v>300.63040000000024</v>
      </c>
      <c r="P78" s="20"/>
      <c r="R78" s="2">
        <f t="shared" si="16"/>
        <v>11</v>
      </c>
      <c r="S78" s="2">
        <f t="shared" si="17"/>
        <v>6.5171809110266761</v>
      </c>
      <c r="T78" s="2">
        <f>VLOOKUP(A78,[1]TDSheet!$A:$U,21,0)</f>
        <v>61.972000000000001</v>
      </c>
      <c r="U78" s="2">
        <f>VLOOKUP(A78,[1]TDSheet!$A:$V,22,0)</f>
        <v>1.1634</v>
      </c>
      <c r="V78" s="2">
        <f>VLOOKUP(A78,[1]TDSheet!$A:$N,14,0)</f>
        <v>57.972799999999992</v>
      </c>
      <c r="X78" s="2">
        <f t="shared" si="18"/>
        <v>300.63040000000024</v>
      </c>
    </row>
    <row r="79" spans="1:25" ht="21.95" customHeight="1" x14ac:dyDescent="0.2">
      <c r="A79" s="8" t="s">
        <v>83</v>
      </c>
      <c r="B79" s="8" t="s">
        <v>9</v>
      </c>
      <c r="C79" s="8"/>
      <c r="D79" s="9">
        <v>560.26800000000003</v>
      </c>
      <c r="E79" s="9">
        <v>38.451000000000001</v>
      </c>
      <c r="F79" s="9">
        <v>303.94</v>
      </c>
      <c r="G79" s="9">
        <v>214.31700000000001</v>
      </c>
      <c r="H79" s="19">
        <f>VLOOKUP(A79,[1]TDSheet!$A:$H,8,0)</f>
        <v>1</v>
      </c>
      <c r="I79" s="2">
        <f>VLOOKUP(A79,[1]TDSheet!$A:$I,9,0)</f>
        <v>40</v>
      </c>
      <c r="J79" s="2">
        <f>VLOOKUP(A79,[2]Бердянск!$A:$E,4,0)</f>
        <v>337.81</v>
      </c>
      <c r="K79" s="2">
        <f t="shared" si="14"/>
        <v>-33.870000000000005</v>
      </c>
      <c r="M79" s="2">
        <f>VLOOKUP(A79,[1]TDSheet!$A:$O,15,0)</f>
        <v>194.09480000000002</v>
      </c>
      <c r="N79" s="2">
        <f t="shared" si="15"/>
        <v>60.787999999999997</v>
      </c>
      <c r="O79" s="32">
        <f t="shared" si="20"/>
        <v>260.25619999999998</v>
      </c>
      <c r="P79" s="20"/>
      <c r="R79" s="2">
        <f t="shared" si="16"/>
        <v>11</v>
      </c>
      <c r="S79" s="2">
        <f t="shared" si="17"/>
        <v>6.7186253865894594</v>
      </c>
      <c r="T79" s="2">
        <f>VLOOKUP(A79,[1]TDSheet!$A:$U,21,0)</f>
        <v>59.919000000000004</v>
      </c>
      <c r="U79" s="2">
        <f>VLOOKUP(A79,[1]TDSheet!$A:$V,22,0)</f>
        <v>7.8683999999999994</v>
      </c>
      <c r="V79" s="2">
        <f>VLOOKUP(A79,[1]TDSheet!$A:$N,14,0)</f>
        <v>52.210599999999999</v>
      </c>
      <c r="X79" s="2">
        <f t="shared" si="18"/>
        <v>260.25619999999998</v>
      </c>
    </row>
    <row r="80" spans="1:25" ht="21.95" customHeight="1" x14ac:dyDescent="0.2">
      <c r="A80" s="37" t="s">
        <v>84</v>
      </c>
      <c r="B80" s="8" t="s">
        <v>14</v>
      </c>
      <c r="C80" s="8"/>
      <c r="D80" s="9">
        <v>144</v>
      </c>
      <c r="E80" s="9">
        <v>23</v>
      </c>
      <c r="F80" s="9">
        <v>75</v>
      </c>
      <c r="G80" s="9">
        <v>92</v>
      </c>
      <c r="H80" s="19">
        <f>VLOOKUP(A80,[1]TDSheet!$A:$H,8,0)</f>
        <v>0.4</v>
      </c>
      <c r="I80" s="2">
        <f>VLOOKUP(A80,[1]TDSheet!$A:$I,9,0)</f>
        <v>90</v>
      </c>
      <c r="J80" s="2">
        <f>VLOOKUP(A80,[2]Бердянск!$A:$E,4,0)</f>
        <v>75</v>
      </c>
      <c r="K80" s="2">
        <f t="shared" si="14"/>
        <v>0</v>
      </c>
      <c r="N80" s="2">
        <f t="shared" si="15"/>
        <v>15</v>
      </c>
      <c r="O80" s="33">
        <f t="shared" si="20"/>
        <v>73</v>
      </c>
      <c r="P80" s="20"/>
      <c r="R80" s="2">
        <f t="shared" si="16"/>
        <v>11</v>
      </c>
      <c r="S80" s="2">
        <f t="shared" si="17"/>
        <v>6.1333333333333337</v>
      </c>
      <c r="T80" s="2">
        <f>VLOOKUP(A80,[1]TDSheet!$A:$U,21,0)</f>
        <v>0.4</v>
      </c>
      <c r="U80" s="2">
        <f>VLOOKUP(A80,[1]TDSheet!$A:$V,22,0)</f>
        <v>1</v>
      </c>
      <c r="V80" s="2">
        <f>VLOOKUP(A80,[1]TDSheet!$A:$N,14,0)</f>
        <v>0.8</v>
      </c>
      <c r="X80" s="2">
        <f t="shared" si="18"/>
        <v>29.200000000000003</v>
      </c>
      <c r="Y80" s="34" t="s">
        <v>133</v>
      </c>
    </row>
    <row r="81" spans="1:25" ht="21.95" customHeight="1" x14ac:dyDescent="0.2">
      <c r="A81" s="37" t="s">
        <v>85</v>
      </c>
      <c r="B81" s="8" t="s">
        <v>14</v>
      </c>
      <c r="C81" s="8"/>
      <c r="D81" s="9">
        <v>90</v>
      </c>
      <c r="E81" s="9">
        <v>107</v>
      </c>
      <c r="F81" s="9">
        <v>121</v>
      </c>
      <c r="G81" s="9">
        <v>67</v>
      </c>
      <c r="H81" s="19">
        <f>VLOOKUP(A81,[1]TDSheet!$A:$H,8,0)</f>
        <v>0.33</v>
      </c>
      <c r="I81" s="2">
        <f>VLOOKUP(A81,[1]TDSheet!$A:$I,9,0)</f>
        <v>60</v>
      </c>
      <c r="J81" s="2">
        <f>VLOOKUP(A81,[2]Бердянск!$A:$E,4,0)</f>
        <v>130</v>
      </c>
      <c r="K81" s="2">
        <f t="shared" si="14"/>
        <v>-9</v>
      </c>
      <c r="N81" s="2">
        <f t="shared" si="15"/>
        <v>24.2</v>
      </c>
      <c r="O81" s="33">
        <f>9*N81-M81-G81</f>
        <v>150.79999999999998</v>
      </c>
      <c r="P81" s="20"/>
      <c r="R81" s="2">
        <f t="shared" si="16"/>
        <v>9</v>
      </c>
      <c r="S81" s="2">
        <f t="shared" si="17"/>
        <v>2.7685950413223139</v>
      </c>
      <c r="T81" s="2">
        <f>VLOOKUP(A81,[1]TDSheet!$A:$U,21,0)</f>
        <v>5.2</v>
      </c>
      <c r="U81" s="2">
        <f>VLOOKUP(A81,[1]TDSheet!$A:$V,22,0)</f>
        <v>6.6</v>
      </c>
      <c r="V81" s="2">
        <f>VLOOKUP(A81,[1]TDSheet!$A:$N,14,0)</f>
        <v>7</v>
      </c>
      <c r="X81" s="2">
        <f t="shared" si="18"/>
        <v>49.763999999999996</v>
      </c>
      <c r="Y81" s="34" t="s">
        <v>133</v>
      </c>
    </row>
    <row r="82" spans="1:25" ht="21.95" customHeight="1" x14ac:dyDescent="0.2">
      <c r="A82" s="8" t="s">
        <v>86</v>
      </c>
      <c r="B82" s="8" t="s">
        <v>14</v>
      </c>
      <c r="C82" s="8"/>
      <c r="D82" s="9">
        <v>47</v>
      </c>
      <c r="E82" s="9"/>
      <c r="F82" s="9">
        <v>1</v>
      </c>
      <c r="G82" s="9">
        <v>46</v>
      </c>
      <c r="H82" s="19">
        <f>VLOOKUP(A82,[1]TDSheet!$A:$H,8,0)</f>
        <v>0</v>
      </c>
      <c r="I82" s="2">
        <f>VLOOKUP(A82,[1]TDSheet!$A:$I,9,0)</f>
        <v>90</v>
      </c>
      <c r="J82" s="2">
        <f>VLOOKUP(A82,[2]Бердянск!$A:$E,4,0)</f>
        <v>1</v>
      </c>
      <c r="K82" s="2">
        <f t="shared" si="14"/>
        <v>0</v>
      </c>
      <c r="N82" s="2">
        <f t="shared" si="15"/>
        <v>0.2</v>
      </c>
      <c r="O82" s="20"/>
      <c r="P82" s="20"/>
      <c r="R82" s="2">
        <f t="shared" si="16"/>
        <v>230</v>
      </c>
      <c r="S82" s="2">
        <f t="shared" si="17"/>
        <v>230</v>
      </c>
      <c r="T82" s="2">
        <f>VLOOKUP(A82,[1]TDSheet!$A:$U,21,0)</f>
        <v>2.6</v>
      </c>
      <c r="U82" s="2">
        <f>VLOOKUP(A82,[1]TDSheet!$A:$V,22,0)</f>
        <v>4.4000000000000004</v>
      </c>
      <c r="V82" s="2">
        <f>VLOOKUP(A82,[1]TDSheet!$A:$N,14,0)</f>
        <v>0</v>
      </c>
      <c r="W82" s="25" t="str">
        <f>VLOOKUP(A82,[1]TDSheet!$A:$W,23,0)</f>
        <v>Заблокировать</v>
      </c>
      <c r="X82" s="2">
        <f t="shared" si="18"/>
        <v>0</v>
      </c>
    </row>
    <row r="83" spans="1:25" ht="11.1" customHeight="1" x14ac:dyDescent="0.2">
      <c r="A83" s="8" t="s">
        <v>87</v>
      </c>
      <c r="B83" s="8" t="s">
        <v>14</v>
      </c>
      <c r="C83" s="8"/>
      <c r="D83" s="9">
        <v>33</v>
      </c>
      <c r="E83" s="9"/>
      <c r="F83" s="9">
        <v>21</v>
      </c>
      <c r="G83" s="9">
        <v>12</v>
      </c>
      <c r="H83" s="19">
        <f>VLOOKUP(A83,[1]TDSheet!$A:$H,8,0)</f>
        <v>0</v>
      </c>
      <c r="I83" s="2">
        <f>VLOOKUP(A83,[1]TDSheet!$A:$I,9,0)</f>
        <v>50</v>
      </c>
      <c r="J83" s="2">
        <f>VLOOKUP(A83,[2]Бердянск!$A:$E,4,0)</f>
        <v>21</v>
      </c>
      <c r="K83" s="2">
        <f t="shared" si="14"/>
        <v>0</v>
      </c>
      <c r="N83" s="2">
        <f t="shared" si="15"/>
        <v>4.2</v>
      </c>
      <c r="O83" s="20"/>
      <c r="P83" s="20"/>
      <c r="R83" s="2">
        <f t="shared" si="16"/>
        <v>2.8571428571428572</v>
      </c>
      <c r="S83" s="2">
        <f t="shared" si="17"/>
        <v>2.8571428571428572</v>
      </c>
      <c r="T83" s="2">
        <f>VLOOKUP(A83,[1]TDSheet!$A:$U,21,0)</f>
        <v>0.4</v>
      </c>
      <c r="U83" s="2">
        <f>VLOOKUP(A83,[1]TDSheet!$A:$V,22,0)</f>
        <v>2.4</v>
      </c>
      <c r="V83" s="2">
        <f>VLOOKUP(A83,[1]TDSheet!$A:$N,14,0)</f>
        <v>0</v>
      </c>
      <c r="W83" s="25" t="str">
        <f>VLOOKUP(A83,[1]TDSheet!$A:$W,23,0)</f>
        <v>Заблокировать</v>
      </c>
      <c r="X83" s="2">
        <f t="shared" si="18"/>
        <v>0</v>
      </c>
    </row>
    <row r="84" spans="1:25" ht="11.1" customHeight="1" x14ac:dyDescent="0.2">
      <c r="A84" s="8" t="s">
        <v>88</v>
      </c>
      <c r="B84" s="8" t="s">
        <v>14</v>
      </c>
      <c r="C84" s="8"/>
      <c r="D84" s="9">
        <v>10</v>
      </c>
      <c r="E84" s="9"/>
      <c r="F84" s="9">
        <v>8</v>
      </c>
      <c r="G84" s="9">
        <v>2</v>
      </c>
      <c r="H84" s="19">
        <f>VLOOKUP(A84,[1]TDSheet!$A:$H,8,0)</f>
        <v>0</v>
      </c>
      <c r="I84" s="2">
        <f>VLOOKUP(A84,[1]TDSheet!$A:$I,9,0)</f>
        <v>50</v>
      </c>
      <c r="J84" s="2">
        <f>VLOOKUP(A84,[2]Бердянск!$A:$E,4,0)</f>
        <v>8</v>
      </c>
      <c r="K84" s="2">
        <f t="shared" si="14"/>
        <v>0</v>
      </c>
      <c r="N84" s="2">
        <f t="shared" si="15"/>
        <v>1.6</v>
      </c>
      <c r="O84" s="20"/>
      <c r="P84" s="20"/>
      <c r="R84" s="2">
        <f t="shared" si="16"/>
        <v>1.25</v>
      </c>
      <c r="S84" s="2">
        <f t="shared" si="17"/>
        <v>1.25</v>
      </c>
      <c r="T84" s="2">
        <f>VLOOKUP(A84,[1]TDSheet!$A:$U,21,0)</f>
        <v>1.2</v>
      </c>
      <c r="U84" s="2">
        <f>VLOOKUP(A84,[1]TDSheet!$A:$V,22,0)</f>
        <v>1.4</v>
      </c>
      <c r="V84" s="2">
        <f>VLOOKUP(A84,[1]TDSheet!$A:$N,14,0)</f>
        <v>2</v>
      </c>
      <c r="W84" s="25" t="str">
        <f>VLOOKUP(A84,[1]TDSheet!$A:$W,23,0)</f>
        <v>Заблокировать</v>
      </c>
      <c r="X84" s="2">
        <f t="shared" si="18"/>
        <v>0</v>
      </c>
    </row>
    <row r="85" spans="1:25" ht="21.95" customHeight="1" x14ac:dyDescent="0.2">
      <c r="A85" s="8" t="s">
        <v>89</v>
      </c>
      <c r="B85" s="8" t="s">
        <v>9</v>
      </c>
      <c r="C85" s="8"/>
      <c r="D85" s="9">
        <v>36.031999999999996</v>
      </c>
      <c r="E85" s="9"/>
      <c r="F85" s="9"/>
      <c r="G85" s="9">
        <v>36.031999999999996</v>
      </c>
      <c r="H85" s="19">
        <f>VLOOKUP(A85,[1]TDSheet!$A:$H,8,0)</f>
        <v>0</v>
      </c>
      <c r="I85" s="2">
        <f>VLOOKUP(A85,[1]TDSheet!$A:$I,9,0)</f>
        <v>45</v>
      </c>
      <c r="K85" s="2">
        <f t="shared" si="14"/>
        <v>0</v>
      </c>
      <c r="N85" s="2">
        <f t="shared" si="15"/>
        <v>0</v>
      </c>
      <c r="O85" s="20"/>
      <c r="P85" s="20"/>
      <c r="R85" s="2" t="e">
        <f t="shared" si="16"/>
        <v>#DIV/0!</v>
      </c>
      <c r="S85" s="2" t="e">
        <f t="shared" si="17"/>
        <v>#DIV/0!</v>
      </c>
      <c r="T85" s="2">
        <f>VLOOKUP(A85,[1]TDSheet!$A:$U,21,0)</f>
        <v>2.8608000000000002</v>
      </c>
      <c r="U85" s="2">
        <f>VLOOKUP(A85,[1]TDSheet!$A:$V,22,0)</f>
        <v>0.48200000000000004</v>
      </c>
      <c r="V85" s="2">
        <f>VLOOKUP(A85,[1]TDSheet!$A:$N,14,0)</f>
        <v>0.96639999999999993</v>
      </c>
      <c r="W85" s="25" t="str">
        <f>VLOOKUP(A85,[1]TDSheet!$A:$W,23,0)</f>
        <v>Заблокировать</v>
      </c>
      <c r="X85" s="2">
        <f t="shared" si="18"/>
        <v>0</v>
      </c>
    </row>
    <row r="86" spans="1:25" ht="11.1" customHeight="1" x14ac:dyDescent="0.2">
      <c r="A86" s="8" t="s">
        <v>90</v>
      </c>
      <c r="B86" s="8" t="s">
        <v>9</v>
      </c>
      <c r="C86" s="8"/>
      <c r="D86" s="9">
        <v>16.048999999999999</v>
      </c>
      <c r="E86" s="9"/>
      <c r="F86" s="9">
        <v>4.5359999999999996</v>
      </c>
      <c r="G86" s="9">
        <v>11.513</v>
      </c>
      <c r="H86" s="19">
        <f>VLOOKUP(A86,[1]TDSheet!$A:$H,8,0)</f>
        <v>1</v>
      </c>
      <c r="I86" s="2">
        <f>VLOOKUP(A86,[1]TDSheet!$A:$I,9,0)</f>
        <v>50</v>
      </c>
      <c r="J86" s="2">
        <f>VLOOKUP(A86,[2]Бердянск!$A:$E,4,0)</f>
        <v>4.5359999999999996</v>
      </c>
      <c r="K86" s="2">
        <f t="shared" si="14"/>
        <v>0</v>
      </c>
      <c r="N86" s="2">
        <f t="shared" si="15"/>
        <v>0.9071999999999999</v>
      </c>
      <c r="O86" s="32"/>
      <c r="P86" s="20"/>
      <c r="R86" s="2">
        <f t="shared" si="16"/>
        <v>12.690696649029984</v>
      </c>
      <c r="S86" s="2">
        <f t="shared" si="17"/>
        <v>12.690696649029984</v>
      </c>
      <c r="T86" s="2">
        <f>VLOOKUP(A86,[1]TDSheet!$A:$U,21,0)</f>
        <v>0</v>
      </c>
      <c r="U86" s="2">
        <f>VLOOKUP(A86,[1]TDSheet!$A:$V,22,0)</f>
        <v>1.2116</v>
      </c>
      <c r="V86" s="2">
        <f>VLOOKUP(A86,[1]TDSheet!$A:$N,14,0)</f>
        <v>0.40560000000000002</v>
      </c>
      <c r="X86" s="2">
        <f t="shared" si="18"/>
        <v>0</v>
      </c>
    </row>
    <row r="87" spans="1:25" ht="21.95" customHeight="1" x14ac:dyDescent="0.2">
      <c r="A87" s="8" t="s">
        <v>91</v>
      </c>
      <c r="B87" s="8" t="s">
        <v>14</v>
      </c>
      <c r="C87" s="8"/>
      <c r="D87" s="9">
        <v>38</v>
      </c>
      <c r="E87" s="9"/>
      <c r="F87" s="9">
        <v>11</v>
      </c>
      <c r="G87" s="9">
        <v>27</v>
      </c>
      <c r="H87" s="19">
        <f>VLOOKUP(A87,[1]TDSheet!$A:$H,8,0)</f>
        <v>0</v>
      </c>
      <c r="I87" s="2">
        <f>VLOOKUP(A87,[1]TDSheet!$A:$I,9,0)</f>
        <v>90</v>
      </c>
      <c r="J87" s="2">
        <f>VLOOKUP(A87,[2]Бердянск!$A:$E,4,0)</f>
        <v>11</v>
      </c>
      <c r="K87" s="2">
        <f t="shared" si="14"/>
        <v>0</v>
      </c>
      <c r="N87" s="2">
        <f t="shared" si="15"/>
        <v>2.2000000000000002</v>
      </c>
      <c r="O87" s="20"/>
      <c r="P87" s="20"/>
      <c r="R87" s="2">
        <f t="shared" si="16"/>
        <v>12.272727272727272</v>
      </c>
      <c r="S87" s="2">
        <f t="shared" si="17"/>
        <v>12.272727272727272</v>
      </c>
      <c r="T87" s="2">
        <f>VLOOKUP(A87,[1]TDSheet!$A:$U,21,0)</f>
        <v>0.4</v>
      </c>
      <c r="U87" s="2">
        <f>VLOOKUP(A87,[1]TDSheet!$A:$V,22,0)</f>
        <v>2</v>
      </c>
      <c r="V87" s="2">
        <f>VLOOKUP(A87,[1]TDSheet!$A:$N,14,0)</f>
        <v>0</v>
      </c>
      <c r="W87" s="25" t="str">
        <f>VLOOKUP(A87,[1]TDSheet!$A:$W,23,0)</f>
        <v>Заблокировать</v>
      </c>
      <c r="X87" s="2">
        <f t="shared" si="18"/>
        <v>0</v>
      </c>
    </row>
    <row r="88" spans="1:25" ht="21.95" customHeight="1" x14ac:dyDescent="0.2">
      <c r="A88" s="8" t="s">
        <v>92</v>
      </c>
      <c r="B88" s="8" t="s">
        <v>14</v>
      </c>
      <c r="C88" s="8"/>
      <c r="D88" s="9">
        <v>30</v>
      </c>
      <c r="E88" s="9"/>
      <c r="F88" s="9"/>
      <c r="G88" s="9">
        <v>30</v>
      </c>
      <c r="H88" s="19">
        <f>VLOOKUP(A88,[1]TDSheet!$A:$H,8,0)</f>
        <v>0</v>
      </c>
      <c r="I88" s="2">
        <f>VLOOKUP(A88,[1]TDSheet!$A:$I,9,0)</f>
        <v>90</v>
      </c>
      <c r="K88" s="2">
        <f t="shared" si="14"/>
        <v>0</v>
      </c>
      <c r="N88" s="2">
        <f t="shared" si="15"/>
        <v>0</v>
      </c>
      <c r="O88" s="20"/>
      <c r="P88" s="20"/>
      <c r="R88" s="2" t="e">
        <f t="shared" si="16"/>
        <v>#DIV/0!</v>
      </c>
      <c r="S88" s="2" t="e">
        <f t="shared" si="17"/>
        <v>#DIV/0!</v>
      </c>
      <c r="T88" s="2">
        <f>VLOOKUP(A88,[1]TDSheet!$A:$U,21,0)</f>
        <v>0</v>
      </c>
      <c r="U88" s="2">
        <f>VLOOKUP(A88,[1]TDSheet!$A:$V,22,0)</f>
        <v>0</v>
      </c>
      <c r="V88" s="2">
        <f>VLOOKUP(A88,[1]TDSheet!$A:$N,14,0)</f>
        <v>0</v>
      </c>
      <c r="W88" s="25" t="str">
        <f>VLOOKUP(A88,[1]TDSheet!$A:$W,23,0)</f>
        <v>Заблокировать</v>
      </c>
      <c r="X88" s="2">
        <f t="shared" si="18"/>
        <v>0</v>
      </c>
    </row>
    <row r="89" spans="1:25" ht="21.95" customHeight="1" x14ac:dyDescent="0.2">
      <c r="A89" s="8" t="s">
        <v>93</v>
      </c>
      <c r="B89" s="8" t="s">
        <v>14</v>
      </c>
      <c r="C89" s="8"/>
      <c r="D89" s="10"/>
      <c r="E89" s="9">
        <v>10</v>
      </c>
      <c r="F89" s="9">
        <v>10</v>
      </c>
      <c r="G89" s="9"/>
      <c r="H89" s="19">
        <v>0</v>
      </c>
      <c r="I89" s="2" t="e">
        <f>VLOOKUP(A89,[1]TDSheet!$A:$I,9,0)</f>
        <v>#N/A</v>
      </c>
      <c r="J89" s="2">
        <f>VLOOKUP(A89,[2]Бердянск!$A:$E,4,0)</f>
        <v>10</v>
      </c>
      <c r="K89" s="2">
        <f t="shared" si="14"/>
        <v>0</v>
      </c>
      <c r="N89" s="2">
        <f t="shared" si="15"/>
        <v>2</v>
      </c>
      <c r="O89" s="20"/>
      <c r="P89" s="20"/>
      <c r="R89" s="2">
        <f t="shared" si="16"/>
        <v>0</v>
      </c>
      <c r="S89" s="2">
        <f t="shared" si="17"/>
        <v>0</v>
      </c>
      <c r="T89" s="2">
        <v>0</v>
      </c>
      <c r="U89" s="2">
        <v>0</v>
      </c>
      <c r="V89" s="2">
        <v>0</v>
      </c>
      <c r="X89" s="2">
        <f t="shared" si="18"/>
        <v>0</v>
      </c>
    </row>
    <row r="90" spans="1:25" ht="21.95" customHeight="1" x14ac:dyDescent="0.2">
      <c r="A90" s="8" t="s">
        <v>94</v>
      </c>
      <c r="B90" s="8" t="s">
        <v>9</v>
      </c>
      <c r="C90" s="8"/>
      <c r="D90" s="9">
        <v>42.497999999999998</v>
      </c>
      <c r="E90" s="9"/>
      <c r="F90" s="9"/>
      <c r="G90" s="9">
        <v>42.497999999999998</v>
      </c>
      <c r="H90" s="19">
        <f>VLOOKUP(A90,[1]TDSheet!$A:$H,8,0)</f>
        <v>0</v>
      </c>
      <c r="I90" s="2">
        <f>VLOOKUP(A90,[1]TDSheet!$A:$I,9,0)</f>
        <v>35</v>
      </c>
      <c r="K90" s="2">
        <f t="shared" si="14"/>
        <v>0</v>
      </c>
      <c r="N90" s="2">
        <f t="shared" si="15"/>
        <v>0</v>
      </c>
      <c r="O90" s="20"/>
      <c r="P90" s="20"/>
      <c r="R90" s="2" t="e">
        <f t="shared" si="16"/>
        <v>#DIV/0!</v>
      </c>
      <c r="S90" s="2" t="e">
        <f t="shared" si="17"/>
        <v>#DIV/0!</v>
      </c>
      <c r="T90" s="2">
        <f>VLOOKUP(A90,[1]TDSheet!$A:$U,21,0)</f>
        <v>2.4396</v>
      </c>
      <c r="U90" s="2">
        <f>VLOOKUP(A90,[1]TDSheet!$A:$V,22,0)</f>
        <v>2.6993999999999998</v>
      </c>
      <c r="V90" s="2">
        <f>VLOOKUP(A90,[1]TDSheet!$A:$N,14,0)</f>
        <v>0</v>
      </c>
      <c r="W90" s="25" t="str">
        <f>VLOOKUP(A90,[1]TDSheet!$A:$W,23,0)</f>
        <v>Заблокировать</v>
      </c>
      <c r="X90" s="2">
        <f t="shared" si="18"/>
        <v>0</v>
      </c>
    </row>
    <row r="91" spans="1:25" ht="21.95" customHeight="1" x14ac:dyDescent="0.2">
      <c r="A91" s="8" t="s">
        <v>95</v>
      </c>
      <c r="B91" s="8" t="s">
        <v>9</v>
      </c>
      <c r="C91" s="8"/>
      <c r="D91" s="9">
        <v>42.945</v>
      </c>
      <c r="E91" s="9"/>
      <c r="F91" s="9"/>
      <c r="G91" s="9">
        <v>42.945</v>
      </c>
      <c r="H91" s="19">
        <f>VLOOKUP(A91,[1]TDSheet!$A:$H,8,0)</f>
        <v>0</v>
      </c>
      <c r="I91" s="2">
        <f>VLOOKUP(A91,[1]TDSheet!$A:$I,9,0)</f>
        <v>35</v>
      </c>
      <c r="K91" s="2">
        <f t="shared" si="14"/>
        <v>0</v>
      </c>
      <c r="N91" s="2">
        <f t="shared" si="15"/>
        <v>0</v>
      </c>
      <c r="O91" s="20"/>
      <c r="P91" s="20"/>
      <c r="R91" s="2" t="e">
        <f t="shared" si="16"/>
        <v>#DIV/0!</v>
      </c>
      <c r="S91" s="2" t="e">
        <f t="shared" si="17"/>
        <v>#DIV/0!</v>
      </c>
      <c r="T91" s="2">
        <f>VLOOKUP(A91,[1]TDSheet!$A:$U,21,0)</f>
        <v>0</v>
      </c>
      <c r="U91" s="2">
        <f>VLOOKUP(A91,[1]TDSheet!$A:$V,22,0)</f>
        <v>0</v>
      </c>
      <c r="V91" s="2">
        <f>VLOOKUP(A91,[1]TDSheet!$A:$N,14,0)</f>
        <v>0</v>
      </c>
      <c r="W91" s="25" t="str">
        <f>VLOOKUP(A91,[1]TDSheet!$A:$W,23,0)</f>
        <v>Заблокировать</v>
      </c>
      <c r="X91" s="2">
        <f t="shared" si="18"/>
        <v>0</v>
      </c>
    </row>
    <row r="92" spans="1:25" ht="21.95" customHeight="1" x14ac:dyDescent="0.2">
      <c r="A92" s="8" t="s">
        <v>96</v>
      </c>
      <c r="B92" s="8" t="s">
        <v>14</v>
      </c>
      <c r="C92" s="8"/>
      <c r="D92" s="9">
        <v>41</v>
      </c>
      <c r="E92" s="9"/>
      <c r="F92" s="9">
        <v>14</v>
      </c>
      <c r="G92" s="9">
        <v>27</v>
      </c>
      <c r="H92" s="19">
        <f>VLOOKUP(A92,[1]TDSheet!$A:$H,8,0)</f>
        <v>0</v>
      </c>
      <c r="I92" s="2">
        <f>VLOOKUP(A92,[1]TDSheet!$A:$I,9,0)</f>
        <v>120</v>
      </c>
      <c r="J92" s="2">
        <f>VLOOKUP(A92,[2]Бердянск!$A:$E,4,0)</f>
        <v>14</v>
      </c>
      <c r="K92" s="2">
        <f t="shared" si="14"/>
        <v>0</v>
      </c>
      <c r="N92" s="2">
        <f t="shared" si="15"/>
        <v>2.8</v>
      </c>
      <c r="O92" s="20"/>
      <c r="P92" s="20"/>
      <c r="R92" s="2">
        <f t="shared" si="16"/>
        <v>9.6428571428571441</v>
      </c>
      <c r="S92" s="2">
        <f t="shared" si="17"/>
        <v>9.6428571428571441</v>
      </c>
      <c r="T92" s="2">
        <f>VLOOKUP(A92,[1]TDSheet!$A:$U,21,0)</f>
        <v>2.4</v>
      </c>
      <c r="U92" s="2">
        <f>VLOOKUP(A92,[1]TDSheet!$A:$V,22,0)</f>
        <v>2.4</v>
      </c>
      <c r="V92" s="2">
        <f>VLOOKUP(A92,[1]TDSheet!$A:$N,14,0)</f>
        <v>1.4</v>
      </c>
      <c r="W92" s="25" t="str">
        <f>VLOOKUP(A92,[1]TDSheet!$A:$W,23,0)</f>
        <v>Заблокировать</v>
      </c>
      <c r="X92" s="2">
        <f t="shared" si="18"/>
        <v>0</v>
      </c>
    </row>
    <row r="93" spans="1:25" ht="11.1" customHeight="1" x14ac:dyDescent="0.2">
      <c r="A93" s="8" t="s">
        <v>97</v>
      </c>
      <c r="B93" s="8" t="s">
        <v>14</v>
      </c>
      <c r="C93" s="8"/>
      <c r="D93" s="9">
        <v>2</v>
      </c>
      <c r="E93" s="9"/>
      <c r="F93" s="9"/>
      <c r="G93" s="9"/>
      <c r="H93" s="19">
        <f>VLOOKUP(A93,[1]TDSheet!$A:$H,8,0)</f>
        <v>0</v>
      </c>
      <c r="I93" s="2">
        <f>VLOOKUP(A93,[1]TDSheet!$A:$I,9,0)</f>
        <v>730</v>
      </c>
      <c r="K93" s="2">
        <f t="shared" si="14"/>
        <v>0</v>
      </c>
      <c r="N93" s="2">
        <f t="shared" si="15"/>
        <v>0</v>
      </c>
      <c r="O93" s="20"/>
      <c r="P93" s="20"/>
      <c r="R93" s="2" t="e">
        <f t="shared" si="16"/>
        <v>#DIV/0!</v>
      </c>
      <c r="S93" s="2" t="e">
        <f t="shared" si="17"/>
        <v>#DIV/0!</v>
      </c>
      <c r="T93" s="2">
        <f>VLOOKUP(A93,[1]TDSheet!$A:$U,21,0)</f>
        <v>2.2000000000000002</v>
      </c>
      <c r="U93" s="2">
        <f>VLOOKUP(A93,[1]TDSheet!$A:$V,22,0)</f>
        <v>2</v>
      </c>
      <c r="V93" s="2">
        <f>VLOOKUP(A93,[1]TDSheet!$A:$N,14,0)</f>
        <v>7.8</v>
      </c>
      <c r="W93" s="25" t="str">
        <f>VLOOKUP(A93,[1]TDSheet!$A:$W,23,0)</f>
        <v>Заблокировать</v>
      </c>
      <c r="X93" s="2">
        <f t="shared" si="18"/>
        <v>0</v>
      </c>
    </row>
    <row r="94" spans="1:25" ht="21.95" customHeight="1" x14ac:dyDescent="0.2">
      <c r="A94" s="8" t="s">
        <v>98</v>
      </c>
      <c r="B94" s="8" t="s">
        <v>14</v>
      </c>
      <c r="C94" s="8"/>
      <c r="D94" s="9">
        <v>22</v>
      </c>
      <c r="E94" s="9"/>
      <c r="F94" s="9">
        <v>10</v>
      </c>
      <c r="G94" s="9">
        <v>12</v>
      </c>
      <c r="H94" s="19">
        <f>VLOOKUP(A94,[1]TDSheet!$A:$H,8,0)</f>
        <v>0</v>
      </c>
      <c r="I94" s="2">
        <f>VLOOKUP(A94,[1]TDSheet!$A:$I,9,0)</f>
        <v>730</v>
      </c>
      <c r="J94" s="2">
        <f>VLOOKUP(A94,[2]Бердянск!$A:$E,4,0)</f>
        <v>20</v>
      </c>
      <c r="K94" s="2">
        <f t="shared" si="14"/>
        <v>-10</v>
      </c>
      <c r="N94" s="2">
        <f t="shared" si="15"/>
        <v>2</v>
      </c>
      <c r="O94" s="20"/>
      <c r="P94" s="20"/>
      <c r="R94" s="2">
        <f t="shared" si="16"/>
        <v>6</v>
      </c>
      <c r="S94" s="2">
        <f t="shared" si="17"/>
        <v>6</v>
      </c>
      <c r="T94" s="2">
        <f>VLOOKUP(A94,[1]TDSheet!$A:$U,21,0)</f>
        <v>2.2000000000000002</v>
      </c>
      <c r="U94" s="2">
        <f>VLOOKUP(A94,[1]TDSheet!$A:$V,22,0)</f>
        <v>2</v>
      </c>
      <c r="V94" s="2">
        <f>VLOOKUP(A94,[1]TDSheet!$A:$N,14,0)</f>
        <v>3.4</v>
      </c>
      <c r="W94" s="25" t="str">
        <f>VLOOKUP(A94,[1]TDSheet!$A:$W,23,0)</f>
        <v>Заблокировать</v>
      </c>
      <c r="X94" s="2">
        <f t="shared" si="18"/>
        <v>0</v>
      </c>
    </row>
    <row r="95" spans="1:25" ht="11.1" customHeight="1" x14ac:dyDescent="0.2">
      <c r="A95" s="8" t="s">
        <v>99</v>
      </c>
      <c r="B95" s="8" t="s">
        <v>14</v>
      </c>
      <c r="C95" s="8"/>
      <c r="D95" s="9">
        <v>24</v>
      </c>
      <c r="E95" s="9"/>
      <c r="F95" s="9">
        <v>24</v>
      </c>
      <c r="G95" s="9"/>
      <c r="H95" s="19">
        <f>VLOOKUP(A95,[1]TDSheet!$A:$H,8,0)</f>
        <v>0.33</v>
      </c>
      <c r="I95" s="2">
        <f>VLOOKUP(A95,[1]TDSheet!$A:$I,9,0)</f>
        <v>40</v>
      </c>
      <c r="J95" s="2">
        <f>VLOOKUP(A95,[2]Бердянск!$A:$E,4,0)</f>
        <v>24</v>
      </c>
      <c r="K95" s="2">
        <f t="shared" si="14"/>
        <v>0</v>
      </c>
      <c r="M95" s="2">
        <f>VLOOKUP(A95,[1]TDSheet!$A:$O,15,0)</f>
        <v>7.1999999999999993</v>
      </c>
      <c r="N95" s="2">
        <f t="shared" si="15"/>
        <v>4.8</v>
      </c>
      <c r="O95" s="32">
        <f t="shared" ref="O95:O96" si="21">8*N95-M95-G95</f>
        <v>31.2</v>
      </c>
      <c r="P95" s="20"/>
      <c r="R95" s="2">
        <f t="shared" si="16"/>
        <v>8</v>
      </c>
      <c r="S95" s="2">
        <f t="shared" si="17"/>
        <v>1.5</v>
      </c>
      <c r="T95" s="2">
        <f>VLOOKUP(A95,[1]TDSheet!$A:$U,21,0)</f>
        <v>1.2</v>
      </c>
      <c r="U95" s="2">
        <f>VLOOKUP(A95,[1]TDSheet!$A:$V,22,0)</f>
        <v>2.4</v>
      </c>
      <c r="V95" s="2">
        <f>VLOOKUP(A95,[1]TDSheet!$A:$N,14,0)</f>
        <v>2.4</v>
      </c>
      <c r="X95" s="2">
        <f t="shared" si="18"/>
        <v>10.295999999999999</v>
      </c>
    </row>
    <row r="96" spans="1:25" ht="21.95" customHeight="1" x14ac:dyDescent="0.2">
      <c r="A96" s="8" t="s">
        <v>100</v>
      </c>
      <c r="B96" s="8" t="s">
        <v>14</v>
      </c>
      <c r="C96" s="8"/>
      <c r="D96" s="9">
        <v>31</v>
      </c>
      <c r="E96" s="9"/>
      <c r="F96" s="9">
        <v>21</v>
      </c>
      <c r="G96" s="9">
        <v>10</v>
      </c>
      <c r="H96" s="19">
        <f>VLOOKUP(A96,[1]TDSheet!$A:$H,8,0)</f>
        <v>0.33</v>
      </c>
      <c r="I96" s="2">
        <f>VLOOKUP(A96,[1]TDSheet!$A:$I,9,0)</f>
        <v>40</v>
      </c>
      <c r="J96" s="2">
        <f>VLOOKUP(A96,[2]Бердянск!$A:$E,4,0)</f>
        <v>37</v>
      </c>
      <c r="K96" s="2">
        <f t="shared" si="14"/>
        <v>-16</v>
      </c>
      <c r="N96" s="2">
        <f t="shared" si="15"/>
        <v>4.2</v>
      </c>
      <c r="O96" s="32">
        <f t="shared" si="21"/>
        <v>23.6</v>
      </c>
      <c r="P96" s="20"/>
      <c r="R96" s="2">
        <f t="shared" si="16"/>
        <v>8</v>
      </c>
      <c r="S96" s="2">
        <f t="shared" si="17"/>
        <v>2.3809523809523809</v>
      </c>
      <c r="T96" s="2">
        <f>VLOOKUP(A96,[1]TDSheet!$A:$U,21,0)</f>
        <v>1.2</v>
      </c>
      <c r="U96" s="2">
        <f>VLOOKUP(A96,[1]TDSheet!$A:$V,22,0)</f>
        <v>3.6</v>
      </c>
      <c r="V96" s="2">
        <f>VLOOKUP(A96,[1]TDSheet!$A:$N,14,0)</f>
        <v>2.2000000000000002</v>
      </c>
      <c r="X96" s="2">
        <f t="shared" si="18"/>
        <v>7.7880000000000011</v>
      </c>
    </row>
    <row r="97" spans="1:25" ht="11.1" customHeight="1" x14ac:dyDescent="0.2">
      <c r="A97" s="8" t="s">
        <v>101</v>
      </c>
      <c r="B97" s="8" t="s">
        <v>14</v>
      </c>
      <c r="C97" s="8"/>
      <c r="D97" s="9">
        <v>24</v>
      </c>
      <c r="E97" s="9"/>
      <c r="F97" s="9">
        <v>14</v>
      </c>
      <c r="G97" s="9">
        <v>6</v>
      </c>
      <c r="H97" s="19">
        <f>VLOOKUP(A97,[1]TDSheet!$A:$H,8,0)</f>
        <v>0.3</v>
      </c>
      <c r="I97" s="2">
        <f>VLOOKUP(A97,[1]TDSheet!$A:$I,9,0)</f>
        <v>40</v>
      </c>
      <c r="J97" s="2">
        <f>VLOOKUP(A97,[2]Бердянск!$A:$E,4,0)</f>
        <v>14</v>
      </c>
      <c r="K97" s="2">
        <f t="shared" si="14"/>
        <v>0</v>
      </c>
      <c r="M97" s="2">
        <f>VLOOKUP(A97,[1]TDSheet!$A:$O,15,0)</f>
        <v>6</v>
      </c>
      <c r="N97" s="2">
        <f t="shared" si="15"/>
        <v>2.8</v>
      </c>
      <c r="O97" s="32">
        <f>10*N97-M97-G97</f>
        <v>16</v>
      </c>
      <c r="P97" s="20"/>
      <c r="R97" s="2">
        <f t="shared" si="16"/>
        <v>10</v>
      </c>
      <c r="S97" s="2">
        <f t="shared" si="17"/>
        <v>4.2857142857142856</v>
      </c>
      <c r="T97" s="2">
        <f>VLOOKUP(A97,[1]TDSheet!$A:$U,21,0)</f>
        <v>1.2</v>
      </c>
      <c r="U97" s="2">
        <f>VLOOKUP(A97,[1]TDSheet!$A:$V,22,0)</f>
        <v>2.4</v>
      </c>
      <c r="V97" s="2">
        <f>VLOOKUP(A97,[1]TDSheet!$A:$N,14,0)</f>
        <v>2</v>
      </c>
      <c r="X97" s="2">
        <f t="shared" si="18"/>
        <v>4.8</v>
      </c>
    </row>
    <row r="98" spans="1:25" ht="11.1" customHeight="1" x14ac:dyDescent="0.2">
      <c r="A98" s="8" t="s">
        <v>102</v>
      </c>
      <c r="B98" s="8" t="s">
        <v>9</v>
      </c>
      <c r="C98" s="8"/>
      <c r="D98" s="10"/>
      <c r="E98" s="9">
        <v>68.516000000000005</v>
      </c>
      <c r="F98" s="23">
        <v>13.653</v>
      </c>
      <c r="G98" s="23">
        <v>54.863</v>
      </c>
      <c r="H98" s="19">
        <f>VLOOKUP(A98,[1]TDSheet!$A:$H,8,0)</f>
        <v>0</v>
      </c>
      <c r="I98" s="2">
        <f>VLOOKUP(A98,[1]TDSheet!$A:$I,9,0)</f>
        <v>45</v>
      </c>
      <c r="J98" s="2">
        <f>VLOOKUP(A98,[2]Бердянск!$A:$E,4,0)</f>
        <v>16.395</v>
      </c>
      <c r="K98" s="2">
        <f t="shared" si="14"/>
        <v>-2.7419999999999991</v>
      </c>
      <c r="M98" s="2">
        <f>VLOOKUP(A98,[1]TDSheet!$A:$O,15,0)</f>
        <v>4.4863999999999997</v>
      </c>
      <c r="N98" s="2">
        <f t="shared" si="15"/>
        <v>2.7305999999999999</v>
      </c>
      <c r="O98" s="20"/>
      <c r="P98" s="20"/>
      <c r="R98" s="2">
        <f t="shared" si="16"/>
        <v>21.734930052003225</v>
      </c>
      <c r="S98" s="2">
        <f t="shared" si="17"/>
        <v>21.734930052003225</v>
      </c>
      <c r="T98" s="2">
        <f>VLOOKUP(A98,[1]TDSheet!$A:$U,21,0)</f>
        <v>0</v>
      </c>
      <c r="U98" s="2">
        <f>VLOOKUP(A98,[1]TDSheet!$A:$V,22,0)</f>
        <v>0</v>
      </c>
      <c r="V98" s="2">
        <f>VLOOKUP(A98,[1]TDSheet!$A:$N,14,0)</f>
        <v>0.56079999999999997</v>
      </c>
      <c r="W98" s="2" t="str">
        <f>VLOOKUP(A98,[1]TDSheet!$A:$W,23,0)</f>
        <v>то же  что и 017  Сосиски Вязанка Сливочные, Вязанка амицел ВЕС.ПОКОМ</v>
      </c>
      <c r="X98" s="2">
        <f t="shared" si="18"/>
        <v>0</v>
      </c>
    </row>
    <row r="99" spans="1:25" ht="11.1" customHeight="1" x14ac:dyDescent="0.2">
      <c r="A99" s="8" t="s">
        <v>103</v>
      </c>
      <c r="B99" s="8" t="s">
        <v>9</v>
      </c>
      <c r="C99" s="8"/>
      <c r="D99" s="9">
        <v>35.725999999999999</v>
      </c>
      <c r="E99" s="9"/>
      <c r="F99" s="9">
        <v>12.448</v>
      </c>
      <c r="G99" s="9">
        <v>22.026</v>
      </c>
      <c r="H99" s="19">
        <f>VLOOKUP(A99,[1]TDSheet!$A:$H,8,0)</f>
        <v>0</v>
      </c>
      <c r="I99" s="2">
        <f>VLOOKUP(A99,[1]TDSheet!$A:$I,9,0)</f>
        <v>40</v>
      </c>
      <c r="J99" s="2">
        <f>VLOOKUP(A99,[2]Бердянск!$A:$E,4,0)</f>
        <v>13.691000000000001</v>
      </c>
      <c r="K99" s="2">
        <f t="shared" si="14"/>
        <v>-1.2430000000000003</v>
      </c>
      <c r="N99" s="2">
        <f t="shared" si="15"/>
        <v>2.4896000000000003</v>
      </c>
      <c r="O99" s="20"/>
      <c r="P99" s="20"/>
      <c r="R99" s="2">
        <f t="shared" si="16"/>
        <v>8.8472043701799468</v>
      </c>
      <c r="S99" s="2">
        <f t="shared" si="17"/>
        <v>8.8472043701799468</v>
      </c>
      <c r="T99" s="2">
        <f>VLOOKUP(A99,[1]TDSheet!$A:$U,21,0)</f>
        <v>1.6620000000000001</v>
      </c>
      <c r="U99" s="2">
        <f>VLOOKUP(A99,[1]TDSheet!$A:$V,22,0)</f>
        <v>3.1494</v>
      </c>
      <c r="V99" s="2">
        <f>VLOOKUP(A99,[1]TDSheet!$A:$N,14,0)</f>
        <v>1.3328</v>
      </c>
      <c r="W99" s="25" t="str">
        <f>VLOOKUP(A99,[1]TDSheet!$A:$W,23,0)</f>
        <v>Заблокировать</v>
      </c>
      <c r="X99" s="2">
        <f t="shared" si="18"/>
        <v>0</v>
      </c>
    </row>
    <row r="100" spans="1:25" ht="11.1" customHeight="1" x14ac:dyDescent="0.2">
      <c r="A100" s="8" t="s">
        <v>104</v>
      </c>
      <c r="B100" s="8" t="s">
        <v>14</v>
      </c>
      <c r="C100" s="8"/>
      <c r="D100" s="9">
        <v>40</v>
      </c>
      <c r="E100" s="9"/>
      <c r="F100" s="9">
        <v>13</v>
      </c>
      <c r="G100" s="9">
        <v>27</v>
      </c>
      <c r="H100" s="19">
        <f>VLOOKUP(A100,[1]TDSheet!$A:$H,8,0)</f>
        <v>0.4</v>
      </c>
      <c r="I100" s="2">
        <f>VLOOKUP(A100,[1]TDSheet!$A:$I,9,0)</f>
        <v>50</v>
      </c>
      <c r="J100" s="2">
        <f>VLOOKUP(A100,[2]Бердянск!$A:$E,4,0)</f>
        <v>13</v>
      </c>
      <c r="K100" s="2">
        <f t="shared" si="14"/>
        <v>0</v>
      </c>
      <c r="N100" s="2">
        <f t="shared" si="15"/>
        <v>2.6</v>
      </c>
      <c r="O100" s="32">
        <f t="shared" ref="O100:O102" si="22">11*N100-M100-G100</f>
        <v>1.6000000000000014</v>
      </c>
      <c r="P100" s="20"/>
      <c r="R100" s="2">
        <f t="shared" si="16"/>
        <v>11</v>
      </c>
      <c r="S100" s="2">
        <f t="shared" si="17"/>
        <v>10.384615384615385</v>
      </c>
      <c r="T100" s="2">
        <f>VLOOKUP(A100,[1]TDSheet!$A:$U,21,0)</f>
        <v>0</v>
      </c>
      <c r="U100" s="2">
        <f>VLOOKUP(A100,[1]TDSheet!$A:$V,22,0)</f>
        <v>0</v>
      </c>
      <c r="V100" s="2">
        <f>VLOOKUP(A100,[1]TDSheet!$A:$N,14,0)</f>
        <v>0</v>
      </c>
      <c r="X100" s="2">
        <f t="shared" si="18"/>
        <v>0.64000000000000057</v>
      </c>
    </row>
    <row r="101" spans="1:25" ht="11.1" customHeight="1" x14ac:dyDescent="0.2">
      <c r="A101" s="8" t="s">
        <v>105</v>
      </c>
      <c r="B101" s="8" t="s">
        <v>14</v>
      </c>
      <c r="C101" s="8"/>
      <c r="D101" s="9">
        <v>28</v>
      </c>
      <c r="E101" s="9"/>
      <c r="F101" s="9">
        <v>22</v>
      </c>
      <c r="G101" s="9">
        <v>4</v>
      </c>
      <c r="H101" s="19">
        <f>VLOOKUP(A101,[1]TDSheet!$A:$H,8,0)</f>
        <v>0.13</v>
      </c>
      <c r="I101" s="2">
        <f>VLOOKUP(A101,[1]TDSheet!$A:$I,9,0)</f>
        <v>150</v>
      </c>
      <c r="J101" s="2">
        <f>VLOOKUP(A101,[2]Бердянск!$A:$E,4,0)</f>
        <v>22</v>
      </c>
      <c r="K101" s="2">
        <f t="shared" si="14"/>
        <v>0</v>
      </c>
      <c r="N101" s="2">
        <f t="shared" si="15"/>
        <v>4.4000000000000004</v>
      </c>
      <c r="O101" s="33">
        <f>7*N101-M101-G101</f>
        <v>26.800000000000004</v>
      </c>
      <c r="P101" s="20"/>
      <c r="R101" s="2">
        <f t="shared" si="16"/>
        <v>7</v>
      </c>
      <c r="S101" s="2">
        <f t="shared" si="17"/>
        <v>0.90909090909090906</v>
      </c>
      <c r="T101" s="2">
        <f>VLOOKUP(A101,[1]TDSheet!$A:$U,21,0)</f>
        <v>0</v>
      </c>
      <c r="U101" s="2">
        <f>VLOOKUP(A101,[1]TDSheet!$A:$V,22,0)</f>
        <v>2</v>
      </c>
      <c r="V101" s="2">
        <f>VLOOKUP(A101,[1]TDSheet!$A:$N,14,0)</f>
        <v>0.8</v>
      </c>
      <c r="X101" s="2">
        <f t="shared" si="18"/>
        <v>3.4840000000000009</v>
      </c>
      <c r="Y101" s="34" t="s">
        <v>133</v>
      </c>
    </row>
    <row r="102" spans="1:25" ht="11.1" customHeight="1" x14ac:dyDescent="0.2">
      <c r="A102" s="8" t="s">
        <v>106</v>
      </c>
      <c r="B102" s="8" t="s">
        <v>14</v>
      </c>
      <c r="C102" s="8"/>
      <c r="D102" s="9">
        <v>12</v>
      </c>
      <c r="E102" s="9"/>
      <c r="F102" s="9">
        <v>5</v>
      </c>
      <c r="G102" s="9">
        <v>7</v>
      </c>
      <c r="H102" s="19">
        <f>VLOOKUP(A102,[1]TDSheet!$A:$H,8,0)</f>
        <v>0.45</v>
      </c>
      <c r="I102" s="2">
        <f>VLOOKUP(A102,[1]TDSheet!$A:$I,9,0)</f>
        <v>55</v>
      </c>
      <c r="J102" s="2">
        <f>VLOOKUP(A102,[2]Бердянск!$A:$E,4,0)</f>
        <v>5</v>
      </c>
      <c r="K102" s="2">
        <f t="shared" si="14"/>
        <v>0</v>
      </c>
      <c r="N102" s="2">
        <f t="shared" si="15"/>
        <v>1</v>
      </c>
      <c r="O102" s="32">
        <f t="shared" si="22"/>
        <v>4</v>
      </c>
      <c r="P102" s="20"/>
      <c r="R102" s="2">
        <f t="shared" si="16"/>
        <v>11</v>
      </c>
      <c r="S102" s="2">
        <f t="shared" si="17"/>
        <v>7</v>
      </c>
      <c r="T102" s="2">
        <f>VLOOKUP(A102,[1]TDSheet!$A:$U,21,0)</f>
        <v>0</v>
      </c>
      <c r="U102" s="2">
        <f>VLOOKUP(A102,[1]TDSheet!$A:$V,22,0)</f>
        <v>1.2</v>
      </c>
      <c r="V102" s="2">
        <f>VLOOKUP(A102,[1]TDSheet!$A:$N,14,0)</f>
        <v>0</v>
      </c>
      <c r="X102" s="2">
        <f t="shared" si="18"/>
        <v>1.8</v>
      </c>
    </row>
    <row r="103" spans="1:25" ht="11.1" customHeight="1" x14ac:dyDescent="0.2">
      <c r="A103" s="8" t="s">
        <v>107</v>
      </c>
      <c r="B103" s="8" t="s">
        <v>14</v>
      </c>
      <c r="C103" s="8"/>
      <c r="D103" s="10"/>
      <c r="E103" s="9">
        <v>18</v>
      </c>
      <c r="F103" s="23">
        <v>18</v>
      </c>
      <c r="G103" s="9"/>
      <c r="H103" s="19">
        <f>VLOOKUP(A103,[1]TDSheet!$A:$H,8,0)</f>
        <v>0</v>
      </c>
      <c r="I103" s="2">
        <f>VLOOKUP(A103,[1]TDSheet!$A:$I,9,0)</f>
        <v>45</v>
      </c>
      <c r="J103" s="2">
        <f>VLOOKUP(A103,[2]Бердянск!$A:$E,4,0)</f>
        <v>18</v>
      </c>
      <c r="K103" s="2">
        <f t="shared" si="14"/>
        <v>0</v>
      </c>
      <c r="M103" s="2">
        <f>VLOOKUP(A103,[1]TDSheet!$A:$O,15,0)</f>
        <v>28.8</v>
      </c>
      <c r="N103" s="2">
        <f t="shared" si="15"/>
        <v>3.6</v>
      </c>
      <c r="O103" s="20"/>
      <c r="P103" s="20"/>
      <c r="R103" s="2">
        <f t="shared" si="16"/>
        <v>8</v>
      </c>
      <c r="S103" s="2">
        <f t="shared" si="17"/>
        <v>8</v>
      </c>
      <c r="T103" s="2">
        <f>VLOOKUP(A103,[1]TDSheet!$A:$U,21,0)</f>
        <v>0</v>
      </c>
      <c r="U103" s="2">
        <f>VLOOKUP(A103,[1]TDSheet!$A:$V,22,0)</f>
        <v>2.4</v>
      </c>
      <c r="V103" s="2">
        <f>VLOOKUP(A103,[1]TDSheet!$A:$N,14,0)</f>
        <v>3.6</v>
      </c>
      <c r="W103" s="2" t="str">
        <f>VLOOKUP(A103,[1]TDSheet!$A:$W,23,0)</f>
        <v>то же что и 030  Сосиски Вязанка Молочные, Вязанка вискофан МГС, 0.45кг, ПОКОМ</v>
      </c>
      <c r="X103" s="2">
        <f t="shared" si="18"/>
        <v>0</v>
      </c>
    </row>
    <row r="104" spans="1:25" ht="11.1" customHeight="1" x14ac:dyDescent="0.2">
      <c r="A104" s="8" t="s">
        <v>108</v>
      </c>
      <c r="B104" s="8" t="s">
        <v>14</v>
      </c>
      <c r="C104" s="8"/>
      <c r="D104" s="10"/>
      <c r="E104" s="9">
        <v>18</v>
      </c>
      <c r="F104" s="9">
        <v>18</v>
      </c>
      <c r="G104" s="9"/>
      <c r="H104" s="19">
        <f>VLOOKUP(A104,[1]TDSheet!$A:$H,8,0)</f>
        <v>0</v>
      </c>
      <c r="I104" s="2" t="e">
        <f>VLOOKUP(A104,[1]TDSheet!$A:$I,9,0)</f>
        <v>#N/A</v>
      </c>
      <c r="J104" s="2">
        <f>VLOOKUP(A104,[2]Бердянск!$A:$E,4,0)</f>
        <v>18</v>
      </c>
      <c r="K104" s="2">
        <f t="shared" si="14"/>
        <v>0</v>
      </c>
      <c r="N104" s="2">
        <f t="shared" si="15"/>
        <v>3.6</v>
      </c>
      <c r="O104" s="20"/>
      <c r="P104" s="20"/>
      <c r="R104" s="2">
        <f t="shared" si="16"/>
        <v>0</v>
      </c>
      <c r="S104" s="2">
        <f t="shared" si="17"/>
        <v>0</v>
      </c>
      <c r="T104" s="2">
        <f>VLOOKUP(A104,[1]TDSheet!$A:$U,21,0)</f>
        <v>0</v>
      </c>
      <c r="U104" s="2">
        <f>VLOOKUP(A104,[1]TDSheet!$A:$V,22,0)</f>
        <v>0</v>
      </c>
      <c r="V104" s="2">
        <f>VLOOKUP(A104,[1]TDSheet!$A:$N,14,0)</f>
        <v>2.4</v>
      </c>
      <c r="X104" s="2">
        <f t="shared" si="18"/>
        <v>0</v>
      </c>
    </row>
    <row r="105" spans="1:25" ht="11.1" customHeight="1" x14ac:dyDescent="0.2">
      <c r="A105" s="8" t="s">
        <v>109</v>
      </c>
      <c r="B105" s="8" t="s">
        <v>9</v>
      </c>
      <c r="C105" s="8"/>
      <c r="D105" s="9">
        <v>24.416</v>
      </c>
      <c r="E105" s="9"/>
      <c r="F105" s="9">
        <v>8.2560000000000002</v>
      </c>
      <c r="G105" s="9">
        <v>16.16</v>
      </c>
      <c r="H105" s="19">
        <f>VLOOKUP(A105,[1]TDSheet!$A:$H,8,0)</f>
        <v>1</v>
      </c>
      <c r="I105" s="2">
        <f>VLOOKUP(A105,[1]TDSheet!$A:$I,9,0)</f>
        <v>40</v>
      </c>
      <c r="J105" s="2">
        <f>VLOOKUP(A105,[2]Бердянск!$A:$E,4,0)</f>
        <v>10.978999999999999</v>
      </c>
      <c r="K105" s="2">
        <f t="shared" si="14"/>
        <v>-2.722999999999999</v>
      </c>
      <c r="N105" s="2">
        <f t="shared" si="15"/>
        <v>1.6512</v>
      </c>
      <c r="O105" s="32">
        <f t="shared" ref="O105:O106" si="23">11*N105-M105-G105</f>
        <v>2.0031999999999996</v>
      </c>
      <c r="P105" s="20"/>
      <c r="R105" s="2">
        <f t="shared" si="16"/>
        <v>11</v>
      </c>
      <c r="S105" s="2">
        <f t="shared" si="17"/>
        <v>9.7868217054263571</v>
      </c>
      <c r="T105" s="2">
        <f>VLOOKUP(A105,[1]TDSheet!$A:$U,21,0)</f>
        <v>0</v>
      </c>
      <c r="U105" s="2">
        <f>VLOOKUP(A105,[1]TDSheet!$A:$V,22,0)</f>
        <v>2.4550000000000001</v>
      </c>
      <c r="V105" s="2">
        <f>VLOOKUP(A105,[1]TDSheet!$A:$N,14,0)</f>
        <v>0.81720000000000004</v>
      </c>
      <c r="X105" s="2">
        <f t="shared" si="18"/>
        <v>2.0031999999999996</v>
      </c>
    </row>
    <row r="106" spans="1:25" ht="21.95" customHeight="1" x14ac:dyDescent="0.2">
      <c r="A106" s="37" t="s">
        <v>110</v>
      </c>
      <c r="B106" s="8" t="s">
        <v>14</v>
      </c>
      <c r="C106" s="8"/>
      <c r="D106" s="9">
        <v>312</v>
      </c>
      <c r="E106" s="9"/>
      <c r="F106" s="9"/>
      <c r="G106" s="9"/>
      <c r="H106" s="19">
        <f>VLOOKUP(A106,[1]TDSheet!$A:$H,8,0)</f>
        <v>0.35</v>
      </c>
      <c r="I106" s="2">
        <f>VLOOKUP(A106,[1]TDSheet!$A:$I,9,0)</f>
        <v>40</v>
      </c>
      <c r="K106" s="2">
        <f t="shared" si="14"/>
        <v>0</v>
      </c>
      <c r="N106" s="2">
        <f t="shared" si="15"/>
        <v>0</v>
      </c>
      <c r="O106" s="32">
        <f t="shared" si="23"/>
        <v>0</v>
      </c>
      <c r="P106" s="20"/>
      <c r="R106" s="2" t="e">
        <f t="shared" si="16"/>
        <v>#DIV/0!</v>
      </c>
      <c r="S106" s="2" t="e">
        <f t="shared" si="17"/>
        <v>#DIV/0!</v>
      </c>
      <c r="T106" s="2">
        <f>VLOOKUP(A106,[1]TDSheet!$A:$U,21,0)</f>
        <v>0</v>
      </c>
      <c r="U106" s="2">
        <f>VLOOKUP(A106,[1]TDSheet!$A:$V,22,0)</f>
        <v>0</v>
      </c>
      <c r="V106" s="2">
        <f>VLOOKUP(A106,[1]TDSheet!$A:$N,14,0)</f>
        <v>0</v>
      </c>
      <c r="X106" s="2">
        <f t="shared" si="18"/>
        <v>0</v>
      </c>
    </row>
    <row r="107" spans="1:25" ht="11.1" customHeight="1" x14ac:dyDescent="0.2">
      <c r="A107" s="8" t="s">
        <v>111</v>
      </c>
      <c r="B107" s="8" t="s">
        <v>14</v>
      </c>
      <c r="C107" s="8"/>
      <c r="D107" s="10"/>
      <c r="E107" s="9">
        <v>312</v>
      </c>
      <c r="F107" s="23">
        <f>1+F108</f>
        <v>3</v>
      </c>
      <c r="G107" s="23">
        <f>-1+G108</f>
        <v>309</v>
      </c>
      <c r="H107" s="19">
        <v>0.35</v>
      </c>
      <c r="I107" s="2">
        <v>45</v>
      </c>
      <c r="J107" s="2">
        <f>VLOOKUP(A107,[2]Бердянск!$A:$E,4,0)</f>
        <v>1</v>
      </c>
      <c r="K107" s="2">
        <f t="shared" si="14"/>
        <v>2</v>
      </c>
      <c r="N107" s="2">
        <f t="shared" si="15"/>
        <v>0.6</v>
      </c>
      <c r="O107" s="32"/>
      <c r="P107" s="20"/>
      <c r="R107" s="2">
        <f t="shared" si="16"/>
        <v>515</v>
      </c>
      <c r="S107" s="2">
        <f t="shared" si="17"/>
        <v>515</v>
      </c>
      <c r="T107" s="2">
        <v>0</v>
      </c>
      <c r="U107" s="2">
        <v>0</v>
      </c>
      <c r="V107" s="2">
        <v>0</v>
      </c>
      <c r="X107" s="2">
        <f t="shared" si="18"/>
        <v>0</v>
      </c>
    </row>
    <row r="108" spans="1:25" ht="11.1" customHeight="1" x14ac:dyDescent="0.2">
      <c r="A108" s="8" t="s">
        <v>112</v>
      </c>
      <c r="B108" s="8" t="s">
        <v>14</v>
      </c>
      <c r="C108" s="8"/>
      <c r="D108" s="9">
        <v>10</v>
      </c>
      <c r="E108" s="9">
        <v>312</v>
      </c>
      <c r="F108" s="23">
        <v>2</v>
      </c>
      <c r="G108" s="23">
        <v>310</v>
      </c>
      <c r="H108" s="19">
        <f>VLOOKUP(A108,[1]TDSheet!$A:$H,8,0)</f>
        <v>0</v>
      </c>
      <c r="I108" s="2">
        <f>VLOOKUP(A108,[1]TDSheet!$A:$I,9,0)</f>
        <v>0</v>
      </c>
      <c r="J108" s="2">
        <f>VLOOKUP(A108,[2]Бердянск!$A:$E,4,0)</f>
        <v>2</v>
      </c>
      <c r="K108" s="2">
        <f t="shared" si="14"/>
        <v>0</v>
      </c>
      <c r="N108" s="2">
        <f t="shared" si="15"/>
        <v>0.4</v>
      </c>
      <c r="O108" s="20"/>
      <c r="P108" s="20"/>
      <c r="R108" s="2">
        <f t="shared" si="16"/>
        <v>775</v>
      </c>
      <c r="S108" s="2">
        <f t="shared" si="17"/>
        <v>775</v>
      </c>
      <c r="T108" s="2">
        <f>VLOOKUP(A108,[1]TDSheet!$A:$U,21,0)</f>
        <v>1.6</v>
      </c>
      <c r="U108" s="2">
        <f>VLOOKUP(A108,[1]TDSheet!$A:$V,22,0)</f>
        <v>27.2</v>
      </c>
      <c r="V108" s="2">
        <f>VLOOKUP(A108,[1]TDSheet!$A:$N,14,0)</f>
        <v>7.8</v>
      </c>
      <c r="X108" s="2">
        <f t="shared" si="18"/>
        <v>0</v>
      </c>
    </row>
    <row r="109" spans="1:25" ht="11.1" customHeight="1" x14ac:dyDescent="0.2">
      <c r="A109" s="8" t="s">
        <v>113</v>
      </c>
      <c r="B109" s="8" t="s">
        <v>9</v>
      </c>
      <c r="C109" s="8"/>
      <c r="D109" s="9">
        <v>47</v>
      </c>
      <c r="E109" s="9"/>
      <c r="F109" s="9"/>
      <c r="G109" s="23">
        <v>47</v>
      </c>
      <c r="H109" s="19">
        <f>VLOOKUP(A109,[1]TDSheet!$A:$H,8,0)</f>
        <v>0</v>
      </c>
      <c r="I109" s="2">
        <f>VLOOKUP(A109,[1]TDSheet!$A:$I,9,0)</f>
        <v>0</v>
      </c>
      <c r="K109" s="2">
        <f t="shared" si="14"/>
        <v>0</v>
      </c>
      <c r="N109" s="2">
        <f t="shared" si="15"/>
        <v>0</v>
      </c>
      <c r="O109" s="20"/>
      <c r="P109" s="20"/>
      <c r="R109" s="2" t="e">
        <f t="shared" si="16"/>
        <v>#DIV/0!</v>
      </c>
      <c r="S109" s="2" t="e">
        <f t="shared" si="17"/>
        <v>#DIV/0!</v>
      </c>
      <c r="T109" s="2">
        <f>VLOOKUP(A109,[1]TDSheet!$A:$U,21,0)</f>
        <v>6.0213999999999999</v>
      </c>
      <c r="U109" s="2">
        <f>VLOOKUP(A109,[1]TDSheet!$A:$V,22,0)</f>
        <v>6.2107999999999999</v>
      </c>
      <c r="V109" s="2">
        <f>VLOOKUP(A109,[1]TDSheet!$A:$N,14,0)</f>
        <v>1.4121999999999999</v>
      </c>
      <c r="X109" s="2">
        <f t="shared" si="18"/>
        <v>0</v>
      </c>
    </row>
    <row r="110" spans="1:25" ht="21.95" customHeight="1" x14ac:dyDescent="0.2">
      <c r="A110" s="8" t="s">
        <v>114</v>
      </c>
      <c r="B110" s="8" t="s">
        <v>9</v>
      </c>
      <c r="C110" s="8"/>
      <c r="D110" s="9">
        <v>18.934999999999999</v>
      </c>
      <c r="E110" s="9"/>
      <c r="F110" s="9"/>
      <c r="G110" s="23">
        <v>18.934999999999999</v>
      </c>
      <c r="H110" s="19">
        <f>VLOOKUP(A110,[1]TDSheet!$A:$H,8,0)</f>
        <v>0</v>
      </c>
      <c r="I110" s="2">
        <f>VLOOKUP(A110,[1]TDSheet!$A:$I,9,0)</f>
        <v>0</v>
      </c>
      <c r="K110" s="2">
        <f t="shared" si="14"/>
        <v>0</v>
      </c>
      <c r="N110" s="2">
        <f t="shared" si="15"/>
        <v>0</v>
      </c>
      <c r="O110" s="20"/>
      <c r="P110" s="20"/>
      <c r="R110" s="2" t="e">
        <f t="shared" si="16"/>
        <v>#DIV/0!</v>
      </c>
      <c r="S110" s="2" t="e">
        <f t="shared" si="17"/>
        <v>#DIV/0!</v>
      </c>
      <c r="T110" s="2">
        <f>VLOOKUP(A110,[1]TDSheet!$A:$U,21,0)</f>
        <v>2.2484000000000002</v>
      </c>
      <c r="U110" s="2">
        <f>VLOOKUP(A110,[1]TDSheet!$A:$V,22,0)</f>
        <v>4.4703999999999997</v>
      </c>
      <c r="V110" s="2">
        <f>VLOOKUP(A110,[1]TDSheet!$A:$N,14,0)</f>
        <v>0</v>
      </c>
      <c r="X110" s="2">
        <f t="shared" si="18"/>
        <v>0</v>
      </c>
    </row>
  </sheetData>
  <autoFilter ref="A3:X110" xr:uid="{F5ABF51E-10C2-4226-9417-0DA03AA73AB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2023-12-20T08:59:15Z</dcterms:modified>
</cp:coreProperties>
</file>