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2,23\19,12,23 Воронеж\"/>
    </mc:Choice>
  </mc:AlternateContent>
  <xr:revisionPtr revIDLastSave="0" documentId="13_ncr:1_{424355A8-56E0-4252-B070-E6CD9661E6A0}" xr6:coauthVersionLast="45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TDSheet!$A$668:$L$713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2" i="1" l="1"/>
  <c r="C142" i="1"/>
  <c r="L142" i="1" s="1"/>
  <c r="G143" i="1"/>
  <c r="C143" i="1"/>
  <c r="L143" i="1"/>
  <c r="G144" i="1"/>
  <c r="K144" i="1"/>
  <c r="L144" i="1"/>
  <c r="G145" i="1"/>
  <c r="C145" i="1"/>
  <c r="L145" i="1"/>
  <c r="K145" i="1"/>
  <c r="I147" i="1"/>
  <c r="L154" i="1"/>
  <c r="K155" i="1"/>
  <c r="K193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I193" i="1"/>
  <c r="B202" i="1"/>
  <c r="L202" i="1"/>
  <c r="B203" i="1"/>
  <c r="K203" i="1"/>
  <c r="L203" i="1"/>
  <c r="B204" i="1"/>
  <c r="K204" i="1"/>
  <c r="L204" i="1"/>
  <c r="B205" i="1"/>
  <c r="K205" i="1"/>
  <c r="L205" i="1"/>
  <c r="B206" i="1"/>
  <c r="K206" i="1"/>
  <c r="L206" i="1"/>
  <c r="B207" i="1"/>
  <c r="K207" i="1"/>
  <c r="L207" i="1"/>
  <c r="B208" i="1"/>
  <c r="K208" i="1"/>
  <c r="L208" i="1"/>
  <c r="B209" i="1"/>
  <c r="K209" i="1"/>
  <c r="L209" i="1"/>
  <c r="B210" i="1"/>
  <c r="K210" i="1"/>
  <c r="L210" i="1"/>
  <c r="B211" i="1"/>
  <c r="K211" i="1"/>
  <c r="L211" i="1"/>
  <c r="B212" i="1"/>
  <c r="K212" i="1"/>
  <c r="L212" i="1"/>
  <c r="K213" i="1"/>
  <c r="L213" i="1"/>
  <c r="B214" i="1"/>
  <c r="K214" i="1"/>
  <c r="L214" i="1"/>
  <c r="B215" i="1"/>
  <c r="K215" i="1"/>
  <c r="L215" i="1"/>
  <c r="B216" i="1"/>
  <c r="K216" i="1"/>
  <c r="L216" i="1"/>
  <c r="B217" i="1"/>
  <c r="K217" i="1"/>
  <c r="L217" i="1"/>
  <c r="B218" i="1"/>
  <c r="K218" i="1"/>
  <c r="L218" i="1"/>
  <c r="B219" i="1"/>
  <c r="K219" i="1"/>
  <c r="L219" i="1"/>
  <c r="B220" i="1"/>
  <c r="K220" i="1"/>
  <c r="L220" i="1"/>
  <c r="B221" i="1"/>
  <c r="K221" i="1"/>
  <c r="L221" i="1"/>
  <c r="B222" i="1"/>
  <c r="K222" i="1"/>
  <c r="L222" i="1"/>
  <c r="B223" i="1"/>
  <c r="K223" i="1"/>
  <c r="L223" i="1"/>
  <c r="B224" i="1"/>
  <c r="K224" i="1"/>
  <c r="L224" i="1"/>
  <c r="B225" i="1"/>
  <c r="K225" i="1"/>
  <c r="L225" i="1"/>
  <c r="B226" i="1"/>
  <c r="K226" i="1"/>
  <c r="L226" i="1"/>
  <c r="B227" i="1"/>
  <c r="K227" i="1"/>
  <c r="L227" i="1"/>
  <c r="B228" i="1"/>
  <c r="K228" i="1"/>
  <c r="L228" i="1"/>
  <c r="B229" i="1"/>
  <c r="K229" i="1"/>
  <c r="L229" i="1"/>
  <c r="B230" i="1"/>
  <c r="K230" i="1"/>
  <c r="L230" i="1"/>
  <c r="B231" i="1"/>
  <c r="K231" i="1"/>
  <c r="L231" i="1"/>
  <c r="B232" i="1"/>
  <c r="K232" i="1"/>
  <c r="L232" i="1"/>
  <c r="B233" i="1"/>
  <c r="K233" i="1"/>
  <c r="L233" i="1"/>
  <c r="B234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I241" i="1"/>
  <c r="K241" i="1"/>
  <c r="B249" i="1"/>
  <c r="L249" i="1"/>
  <c r="L287" i="1"/>
  <c r="B250" i="1"/>
  <c r="K250" i="1"/>
  <c r="K288" i="1"/>
  <c r="L250" i="1"/>
  <c r="B251" i="1"/>
  <c r="K251" i="1"/>
  <c r="L251" i="1"/>
  <c r="B252" i="1"/>
  <c r="K252" i="1"/>
  <c r="L252" i="1"/>
  <c r="B253" i="1"/>
  <c r="K253" i="1"/>
  <c r="L253" i="1"/>
  <c r="B254" i="1"/>
  <c r="K254" i="1"/>
  <c r="L254" i="1"/>
  <c r="B255" i="1"/>
  <c r="K255" i="1"/>
  <c r="L255" i="1"/>
  <c r="B256" i="1"/>
  <c r="K256" i="1"/>
  <c r="L256" i="1"/>
  <c r="B257" i="1"/>
  <c r="K257" i="1"/>
  <c r="L257" i="1"/>
  <c r="B258" i="1"/>
  <c r="K258" i="1"/>
  <c r="L258" i="1"/>
  <c r="B259" i="1"/>
  <c r="K259" i="1"/>
  <c r="L259" i="1"/>
  <c r="K260" i="1"/>
  <c r="L260" i="1"/>
  <c r="B261" i="1"/>
  <c r="K261" i="1"/>
  <c r="L261" i="1"/>
  <c r="B262" i="1"/>
  <c r="K262" i="1"/>
  <c r="L262" i="1"/>
  <c r="B263" i="1"/>
  <c r="K263" i="1"/>
  <c r="L263" i="1"/>
  <c r="B264" i="1"/>
  <c r="K264" i="1"/>
  <c r="L264" i="1"/>
  <c r="B265" i="1"/>
  <c r="K265" i="1"/>
  <c r="L265" i="1"/>
  <c r="B266" i="1"/>
  <c r="K266" i="1"/>
  <c r="L266" i="1"/>
  <c r="B267" i="1"/>
  <c r="K267" i="1"/>
  <c r="L267" i="1"/>
  <c r="B268" i="1"/>
  <c r="K268" i="1"/>
  <c r="L268" i="1"/>
  <c r="B269" i="1"/>
  <c r="K269" i="1"/>
  <c r="L269" i="1"/>
  <c r="B270" i="1"/>
  <c r="K270" i="1"/>
  <c r="L270" i="1"/>
  <c r="B271" i="1"/>
  <c r="K271" i="1"/>
  <c r="L271" i="1"/>
  <c r="B272" i="1"/>
  <c r="K272" i="1"/>
  <c r="L272" i="1"/>
  <c r="B273" i="1"/>
  <c r="K273" i="1"/>
  <c r="L273" i="1"/>
  <c r="B274" i="1"/>
  <c r="K274" i="1"/>
  <c r="L274" i="1"/>
  <c r="B275" i="1"/>
  <c r="K275" i="1"/>
  <c r="L275" i="1"/>
  <c r="B276" i="1"/>
  <c r="K276" i="1"/>
  <c r="L276" i="1"/>
  <c r="B277" i="1"/>
  <c r="K277" i="1"/>
  <c r="L277" i="1"/>
  <c r="B278" i="1"/>
  <c r="K278" i="1"/>
  <c r="L278" i="1"/>
  <c r="B279" i="1"/>
  <c r="K279" i="1"/>
  <c r="L279" i="1"/>
  <c r="B280" i="1"/>
  <c r="K280" i="1"/>
  <c r="L280" i="1"/>
  <c r="B281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I288" i="1"/>
  <c r="B294" i="1"/>
  <c r="L294" i="1"/>
  <c r="B295" i="1"/>
  <c r="K295" i="1"/>
  <c r="L295" i="1"/>
  <c r="L332" i="1"/>
  <c r="B296" i="1"/>
  <c r="K296" i="1"/>
  <c r="L296" i="1"/>
  <c r="B297" i="1"/>
  <c r="K297" i="1"/>
  <c r="L297" i="1"/>
  <c r="B298" i="1"/>
  <c r="K298" i="1"/>
  <c r="L298" i="1"/>
  <c r="B299" i="1"/>
  <c r="K299" i="1"/>
  <c r="L299" i="1"/>
  <c r="B300" i="1"/>
  <c r="K300" i="1"/>
  <c r="L300" i="1"/>
  <c r="B301" i="1"/>
  <c r="K301" i="1"/>
  <c r="L301" i="1"/>
  <c r="B302" i="1"/>
  <c r="K302" i="1"/>
  <c r="L302" i="1"/>
  <c r="B303" i="1"/>
  <c r="K303" i="1"/>
  <c r="L303" i="1"/>
  <c r="B304" i="1"/>
  <c r="K304" i="1"/>
  <c r="L304" i="1"/>
  <c r="K305" i="1"/>
  <c r="L305" i="1"/>
  <c r="B306" i="1"/>
  <c r="K306" i="1"/>
  <c r="L306" i="1"/>
  <c r="B307" i="1"/>
  <c r="K307" i="1"/>
  <c r="L307" i="1"/>
  <c r="B308" i="1"/>
  <c r="K308" i="1"/>
  <c r="L308" i="1"/>
  <c r="B309" i="1"/>
  <c r="K309" i="1"/>
  <c r="L309" i="1"/>
  <c r="B310" i="1"/>
  <c r="K310" i="1"/>
  <c r="L310" i="1"/>
  <c r="B311" i="1"/>
  <c r="K311" i="1"/>
  <c r="L311" i="1"/>
  <c r="B312" i="1"/>
  <c r="K312" i="1"/>
  <c r="L312" i="1"/>
  <c r="B313" i="1"/>
  <c r="K313" i="1"/>
  <c r="L313" i="1"/>
  <c r="B314" i="1"/>
  <c r="K314" i="1"/>
  <c r="L314" i="1"/>
  <c r="B315" i="1"/>
  <c r="K315" i="1"/>
  <c r="L315" i="1"/>
  <c r="B316" i="1"/>
  <c r="K316" i="1"/>
  <c r="L316" i="1"/>
  <c r="B317" i="1"/>
  <c r="K317" i="1"/>
  <c r="L317" i="1"/>
  <c r="B318" i="1"/>
  <c r="K318" i="1"/>
  <c r="L318" i="1"/>
  <c r="B319" i="1"/>
  <c r="K319" i="1"/>
  <c r="L319" i="1"/>
  <c r="B320" i="1"/>
  <c r="K320" i="1"/>
  <c r="L320" i="1"/>
  <c r="B321" i="1"/>
  <c r="K321" i="1"/>
  <c r="L321" i="1"/>
  <c r="B322" i="1"/>
  <c r="K322" i="1"/>
  <c r="L322" i="1"/>
  <c r="B323" i="1"/>
  <c r="K323" i="1"/>
  <c r="L323" i="1"/>
  <c r="B324" i="1"/>
  <c r="K324" i="1"/>
  <c r="L324" i="1"/>
  <c r="B325" i="1"/>
  <c r="K325" i="1"/>
  <c r="L325" i="1"/>
  <c r="B326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I332" i="1"/>
  <c r="K332" i="1"/>
  <c r="B341" i="1"/>
  <c r="L341" i="1"/>
  <c r="B342" i="1"/>
  <c r="K342" i="1"/>
  <c r="L342" i="1"/>
  <c r="B343" i="1"/>
  <c r="K343" i="1"/>
  <c r="K382" i="1"/>
  <c r="L343" i="1"/>
  <c r="B344" i="1"/>
  <c r="K344" i="1"/>
  <c r="L344" i="1"/>
  <c r="B345" i="1"/>
  <c r="K345" i="1"/>
  <c r="L345" i="1"/>
  <c r="B346" i="1"/>
  <c r="K346" i="1"/>
  <c r="L346" i="1"/>
  <c r="B347" i="1"/>
  <c r="K347" i="1"/>
  <c r="L347" i="1"/>
  <c r="B348" i="1"/>
  <c r="C348" i="1"/>
  <c r="L348" i="1"/>
  <c r="K348" i="1"/>
  <c r="B349" i="1"/>
  <c r="K349" i="1"/>
  <c r="L349" i="1"/>
  <c r="B350" i="1"/>
  <c r="K350" i="1"/>
  <c r="L350" i="1"/>
  <c r="B351" i="1"/>
  <c r="K351" i="1"/>
  <c r="L351" i="1"/>
  <c r="K352" i="1"/>
  <c r="L352" i="1"/>
  <c r="B353" i="1"/>
  <c r="K353" i="1"/>
  <c r="L353" i="1"/>
  <c r="B354" i="1"/>
  <c r="C354" i="1"/>
  <c r="L354" i="1"/>
  <c r="K354" i="1"/>
  <c r="B355" i="1"/>
  <c r="K355" i="1"/>
  <c r="L355" i="1"/>
  <c r="B356" i="1"/>
  <c r="K356" i="1"/>
  <c r="L356" i="1"/>
  <c r="B357" i="1"/>
  <c r="C357" i="1"/>
  <c r="L357" i="1"/>
  <c r="K357" i="1"/>
  <c r="B358" i="1"/>
  <c r="K358" i="1"/>
  <c r="L358" i="1"/>
  <c r="B359" i="1"/>
  <c r="C359" i="1"/>
  <c r="L359" i="1"/>
  <c r="K359" i="1"/>
  <c r="B360" i="1"/>
  <c r="K360" i="1"/>
  <c r="L360" i="1"/>
  <c r="B361" i="1"/>
  <c r="K361" i="1"/>
  <c r="L361" i="1"/>
  <c r="B362" i="1"/>
  <c r="K362" i="1"/>
  <c r="L362" i="1"/>
  <c r="B363" i="1"/>
  <c r="K363" i="1"/>
  <c r="L363" i="1"/>
  <c r="B364" i="1"/>
  <c r="K364" i="1"/>
  <c r="L364" i="1"/>
  <c r="B365" i="1"/>
  <c r="K365" i="1"/>
  <c r="L365" i="1"/>
  <c r="B366" i="1"/>
  <c r="C366" i="1"/>
  <c r="L366" i="1"/>
  <c r="K366" i="1"/>
  <c r="B367" i="1"/>
  <c r="K367" i="1"/>
  <c r="L367" i="1"/>
  <c r="B368" i="1"/>
  <c r="K368" i="1"/>
  <c r="L368" i="1"/>
  <c r="B369" i="1"/>
  <c r="K369" i="1"/>
  <c r="L369" i="1"/>
  <c r="B370" i="1"/>
  <c r="K370" i="1"/>
  <c r="L370" i="1"/>
  <c r="B371" i="1"/>
  <c r="K371" i="1"/>
  <c r="L371" i="1"/>
  <c r="B372" i="1"/>
  <c r="K372" i="1"/>
  <c r="L372" i="1"/>
  <c r="B373" i="1"/>
  <c r="C373" i="1"/>
  <c r="L373" i="1"/>
  <c r="K373" i="1"/>
  <c r="C374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I382" i="1"/>
  <c r="B390" i="1"/>
  <c r="K390" i="1"/>
  <c r="K430" i="1"/>
  <c r="L390" i="1"/>
  <c r="B391" i="1"/>
  <c r="K391" i="1"/>
  <c r="L391" i="1"/>
  <c r="B392" i="1"/>
  <c r="K392" i="1"/>
  <c r="L392" i="1"/>
  <c r="B393" i="1"/>
  <c r="K393" i="1"/>
  <c r="L393" i="1"/>
  <c r="B394" i="1"/>
  <c r="K394" i="1"/>
  <c r="L394" i="1"/>
  <c r="B395" i="1"/>
  <c r="K395" i="1"/>
  <c r="L395" i="1"/>
  <c r="B396" i="1"/>
  <c r="K396" i="1"/>
  <c r="L396" i="1"/>
  <c r="B397" i="1"/>
  <c r="C397" i="1"/>
  <c r="L397" i="1"/>
  <c r="K397" i="1"/>
  <c r="B398" i="1"/>
  <c r="K398" i="1"/>
  <c r="L398" i="1"/>
  <c r="B399" i="1"/>
  <c r="K399" i="1"/>
  <c r="L399" i="1"/>
  <c r="B400" i="1"/>
  <c r="K400" i="1"/>
  <c r="L400" i="1"/>
  <c r="K401" i="1"/>
  <c r="L401" i="1"/>
  <c r="B402" i="1"/>
  <c r="K402" i="1"/>
  <c r="L402" i="1"/>
  <c r="B403" i="1"/>
  <c r="C403" i="1"/>
  <c r="L403" i="1"/>
  <c r="K403" i="1"/>
  <c r="B404" i="1"/>
  <c r="K404" i="1"/>
  <c r="L404" i="1"/>
  <c r="B405" i="1"/>
  <c r="K405" i="1"/>
  <c r="L405" i="1"/>
  <c r="B406" i="1"/>
  <c r="K406" i="1"/>
  <c r="L406" i="1"/>
  <c r="B407" i="1"/>
  <c r="K407" i="1"/>
  <c r="L407" i="1"/>
  <c r="B408" i="1"/>
  <c r="C408" i="1"/>
  <c r="L408" i="1"/>
  <c r="K408" i="1"/>
  <c r="B409" i="1"/>
  <c r="K409" i="1"/>
  <c r="L409" i="1"/>
  <c r="B410" i="1"/>
  <c r="K410" i="1"/>
  <c r="L410" i="1"/>
  <c r="B411" i="1"/>
  <c r="K411" i="1"/>
  <c r="L411" i="1"/>
  <c r="B412" i="1"/>
  <c r="K412" i="1"/>
  <c r="L412" i="1"/>
  <c r="B413" i="1"/>
  <c r="K413" i="1"/>
  <c r="L413" i="1"/>
  <c r="B414" i="1"/>
  <c r="K414" i="1"/>
  <c r="L414" i="1"/>
  <c r="B415" i="1"/>
  <c r="C415" i="1"/>
  <c r="L415" i="1"/>
  <c r="K415" i="1"/>
  <c r="B416" i="1"/>
  <c r="C416" i="1"/>
  <c r="L416" i="1"/>
  <c r="K416" i="1"/>
  <c r="B417" i="1"/>
  <c r="K417" i="1"/>
  <c r="L417" i="1"/>
  <c r="B418" i="1"/>
  <c r="K418" i="1"/>
  <c r="L418" i="1"/>
  <c r="B419" i="1"/>
  <c r="K419" i="1"/>
  <c r="L419" i="1"/>
  <c r="B420" i="1"/>
  <c r="K420" i="1"/>
  <c r="L420" i="1"/>
  <c r="B421" i="1"/>
  <c r="K421" i="1"/>
  <c r="L421" i="1"/>
  <c r="B422" i="1"/>
  <c r="C422" i="1"/>
  <c r="L422" i="1"/>
  <c r="K422" i="1"/>
  <c r="C423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I430" i="1"/>
  <c r="B437" i="1"/>
  <c r="K437" i="1"/>
  <c r="K477" i="1"/>
  <c r="L437" i="1"/>
  <c r="B438" i="1"/>
  <c r="K438" i="1"/>
  <c r="L438" i="1"/>
  <c r="B439" i="1"/>
  <c r="K439" i="1"/>
  <c r="L439" i="1"/>
  <c r="B440" i="1"/>
  <c r="K440" i="1"/>
  <c r="L440" i="1"/>
  <c r="B441" i="1"/>
  <c r="K441" i="1"/>
  <c r="L441" i="1"/>
  <c r="B442" i="1"/>
  <c r="K442" i="1"/>
  <c r="L442" i="1"/>
  <c r="B443" i="1"/>
  <c r="K443" i="1"/>
  <c r="L443" i="1"/>
  <c r="B444" i="1"/>
  <c r="C444" i="1"/>
  <c r="L444" i="1"/>
  <c r="K444" i="1"/>
  <c r="B445" i="1"/>
  <c r="K445" i="1"/>
  <c r="L445" i="1"/>
  <c r="B446" i="1"/>
  <c r="K446" i="1"/>
  <c r="L446" i="1"/>
  <c r="B447" i="1"/>
  <c r="K447" i="1"/>
  <c r="L447" i="1"/>
  <c r="K448" i="1"/>
  <c r="L448" i="1"/>
  <c r="B449" i="1"/>
  <c r="K449" i="1"/>
  <c r="L449" i="1"/>
  <c r="B450" i="1"/>
  <c r="C450" i="1"/>
  <c r="L450" i="1"/>
  <c r="K450" i="1"/>
  <c r="B451" i="1"/>
  <c r="K451" i="1"/>
  <c r="L451" i="1"/>
  <c r="B452" i="1"/>
  <c r="K452" i="1"/>
  <c r="L452" i="1"/>
  <c r="B453" i="1"/>
  <c r="K453" i="1"/>
  <c r="L453" i="1"/>
  <c r="B454" i="1"/>
  <c r="K454" i="1"/>
  <c r="L454" i="1"/>
  <c r="B455" i="1"/>
  <c r="K455" i="1"/>
  <c r="L455" i="1"/>
  <c r="B456" i="1"/>
  <c r="K456" i="1"/>
  <c r="L456" i="1"/>
  <c r="B457" i="1"/>
  <c r="K457" i="1"/>
  <c r="L457" i="1"/>
  <c r="B458" i="1"/>
  <c r="K458" i="1"/>
  <c r="L458" i="1"/>
  <c r="K459" i="1"/>
  <c r="L459" i="1"/>
  <c r="B460" i="1"/>
  <c r="K460" i="1"/>
  <c r="L460" i="1"/>
  <c r="B461" i="1"/>
  <c r="K461" i="1"/>
  <c r="L461" i="1"/>
  <c r="B462" i="1"/>
  <c r="C462" i="1"/>
  <c r="L462" i="1"/>
  <c r="K462" i="1"/>
  <c r="K463" i="1"/>
  <c r="L463" i="1"/>
  <c r="B464" i="1"/>
  <c r="K464" i="1"/>
  <c r="L464" i="1"/>
  <c r="B465" i="1"/>
  <c r="K465" i="1"/>
  <c r="L465" i="1"/>
  <c r="B466" i="1"/>
  <c r="K466" i="1"/>
  <c r="L466" i="1"/>
  <c r="B467" i="1"/>
  <c r="K467" i="1"/>
  <c r="L467" i="1"/>
  <c r="B468" i="1"/>
  <c r="K468" i="1"/>
  <c r="L468" i="1"/>
  <c r="B469" i="1"/>
  <c r="C469" i="1"/>
  <c r="L469" i="1"/>
  <c r="K469" i="1"/>
  <c r="C470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I477" i="1"/>
  <c r="B482" i="1"/>
  <c r="K482" i="1"/>
  <c r="K524" i="1"/>
  <c r="L482" i="1"/>
  <c r="B483" i="1"/>
  <c r="K483" i="1"/>
  <c r="L483" i="1"/>
  <c r="B484" i="1"/>
  <c r="K484" i="1"/>
  <c r="L484" i="1"/>
  <c r="B485" i="1"/>
  <c r="K485" i="1"/>
  <c r="L485" i="1"/>
  <c r="B486" i="1"/>
  <c r="K486" i="1"/>
  <c r="L486" i="1"/>
  <c r="B487" i="1"/>
  <c r="K487" i="1"/>
  <c r="L487" i="1"/>
  <c r="B488" i="1"/>
  <c r="K488" i="1"/>
  <c r="L488" i="1"/>
  <c r="C489" i="1"/>
  <c r="K489" i="1"/>
  <c r="L489" i="1"/>
  <c r="B490" i="1"/>
  <c r="K490" i="1"/>
  <c r="L490" i="1"/>
  <c r="B491" i="1"/>
  <c r="K491" i="1"/>
  <c r="L491" i="1"/>
  <c r="K492" i="1"/>
  <c r="L492" i="1"/>
  <c r="K493" i="1"/>
  <c r="L493" i="1"/>
  <c r="B494" i="1"/>
  <c r="K494" i="1"/>
  <c r="L494" i="1"/>
  <c r="B495" i="1"/>
  <c r="K495" i="1"/>
  <c r="L495" i="1"/>
  <c r="B496" i="1"/>
  <c r="K496" i="1"/>
  <c r="L496" i="1"/>
  <c r="B497" i="1"/>
  <c r="K497" i="1"/>
  <c r="L497" i="1"/>
  <c r="B498" i="1"/>
  <c r="K498" i="1"/>
  <c r="L498" i="1"/>
  <c r="B499" i="1"/>
  <c r="K499" i="1"/>
  <c r="L499" i="1"/>
  <c r="B500" i="1"/>
  <c r="K500" i="1"/>
  <c r="L500" i="1"/>
  <c r="B501" i="1"/>
  <c r="K501" i="1"/>
  <c r="L501" i="1"/>
  <c r="B502" i="1"/>
  <c r="K502" i="1"/>
  <c r="L502" i="1"/>
  <c r="B503" i="1"/>
  <c r="K503" i="1"/>
  <c r="L503" i="1"/>
  <c r="K504" i="1"/>
  <c r="L504" i="1"/>
  <c r="B505" i="1"/>
  <c r="K505" i="1"/>
  <c r="L505" i="1"/>
  <c r="K506" i="1"/>
  <c r="L506" i="1"/>
  <c r="B508" i="1"/>
  <c r="C508" i="1"/>
  <c r="L508" i="1"/>
  <c r="L524" i="1"/>
  <c r="K508" i="1"/>
  <c r="K509" i="1"/>
  <c r="L509" i="1"/>
  <c r="B510" i="1"/>
  <c r="K510" i="1"/>
  <c r="L510" i="1"/>
  <c r="B511" i="1"/>
  <c r="K511" i="1"/>
  <c r="L511" i="1"/>
  <c r="B512" i="1"/>
  <c r="K512" i="1"/>
  <c r="L512" i="1"/>
  <c r="B513" i="1"/>
  <c r="K513" i="1"/>
  <c r="L513" i="1"/>
  <c r="B514" i="1"/>
  <c r="K514" i="1"/>
  <c r="L514" i="1"/>
  <c r="B515" i="1"/>
  <c r="C515" i="1"/>
  <c r="L515" i="1"/>
  <c r="K515" i="1"/>
  <c r="C516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K523" i="1"/>
  <c r="L523" i="1"/>
  <c r="I524" i="1"/>
  <c r="B529" i="1"/>
  <c r="K529" i="1"/>
  <c r="L529" i="1"/>
  <c r="B530" i="1"/>
  <c r="K530" i="1"/>
  <c r="L530" i="1"/>
  <c r="B531" i="1"/>
  <c r="K531" i="1"/>
  <c r="L531" i="1"/>
  <c r="B532" i="1"/>
  <c r="K532" i="1"/>
  <c r="L532" i="1"/>
  <c r="B533" i="1"/>
  <c r="K533" i="1"/>
  <c r="L533" i="1"/>
  <c r="B534" i="1"/>
  <c r="K534" i="1"/>
  <c r="L534" i="1"/>
  <c r="B535" i="1"/>
  <c r="K535" i="1"/>
  <c r="L535" i="1"/>
  <c r="C536" i="1"/>
  <c r="K536" i="1"/>
  <c r="L536" i="1"/>
  <c r="B537" i="1"/>
  <c r="K537" i="1"/>
  <c r="L537" i="1"/>
  <c r="B538" i="1"/>
  <c r="K538" i="1"/>
  <c r="L538" i="1"/>
  <c r="K539" i="1"/>
  <c r="L539" i="1"/>
  <c r="K540" i="1"/>
  <c r="L540" i="1"/>
  <c r="B541" i="1"/>
  <c r="K541" i="1"/>
  <c r="L541" i="1"/>
  <c r="B542" i="1"/>
  <c r="K542" i="1"/>
  <c r="L542" i="1"/>
  <c r="B543" i="1"/>
  <c r="K543" i="1"/>
  <c r="L543" i="1"/>
  <c r="B544" i="1"/>
  <c r="K544" i="1"/>
  <c r="L544" i="1"/>
  <c r="B545" i="1"/>
  <c r="K545" i="1"/>
  <c r="L545" i="1"/>
  <c r="B546" i="1"/>
  <c r="K546" i="1"/>
  <c r="L546" i="1"/>
  <c r="B547" i="1"/>
  <c r="K547" i="1"/>
  <c r="L547" i="1"/>
  <c r="B548" i="1"/>
  <c r="K548" i="1"/>
  <c r="L548" i="1"/>
  <c r="B549" i="1"/>
  <c r="K549" i="1"/>
  <c r="L549" i="1"/>
  <c r="B550" i="1"/>
  <c r="K550" i="1"/>
  <c r="L550" i="1"/>
  <c r="K551" i="1"/>
  <c r="L551" i="1"/>
  <c r="B552" i="1"/>
  <c r="K552" i="1"/>
  <c r="L552" i="1"/>
  <c r="K553" i="1"/>
  <c r="L553" i="1"/>
  <c r="B555" i="1"/>
  <c r="C555" i="1"/>
  <c r="L555" i="1"/>
  <c r="K555" i="1"/>
  <c r="K556" i="1"/>
  <c r="L556" i="1"/>
  <c r="B557" i="1"/>
  <c r="K557" i="1"/>
  <c r="L557" i="1"/>
  <c r="B558" i="1"/>
  <c r="K558" i="1"/>
  <c r="L558" i="1"/>
  <c r="B559" i="1"/>
  <c r="K559" i="1"/>
  <c r="L559" i="1"/>
  <c r="B560" i="1"/>
  <c r="K560" i="1"/>
  <c r="L560" i="1"/>
  <c r="B561" i="1"/>
  <c r="K561" i="1"/>
  <c r="L561" i="1"/>
  <c r="B562" i="1"/>
  <c r="K562" i="1"/>
  <c r="L562" i="1"/>
  <c r="C563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70" i="1"/>
  <c r="L570" i="1"/>
  <c r="I571" i="1"/>
  <c r="K571" i="1"/>
  <c r="B575" i="1"/>
  <c r="K575" i="1"/>
  <c r="L575" i="1"/>
  <c r="B576" i="1"/>
  <c r="K576" i="1"/>
  <c r="K618" i="1"/>
  <c r="L576" i="1"/>
  <c r="B577" i="1"/>
  <c r="K577" i="1"/>
  <c r="L577" i="1"/>
  <c r="B578" i="1"/>
  <c r="K578" i="1"/>
  <c r="L578" i="1"/>
  <c r="B579" i="1"/>
  <c r="K579" i="1"/>
  <c r="L579" i="1"/>
  <c r="B580" i="1"/>
  <c r="K580" i="1"/>
  <c r="L580" i="1"/>
  <c r="B581" i="1"/>
  <c r="K581" i="1"/>
  <c r="L581" i="1"/>
  <c r="C582" i="1"/>
  <c r="K582" i="1"/>
  <c r="L582" i="1"/>
  <c r="B583" i="1"/>
  <c r="K583" i="1"/>
  <c r="L583" i="1"/>
  <c r="B584" i="1"/>
  <c r="K584" i="1"/>
  <c r="L584" i="1"/>
  <c r="K585" i="1"/>
  <c r="L585" i="1"/>
  <c r="K586" i="1"/>
  <c r="L586" i="1"/>
  <c r="B587" i="1"/>
  <c r="K587" i="1"/>
  <c r="L587" i="1"/>
  <c r="B588" i="1"/>
  <c r="K588" i="1"/>
  <c r="L588" i="1"/>
  <c r="B589" i="1"/>
  <c r="K589" i="1"/>
  <c r="L589" i="1"/>
  <c r="B590" i="1"/>
  <c r="K590" i="1"/>
  <c r="L590" i="1"/>
  <c r="B591" i="1"/>
  <c r="K591" i="1"/>
  <c r="L591" i="1"/>
  <c r="B592" i="1"/>
  <c r="K592" i="1"/>
  <c r="L592" i="1"/>
  <c r="B593" i="1"/>
  <c r="K593" i="1"/>
  <c r="L593" i="1"/>
  <c r="B594" i="1"/>
  <c r="K594" i="1"/>
  <c r="L594" i="1"/>
  <c r="B595" i="1"/>
  <c r="K595" i="1"/>
  <c r="L595" i="1"/>
  <c r="B596" i="1"/>
  <c r="K596" i="1"/>
  <c r="L596" i="1"/>
  <c r="K597" i="1"/>
  <c r="L597" i="1"/>
  <c r="B598" i="1"/>
  <c r="K598" i="1"/>
  <c r="L598" i="1"/>
  <c r="K599" i="1"/>
  <c r="L599" i="1"/>
  <c r="K600" i="1"/>
  <c r="L600" i="1"/>
  <c r="B602" i="1"/>
  <c r="C602" i="1"/>
  <c r="K602" i="1"/>
  <c r="L602" i="1"/>
  <c r="K603" i="1"/>
  <c r="L603" i="1"/>
  <c r="B604" i="1"/>
  <c r="K604" i="1"/>
  <c r="L604" i="1"/>
  <c r="B605" i="1"/>
  <c r="K605" i="1"/>
  <c r="L605" i="1"/>
  <c r="B606" i="1"/>
  <c r="K606" i="1"/>
  <c r="L606" i="1"/>
  <c r="B607" i="1"/>
  <c r="K607" i="1"/>
  <c r="L607" i="1"/>
  <c r="B608" i="1"/>
  <c r="K608" i="1"/>
  <c r="L608" i="1"/>
  <c r="B609" i="1"/>
  <c r="K609" i="1"/>
  <c r="L609" i="1"/>
  <c r="C610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7" i="1"/>
  <c r="L617" i="1"/>
  <c r="I618" i="1"/>
  <c r="L618" i="1"/>
  <c r="K623" i="1"/>
  <c r="L623" i="1"/>
  <c r="K624" i="1"/>
  <c r="L624" i="1"/>
  <c r="K625" i="1"/>
  <c r="L625" i="1"/>
  <c r="K626" i="1"/>
  <c r="L626" i="1"/>
  <c r="K627" i="1"/>
  <c r="L627" i="1"/>
  <c r="K628" i="1"/>
  <c r="L628" i="1"/>
  <c r="K629" i="1"/>
  <c r="L629" i="1"/>
  <c r="C630" i="1"/>
  <c r="K630" i="1"/>
  <c r="L630" i="1"/>
  <c r="K631" i="1"/>
  <c r="L631" i="1"/>
  <c r="K632" i="1"/>
  <c r="L632" i="1"/>
  <c r="K633" i="1"/>
  <c r="L633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C650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C658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5" i="1"/>
  <c r="L665" i="1"/>
  <c r="G137" i="1"/>
  <c r="C137" i="1"/>
  <c r="L137" i="1"/>
  <c r="K137" i="1"/>
  <c r="G130" i="1"/>
  <c r="C130" i="1"/>
  <c r="L130" i="1"/>
  <c r="K130" i="1"/>
  <c r="G121" i="1"/>
  <c r="C121" i="1"/>
  <c r="L121" i="1"/>
  <c r="K121" i="1"/>
  <c r="G119" i="1"/>
  <c r="K119" i="1"/>
  <c r="L119" i="1"/>
  <c r="G100" i="1"/>
  <c r="C100" i="1"/>
  <c r="L100" i="1" s="1"/>
  <c r="G101" i="1"/>
  <c r="K101" i="1"/>
  <c r="L101" i="1"/>
  <c r="G96" i="1"/>
  <c r="K96" i="1"/>
  <c r="L96" i="1"/>
  <c r="G97" i="1"/>
  <c r="C97" i="1"/>
  <c r="L97" i="1"/>
  <c r="G93" i="1"/>
  <c r="C93" i="1"/>
  <c r="L93" i="1" s="1"/>
  <c r="G86" i="1"/>
  <c r="C86" i="1"/>
  <c r="L86" i="1"/>
  <c r="G87" i="1"/>
  <c r="C87" i="1"/>
  <c r="L87" i="1" s="1"/>
  <c r="G84" i="1"/>
  <c r="K84" i="1"/>
  <c r="L84" i="1"/>
  <c r="G79" i="1"/>
  <c r="K79" i="1"/>
  <c r="L79" i="1"/>
  <c r="G75" i="1"/>
  <c r="K75" i="1"/>
  <c r="L75" i="1"/>
  <c r="G76" i="1"/>
  <c r="C76" i="1"/>
  <c r="L76" i="1" s="1"/>
  <c r="K76" i="1"/>
  <c r="G65" i="1"/>
  <c r="K65" i="1"/>
  <c r="L65" i="1"/>
  <c r="G66" i="1"/>
  <c r="C66" i="1"/>
  <c r="L66" i="1"/>
  <c r="G67" i="1"/>
  <c r="K67" i="1"/>
  <c r="L67" i="1"/>
  <c r="G63" i="1"/>
  <c r="K63" i="1"/>
  <c r="L63" i="1"/>
  <c r="G58" i="1"/>
  <c r="C58" i="1"/>
  <c r="L58" i="1" s="1"/>
  <c r="G59" i="1"/>
  <c r="C59" i="1"/>
  <c r="L59" i="1"/>
  <c r="G60" i="1"/>
  <c r="C60" i="1"/>
  <c r="L60" i="1" s="1"/>
  <c r="G56" i="1"/>
  <c r="K56" i="1"/>
  <c r="L56" i="1"/>
  <c r="G38" i="1"/>
  <c r="K38" i="1"/>
  <c r="L38" i="1"/>
  <c r="G35" i="1"/>
  <c r="C35" i="1"/>
  <c r="L35" i="1"/>
  <c r="G36" i="1"/>
  <c r="C36" i="1"/>
  <c r="L36" i="1" s="1"/>
  <c r="G31" i="1"/>
  <c r="K31" i="1"/>
  <c r="L31" i="1"/>
  <c r="G29" i="1"/>
  <c r="K29" i="1"/>
  <c r="L29" i="1"/>
  <c r="G25" i="1"/>
  <c r="C25" i="1"/>
  <c r="L25" i="1"/>
  <c r="G19" i="1"/>
  <c r="K19" i="1"/>
  <c r="L19" i="1"/>
  <c r="G20" i="1"/>
  <c r="K20" i="1"/>
  <c r="L20" i="1"/>
  <c r="G8" i="1"/>
  <c r="K8" i="1"/>
  <c r="K147" i="1" s="1"/>
  <c r="L8" i="1"/>
  <c r="L146" i="1"/>
  <c r="G9" i="1"/>
  <c r="K9" i="1"/>
  <c r="L9" i="1"/>
  <c r="L571" i="1"/>
  <c r="L477" i="1"/>
  <c r="L430" i="1"/>
  <c r="L382" i="1"/>
  <c r="K25" i="1"/>
  <c r="K36" i="1"/>
  <c r="K35" i="1"/>
  <c r="K60" i="1"/>
  <c r="K59" i="1"/>
  <c r="K58" i="1"/>
  <c r="K66" i="1"/>
  <c r="K87" i="1"/>
  <c r="K86" i="1"/>
  <c r="K93" i="1"/>
  <c r="K97" i="1"/>
  <c r="K100" i="1"/>
  <c r="K143" i="1"/>
  <c r="K142" i="1"/>
  <c r="L675" i="1"/>
  <c r="L678" i="1"/>
  <c r="L679" i="1"/>
  <c r="L683" i="1"/>
  <c r="L690" i="1"/>
  <c r="L694" i="1"/>
  <c r="L695" i="1"/>
  <c r="L697" i="1"/>
  <c r="L698" i="1"/>
  <c r="L700" i="1"/>
  <c r="L703" i="1"/>
  <c r="L706" i="1"/>
  <c r="L709" i="1"/>
  <c r="L710" i="1"/>
  <c r="L712" i="1"/>
  <c r="E672" i="1"/>
  <c r="L672" i="1"/>
  <c r="E673" i="1"/>
  <c r="L673" i="1"/>
  <c r="E674" i="1"/>
  <c r="L674" i="1"/>
  <c r="L714" i="1" s="1"/>
  <c r="E676" i="1"/>
  <c r="L676" i="1"/>
  <c r="E677" i="1"/>
  <c r="L677" i="1"/>
  <c r="E680" i="1"/>
  <c r="L680" i="1"/>
  <c r="E681" i="1"/>
  <c r="L681" i="1"/>
  <c r="E682" i="1"/>
  <c r="L682" i="1"/>
  <c r="E684" i="1"/>
  <c r="L684" i="1"/>
  <c r="E685" i="1"/>
  <c r="L685" i="1"/>
  <c r="E686" i="1"/>
  <c r="L686" i="1"/>
  <c r="E687" i="1"/>
  <c r="L687" i="1"/>
  <c r="E688" i="1"/>
  <c r="L688" i="1"/>
  <c r="E689" i="1"/>
  <c r="L689" i="1"/>
  <c r="E691" i="1"/>
  <c r="L691" i="1"/>
  <c r="E692" i="1"/>
  <c r="L692" i="1"/>
  <c r="E693" i="1"/>
  <c r="L693" i="1"/>
  <c r="E696" i="1"/>
  <c r="L696" i="1"/>
  <c r="E699" i="1"/>
  <c r="L699" i="1"/>
  <c r="E701" i="1"/>
  <c r="L701" i="1"/>
  <c r="E702" i="1"/>
  <c r="L702" i="1"/>
  <c r="E704" i="1"/>
  <c r="L704" i="1"/>
  <c r="E705" i="1"/>
  <c r="L705" i="1"/>
  <c r="E707" i="1"/>
  <c r="L707" i="1"/>
  <c r="E708" i="1"/>
  <c r="L708" i="1"/>
  <c r="E711" i="1"/>
  <c r="L711" i="1"/>
  <c r="E713" i="1"/>
  <c r="L713" i="1"/>
  <c r="E671" i="1"/>
  <c r="L671" i="1"/>
  <c r="I714" i="1"/>
  <c r="K713" i="1"/>
  <c r="K711" i="1"/>
  <c r="K710" i="1"/>
  <c r="K709" i="1"/>
  <c r="K708" i="1"/>
  <c r="K707" i="1"/>
  <c r="K706" i="1"/>
  <c r="C706" i="1"/>
  <c r="K705" i="1"/>
  <c r="K704" i="1"/>
  <c r="K703" i="1"/>
  <c r="K702" i="1"/>
  <c r="K701" i="1"/>
  <c r="K700" i="1"/>
  <c r="K699" i="1"/>
  <c r="K698" i="1"/>
  <c r="C698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C678" i="1"/>
  <c r="K677" i="1"/>
  <c r="K676" i="1"/>
  <c r="K675" i="1"/>
  <c r="K674" i="1"/>
  <c r="K673" i="1"/>
  <c r="K672" i="1"/>
  <c r="K671" i="1"/>
  <c r="K714" i="1"/>
  <c r="I666" i="1"/>
  <c r="K666" i="1"/>
  <c r="L666" i="1"/>
</calcChain>
</file>

<file path=xl/sharedStrings.xml><?xml version="1.0" encoding="utf-8"?>
<sst xmlns="http://schemas.openxmlformats.org/spreadsheetml/2006/main" count="755" uniqueCount="165">
  <si>
    <t>ЗакупкаСНДС</t>
  </si>
  <si>
    <t>Номенклатура, Упаковка</t>
  </si>
  <si>
    <t>RUB</t>
  </si>
  <si>
    <t>Включает НДС</t>
  </si>
  <si>
    <t>Цена</t>
  </si>
  <si>
    <t>Ветчина Столичная Вязанка, вектор 0.5кг, ПОКОМ, шт</t>
  </si>
  <si>
    <t>Ветчина Столичная Вязанка, вектор, ВЕС.ПОКОМ, кг</t>
  </si>
  <si>
    <t>Колб. Молоч. стародворская, Вязанка вектор, ВЕС. ПОКОМ, кг</t>
  </si>
  <si>
    <t>Колбаса Вязанка с индейкой, вектор 0,45 кг, ПОКОМ, шт</t>
  </si>
  <si>
    <t>Колбаса Вязанка с индейкой, вектор ВЕС, ПОКОМ, кг</t>
  </si>
  <si>
    <t>Колбаса Вязанка со шпиком, вектор 0,5кг, ПОКОМ, шт</t>
  </si>
  <si>
    <t>Колбаса Вязанка со шпиком, вектор ВЕС, ПОКОМ, кг</t>
  </si>
  <si>
    <t>Колбаса Докторская ГОСТ, Вязанка вектор, 0,4 кг, ПОКОМ, шт</t>
  </si>
  <si>
    <t>Колбаса Докторская ГОСТ, Вязанка вектор,ВЕС. ПОКОМ, кг</t>
  </si>
  <si>
    <t>Колбаса Докторская НЕ ГОСТ, Вязанка вектор,ВЕС. ПОКОМ, кг</t>
  </si>
  <si>
    <t>Колбаса Докторский гарант, Вязанка вектор,ВЕС. ПОКОМ, кг</t>
  </si>
  <si>
    <t>Колбаса Классическая, Вязанка вектор 0,5кг, ПОКОМ, шт</t>
  </si>
  <si>
    <t>Колбаса Классическая, Вязанка вектор, ВЕС.ПОКОМ, кг</t>
  </si>
  <si>
    <t>Колбаса Молочная стародворская, Вязанка вектор 0,5 кг,ПОКОМ, шт</t>
  </si>
  <si>
    <t>Колбаса Салями Финская, Вязанка фиброуз в/у, ПОКОМ, кг</t>
  </si>
  <si>
    <t>Колбаса Сервелат Столичный, Вязанка фиброуз в/у, 0.35кг, ПОКОМ, шт</t>
  </si>
  <si>
    <t>Колбаса Сервелат Столичный, Вязанка фиброуз в/у, ПОКОМ, кг</t>
  </si>
  <si>
    <t>Сардельки Вязанка Стародворские, ВЕС.  ПОКОМ, кг</t>
  </si>
  <si>
    <t>Сардельки Вязанка Стародворские, СЕМЕЙНАЯ УПАКОВКА, ВЕС, ТМ Стародворские колбасы, кг</t>
  </si>
  <si>
    <t>Сосиски Венские, Вязанка NDX МГС, 0.5кг, ПОКОМ, шт</t>
  </si>
  <si>
    <t>Сосиски Венские, Вязанка ВЕС. ПОКОМ, кг</t>
  </si>
  <si>
    <t>Сосиски Вязанка Молочные, Вязанка вискофан  ВЕС.ПОКОМ, кг</t>
  </si>
  <si>
    <t>Сосиски Вязанка Молочные, Вязанка вискофан МГС, 0.45кг, ПОКОМ, шт</t>
  </si>
  <si>
    <t>Сосиски Вязанка Сливочные, Вязанка амицел ВЕС.ПОКОМ, кг</t>
  </si>
  <si>
    <t>Сосиски Вязанка Сливочные, Вязанка амицел МГС, 0.45кг, ПОКОМ, шт</t>
  </si>
  <si>
    <t>Сосиски Рубленые, Вязанка вискофан  ВЕС.ПОКОМ, кг</t>
  </si>
  <si>
    <t>Сосиски Рубленые, Вязанка вискофан МГС, 0.5кг, ПОКОМ, шт</t>
  </si>
  <si>
    <t>Ветчина Дугушка ТМ Стародворье, вектор в/у    ПОКОМ, кг</t>
  </si>
  <si>
    <t>Ветчина Дугушка ТМ Стародворье, вектор в/у, 0,4кг    ПОКОМ, шт</t>
  </si>
  <si>
    <t>Ветчина Нежная Особая ТМ Стародворье, п/а, 0,4кг    ПОКОМ, шт</t>
  </si>
  <si>
    <t>Ветчина Нежная ТМ Особый рецепт, (2,5кг), ПОКОМ, кг</t>
  </si>
  <si>
    <t>Ветчина Нежная ТМ Особый рецепт, п/а, 0,4кг    ПОКОМ, шт</t>
  </si>
  <si>
    <t>Ветчина Нежная, (1,8кг б/б), ТМ КОЛБАСНЫЙ СТАНДАРТ ПОКОМ, кг</t>
  </si>
  <si>
    <t>Ветчина Фермерская стародворская ТМ Стародворье ф/в 0,4 кг СК    ПОКОМ, шт</t>
  </si>
  <si>
    <t>Ветчина Филейбургская, ВЕС, ТС Баварушка  ПОКОМ, кг</t>
  </si>
  <si>
    <t>ВСД Колбаса Княжеская, ВЕС.    , кг</t>
  </si>
  <si>
    <t>всд Колбаса Особая , кг</t>
  </si>
  <si>
    <t>Колбаса Баварская, белков.обол. в термоусад. пакете 0.17 кг, ТМ Стародворье  ПОКОМ, шт</t>
  </si>
  <si>
    <t>Колбаса Баварушка с балыком, в/у 0,35 кг срез, ТМ Стародворье ПОКОМ, шт</t>
  </si>
  <si>
    <t>Колбаса Баварушка с грудинкой , фиброуз в/у 0.35 кг, ТМ Стародворье    ПОКОМ, шт</t>
  </si>
  <si>
    <t>Колбаса Баварушка с грудинкой, ВЕС, фиброуз в/у, ТМ Стародворье ПОКОМ, кг</t>
  </si>
  <si>
    <t>Колбаса Баварушка с душистым чесноком, ВЕС, фиброуз в/у, ТМ Стародворье ПОКОМ, кг</t>
  </si>
  <si>
    <t>Колбаса в/к Сервелат Пражский,  0.35 кг,ПОКОМ, шт</t>
  </si>
  <si>
    <t>Колбаса в/к Сервелат Пражский, в/у 0.35 кг,ТМ КОЛБАСНЫЙ СТАНДАРТ ПОКОМ, шт</t>
  </si>
  <si>
    <t>Колбаса в/к Сервелат Пражский, ВЕС.,ТМ КОЛБАСНЫЙ СТАНДАРТ ПОКОМ, кг</t>
  </si>
  <si>
    <t>Колбаса в/к Сервелат Рижский,  0,35 кг, ПОКОМ, шт</t>
  </si>
  <si>
    <t>Колбаса в/к Сервелат Рижский, в/у 0,35кг, ТМ КОЛБАСНЫЙ СТАНДАРТ ПОКОМ, шт</t>
  </si>
  <si>
    <t>Колбаса в/к Сервелат Рижский, ВЕС.,ТМ КОЛБАСНЫЙ СТАНДАРТ ПОКОМ, кг</t>
  </si>
  <si>
    <t>Колбаса Докторская ГОСТ Дугушка, ВЕС, ТМ Стародворье ПОКОМ, кг</t>
  </si>
  <si>
    <t>Колбаса Докторская ГОСТ, фиброуз ВАКУУМ ВЕС, ТМ Стародворье ПОКОМ, кг</t>
  </si>
  <si>
    <t>Колбаса Докторская Дугушка НЕ ГОСТ, вектор 0.4 кг, ТМ Стародворье ПОКОМ, шт</t>
  </si>
  <si>
    <t>Колбаса Докторская Дугушка, вектор 0.4 кг, ТМ Стародворье    ПОКОМ, шт</t>
  </si>
  <si>
    <t>Колбаса Докторская Дугушка, ВЕС, НЕ ГОСТ, ТМ Стародворье ПОКОМ, кг</t>
  </si>
  <si>
    <t>Колбаса Докторская оригинальная ТМ Особый рецепт БОЛЬШОЙ БАТОН, п/а ВЕС, ТМ Стародворье ПОКОМ, кг</t>
  </si>
  <si>
    <t>Колбаса Докторская Особая ТМ Особый рецепт,  0,5кг, ПОКОМ, шт</t>
  </si>
  <si>
    <t>Колбаса Докторская Особая ТМ Особый рецепт, ВЕС  ПОКОМ, кг</t>
  </si>
  <si>
    <t>Колбаса Докторская по-стародворски  0.5 кг, ПОКОМ, шт</t>
  </si>
  <si>
    <t>Колбаса Докторская по-стародворски, амифлекс, ВЕС,   ПОКОМ, кг</t>
  </si>
  <si>
    <t>Колбаса Докторская стародворская  0,5 кг,ПОКОМ, шт</t>
  </si>
  <si>
    <t>Колбаса Докторская стародворская, ВЕС, ВсхЗв   ПОКОМ, кг</t>
  </si>
  <si>
    <t>Колбаса Докторская стародворская, фиброуз ВАКУУМ ВЕС, ТМ Стародворье ПОКОМ, кг</t>
  </si>
  <si>
    <t>Колбаса Дугушка со шпиком, ВЕС, ТМ Стародворье   ПОКОМ, кг</t>
  </si>
  <si>
    <t>Колбаса Княжеская,  0,18 кг срез в/у, ТМ Стародворье   ПОКОМ, шт</t>
  </si>
  <si>
    <t>Колбаса Княжеская, с/к белков.обол в термоусад. пакете, ВЕС, ТМ Стародворье ПОКОМ, кг</t>
  </si>
  <si>
    <t>Колбаса Кракушка пряная с сальцем, 0.3кг в/у п/к, БАВАРУШКА ПОКОМ, шт</t>
  </si>
  <si>
    <t>Колбаса Любительская стародворская, ВЕС, ВАКУУМ фиброуз, ТМ Стародворье ПОКОМ, кг</t>
  </si>
  <si>
    <t>Колбаса Любительская, ВЕС, ВАКУУМ дели пак, ТМ Стародворье ПОКОМ, кг</t>
  </si>
  <si>
    <t>Колбаса Молочная Дугушка, в/у, ВЕС, ТМ Стародворье   ПОКОМ, кг</t>
  </si>
  <si>
    <t>Колбаса Молочная Дугушка, вектор 0,4 кг, ТМ Стародворье  ПОКОМ, шт</t>
  </si>
  <si>
    <t>Колбаса Молочная Особая ТМ Особый рецепт, п/а, ВЕС. ПОКОМ, кг</t>
  </si>
  <si>
    <t>Колбаса Молочная по-стародворски, 0,5кг,ПОКОМ, шт</t>
  </si>
  <si>
    <t>Колбаса Молочная по-стародворски, ВЕС   ПОКОМ, кг</t>
  </si>
  <si>
    <t>Колбаса Молочная по-стародворски, ВЕС,  ВсхЗв,   ПОКОМ_, кг</t>
  </si>
  <si>
    <t>Колбаса Нежная, Выгод.цена   0,5 кг,   ПОКОМ, шт</t>
  </si>
  <si>
    <t>Колбаса Нежная, п/а, ВЕС, ТМ КОЛБАСНЫЙ СТАНДАРТ ВсхЗв ПОКОМ, кг</t>
  </si>
  <si>
    <t>Колбаса Особая ТМ Особый рецепт, 0,5 кг, ПОКОМ, шт</t>
  </si>
  <si>
    <t>Колбаса Особая ТМ Особый рецепт, ВЕС, ТМ Стародворье ПОКОМ, кг</t>
  </si>
  <si>
    <t>Колбаса Рубленая запеч Дугушка, вектор 0,35 кг, ТМ Стародворье    ПОКОМ, шт</t>
  </si>
  <si>
    <t>Колбаса Рубленая ЗАПЕЧ. Дугушка ТМ Стародворье, вектор, в/к    ПОКОМ, кг</t>
  </si>
  <si>
    <t>Колбаса Русская по-стародворски, ВЕС.  ПОКОМ, кг</t>
  </si>
  <si>
    <t>Колбаса Салями Баварушка зернистая, в/у 0.35 кг срез, ТМ Стародворье ПОКОМ, шт</t>
  </si>
  <si>
    <t>Колбаса Салями Баварушка зернистая, оболочка фиброуз, ВЕС, ТС Баварушка  ПОКОМ, кг</t>
  </si>
  <si>
    <t>Колбаса Салями Баварушка, в/у 0.35 кг срез, ТМ Стародворье ПОКОМ, шт</t>
  </si>
  <si>
    <t>Колбаса Салями запеч Дугушка, оболочка вектор, ВЕС, ТМ Стародворье  ПОКОМ, кг</t>
  </si>
  <si>
    <t>Колбаса Салями охотничья, ВЕС. ПОКОМ, кг</t>
  </si>
  <si>
    <t>Колбаса Сервелат Баварушка с сочным окороком,  ВЕС, БАВАРУШКА ПОКОМ, кг</t>
  </si>
  <si>
    <t>Колбаса Сервелат Баварушка, в/у 0.35 кг срез, ТМ Стародворье ПОКОМ, шт</t>
  </si>
  <si>
    <t>Колбаса Сервелат Баварушка, в/у 0.35 кг, ТМ Стародворье ПОКОМ, шт</t>
  </si>
  <si>
    <t>Колбаса Сервелат запеч Дугушка, вектор 0,35 кг, ТМ Стародворье    ПОКОМ, шт</t>
  </si>
  <si>
    <t>Колбаса Сервелат ЗАПЕЧ.Дугушка ТМ Стародворье, вектор, в/к     ПОКОМ, кг</t>
  </si>
  <si>
    <t>Колбаса Сервелат Зернистый, ВЕС.  ПОКОМ, кг</t>
  </si>
  <si>
    <t>Колбаса Сервелат Зернистый, ПОКОМ 0.35 кг,ПОКОМ, шт</t>
  </si>
  <si>
    <t>Колбаса Сервелат Кремлевский,  0.35 кг, ПОКОМ, шт</t>
  </si>
  <si>
    <t>Колбаса Сервелат Кремлевский, ВЕС. ПОКОМ, кг</t>
  </si>
  <si>
    <t>Колбаса Сервелат Филейбургский, в/у 0,35 кг срез, БАВАРУШКА ПОКОМ, шт</t>
  </si>
  <si>
    <t>Колбаса Швейцарская 0,17 кг., ШТ., сырокопченая   ПОКОМ, шт</t>
  </si>
  <si>
    <t>Колбаски Баварские копченые, NDX в МГС 0,28 кг, ТМ Стародворье  ПОКОМ, шт</t>
  </si>
  <si>
    <t>Колбаски Пикантные, NDX МГС 0.28кг, ТМ Ядрена копоть    ПОКОМ, шт</t>
  </si>
  <si>
    <t>Колбаски Шашлычные, 0.4кг ядрена копоть ПОКОМ, шт</t>
  </si>
  <si>
    <t>Крылышки копч.на решетке, 0.3кг, ТМ Ядрена копоть   ПОКОМ, шт</t>
  </si>
  <si>
    <t>Мини-колбаски с паприкой, ядрена копоть 0,3кг,ПОКОМ, шт</t>
  </si>
  <si>
    <t>Мини-салями со вкусом бекона,  0.05кг, ядрена копоть   ПОКОМ_НЕАКТИВНА, шт</t>
  </si>
  <si>
    <t>Сардельки Баварские, МГС 0.38кг, ТМ Стародворье  ПОКОМ, шт</t>
  </si>
  <si>
    <t>Сардельки Нежные, ВЕС.  ПОКОМ, кг</t>
  </si>
  <si>
    <t>Сардельки Сочные ТМ Особый рецепт,   ПОКОМ, кг</t>
  </si>
  <si>
    <t>Сардельки Сочные, ПОКОМ, кг</t>
  </si>
  <si>
    <t>Сардельки стародворские с говядиной в обол. NDX, ВЕС. ПОКОМ, кг</t>
  </si>
  <si>
    <t>Сосиски Баварские с сыром,  0.42кг,ПОКОМ, шт</t>
  </si>
  <si>
    <t>Сосиски Баварские с сыром, БАВАРУШКИ МГС 0.42кг, ТМ Стародворье    ПОКОМ, шт</t>
  </si>
  <si>
    <t>Сосиски Баварские,  0.35кг, ТМ Колбасный стандарт ПОКОМ, шт</t>
  </si>
  <si>
    <t>Сосиски Баварские,  0.42кг, БАВАРУШКИ ПОКОМ, шт</t>
  </si>
  <si>
    <t>Сосиски Баварские,  0.42кг,ПОКОМ, шт</t>
  </si>
  <si>
    <t>Сосиски Баварские,  0.84кг, БАВАРУШКИ ПОКОМ, шт</t>
  </si>
  <si>
    <t>Сосиски Баварские, ВЕС.  ПОКОМ, кг</t>
  </si>
  <si>
    <t>Сосиски Баварушки с грудкой, 0.33кг, БАВАРУШКА ПОКОМ, шт</t>
  </si>
  <si>
    <t>Сосиски Баварушки с сочным окороком,  0.42кг, БАВАРУШКА ПОКОМ, шт</t>
  </si>
  <si>
    <t>Сосиски Баварушки, 0.6кг, БАВАРУШКА ПОКОМ, шт</t>
  </si>
  <si>
    <t>Сосиски Ганноверские   ПОКОМ, кг</t>
  </si>
  <si>
    <t>Сосиски Датские, ВЕС, ТМ КОЛБАСНЫЙ СТАНДАРТ ПОКОМ, кг</t>
  </si>
  <si>
    <t>Сосиски Классические, 0.42кг,ядрена копотьПОКОМ, шт</t>
  </si>
  <si>
    <t>Сосиски Молочные для завтрака ТМ Особый рецепт, п/а МГС, ВЕС, ТМ Стародворье  ПОКОМ, кг</t>
  </si>
  <si>
    <t>Сосиски Молочные для завтрака, п/а МГС, ВЕС, ТМ Стародворье ПОКОМ, кг</t>
  </si>
  <si>
    <t>Сосиски Молочные оригинальные ТМ Особый рецепт, ВЕС.   ПОКОМ, кг</t>
  </si>
  <si>
    <t>Сосиски Молочные по-стародворски, амицел МГС 0.45кг, ТМ Стародворье    ПОКОМ, шт</t>
  </si>
  <si>
    <t>Сосиски С горчицей, 0.42кг, ядрена копоть ПОКОМ, шт</t>
  </si>
  <si>
    <t>Сосиски С сыром,  0.33кг,ядрена копоть ПОКОМ, шт</t>
  </si>
  <si>
    <t>Сосиски С сыром,  0.42кг,ядрена копоть ПОКОМ, шт</t>
  </si>
  <si>
    <t>Сосиски Сливочные Дугушка, ВЕС.   ПОКОМ, кг</t>
  </si>
  <si>
    <t>Сосиски Сливочные по-стародворски,  0.45кг,ПОКОМ, шт</t>
  </si>
  <si>
    <t>Сосиски Сливочные по-стародворски, ВЕС.  ПОКОМ, кг</t>
  </si>
  <si>
    <t>Сосиски Филейбургские, 0,55 кг, БАВАРУШКА ПОКОМ, шт</t>
  </si>
  <si>
    <t>Сосиски Филейбургские, ВЕС, ТС Баварушка  ПОКОМ, кг</t>
  </si>
  <si>
    <t>Чипсы сыровяленые из натурального филе, 0,025кг ТМ Ядрена Копоть ПОКОМ, шт</t>
  </si>
  <si>
    <t>Шпикачки Стародворские, ВЕС.  ПОКОМ, кг</t>
  </si>
  <si>
    <t>Вареные колбасы Докторская По-стародворски Фирменная Фикс.вес 0,5 П/а 55 Стародворье</t>
  </si>
  <si>
    <t>Вареные колбасы Молочная Стародворская Бордо Весовые П/а 55 Стародворье</t>
  </si>
  <si>
    <t>Вареные колбасы Русская Стародворская Бордо Весовые П/а 55 Стародворье</t>
  </si>
  <si>
    <t>Вареные колбасы Докторская По-стародворски Бордо Весовые б/о в/у 31 Стародворье</t>
  </si>
  <si>
    <t>АКЦИЯ</t>
  </si>
  <si>
    <t>Заказ в КГ</t>
  </si>
  <si>
    <t>Заказ в Шт</t>
  </si>
  <si>
    <t>СУММА</t>
  </si>
  <si>
    <t>Вареные колбасы Нежная Выгодная цена Весовые П/а Колбасный стандарт большой батон</t>
  </si>
  <si>
    <t>Регул Цена</t>
  </si>
  <si>
    <t>Июнь</t>
  </si>
  <si>
    <t xml:space="preserve"> 241  Колбаса Сервелат Баварушка с сочным окороком,  ВЕС, БАВАРУШКА ПОКОМ, кг</t>
  </si>
  <si>
    <t>208.6</t>
  </si>
  <si>
    <t xml:space="preserve"> 234  Колбаса Нежная, п/а, ВЕС, ТМ КОЛБАСНЫЙ СТАНДАРТ ВсхЗв ПОКОМ, кг</t>
  </si>
  <si>
    <t xml:space="preserve"> 266  Колбаса Филейбургская с сочным окороком, ВЕС, ТМ Баварушка  ПОКОМ, кг</t>
  </si>
  <si>
    <t xml:space="preserve"> 267  Колбаса Салями Филейбургская зернистая, оболочка фиброуз, ВЕС, ТМ Баварушка  ПОКОМ, кг</t>
  </si>
  <si>
    <t xml:space="preserve"> 212  Колбаса в/к Сервелат Пражский, ВЕС.,ТМ КОЛБАСНЫЙ СТАНДАРТ ПОКОМ, кг</t>
  </si>
  <si>
    <t xml:space="preserve"> 118  Колбаса Сервелат Филейбургский с филе сочного окорока, в/у 0,35 кг срез, БАВАРУШКА ПОКОМ, шт</t>
  </si>
  <si>
    <t>Руб/кг</t>
  </si>
  <si>
    <t>Руб/кг Октябрь</t>
  </si>
  <si>
    <t>Руб/Кг Ноябрь</t>
  </si>
  <si>
    <t>Ветчина Филейская Вязанка, вектор 0.45кг, ПОКОМ, шт</t>
  </si>
  <si>
    <t>Ветчина Филейская Вязанка, вектор, ВЕС.ПОКОМ, кг</t>
  </si>
  <si>
    <t>Колбаса Филейская, Вязанка вектор 0,45кг, ПОКОМ, шт</t>
  </si>
  <si>
    <t>Колбаса Филейская, Вязанка вектор, ВЕС.ПОКОМ, кг</t>
  </si>
  <si>
    <t>ДЕКАБРЬ РУБ*/кг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</si>
</sst>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"/>
      <family val="2"/>
    </font>
    <font>
      <b/>
      <sz val="20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b/>
      <sz val="8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9">
    <xf numFmtId="0" fontId="0" fillId="0" borderId="0" xfId="0"/>
    <xf numFmtId="0" fontId="2" fillId="0" borderId="1" xfId="0" applyNumberFormat="1" applyFont="1" applyBorder="1" applyAlignment="1">
      <alignment vertical="top"/>
    </xf>
    <xf numFmtId="0" fontId="3" fillId="2" borderId="2" xfId="0" applyNumberFormat="1" applyFont="1" applyFill="1" applyBorder="1" applyAlignment="1">
      <alignment vertical="top" wrapText="1"/>
    </xf>
    <xf numFmtId="0" fontId="0" fillId="0" borderId="1" xfId="0" applyNumberFormat="1" applyFont="1" applyBorder="1" applyAlignment="1">
      <alignment vertical="top" wrapText="1" indent="2"/>
    </xf>
    <xf numFmtId="0" fontId="0" fillId="4" borderId="1" xfId="0" applyNumberFormat="1" applyFont="1" applyFill="1" applyBorder="1" applyAlignment="1">
      <alignment vertical="top" wrapText="1" indent="2"/>
    </xf>
    <xf numFmtId="0" fontId="0" fillId="0" borderId="3" xfId="0" applyNumberFormat="1" applyFont="1" applyBorder="1" applyAlignment="1">
      <alignment vertical="top" wrapText="1" indent="2"/>
    </xf>
    <xf numFmtId="0" fontId="0" fillId="0" borderId="4" xfId="0" applyNumberFormat="1" applyFont="1" applyBorder="1" applyAlignment="1">
      <alignment vertical="top" wrapText="1" indent="2"/>
    </xf>
    <xf numFmtId="0" fontId="0" fillId="0" borderId="5" xfId="0" applyNumberFormat="1" applyFont="1" applyBorder="1" applyAlignment="1">
      <alignment vertical="top" wrapText="1" indent="2"/>
    </xf>
    <xf numFmtId="2" fontId="0" fillId="0" borderId="6" xfId="0" applyNumberFormat="1" applyFont="1" applyBorder="1" applyAlignment="1">
      <alignment horizontal="right" vertical="top"/>
    </xf>
    <xf numFmtId="0" fontId="4" fillId="3" borderId="0" xfId="0" applyNumberFormat="1" applyFont="1" applyFill="1" applyBorder="1" applyAlignment="1">
      <alignment vertical="top"/>
    </xf>
    <xf numFmtId="2" fontId="0" fillId="0" borderId="0" xfId="0" applyNumberFormat="1" applyFont="1" applyBorder="1" applyAlignment="1">
      <alignment horizontal="right" vertical="top"/>
    </xf>
    <xf numFmtId="2" fontId="0" fillId="5" borderId="6" xfId="0" applyNumberFormat="1" applyFont="1" applyFill="1" applyBorder="1" applyAlignment="1">
      <alignment horizontal="right" vertical="top"/>
    </xf>
    <xf numFmtId="0" fontId="6" fillId="0" borderId="0" xfId="0" applyFont="1"/>
    <xf numFmtId="0" fontId="7" fillId="0" borderId="0" xfId="0" applyFont="1"/>
    <xf numFmtId="0" fontId="5" fillId="2" borderId="1" xfId="0" applyNumberFormat="1" applyFont="1" applyFill="1" applyBorder="1" applyAlignment="1">
      <alignment vertical="top" wrapText="1"/>
    </xf>
    <xf numFmtId="0" fontId="6" fillId="3" borderId="3" xfId="0" applyNumberFormat="1" applyFont="1" applyFill="1" applyBorder="1" applyAlignment="1">
      <alignment vertical="top" wrapText="1"/>
    </xf>
    <xf numFmtId="0" fontId="7" fillId="5" borderId="6" xfId="0" applyNumberFormat="1" applyFont="1" applyFill="1" applyBorder="1" applyAlignment="1">
      <alignment vertical="top" wrapText="1" indent="2"/>
    </xf>
    <xf numFmtId="2" fontId="7" fillId="0" borderId="6" xfId="0" applyNumberFormat="1" applyFont="1" applyBorder="1" applyAlignment="1">
      <alignment horizontal="right" vertical="top"/>
    </xf>
    <xf numFmtId="2" fontId="7" fillId="0" borderId="6" xfId="0" applyNumberFormat="1" applyFont="1" applyBorder="1"/>
    <xf numFmtId="0" fontId="7" fillId="0" borderId="6" xfId="0" applyFont="1" applyBorder="1"/>
    <xf numFmtId="0" fontId="7" fillId="4" borderId="6" xfId="0" applyFont="1" applyFill="1" applyBorder="1"/>
    <xf numFmtId="0" fontId="11" fillId="5" borderId="6" xfId="1" applyFont="1" applyFill="1" applyBorder="1" applyAlignment="1">
      <alignment vertical="center" wrapText="1"/>
    </xf>
    <xf numFmtId="0" fontId="7" fillId="5" borderId="6" xfId="0" applyFont="1" applyFill="1" applyBorder="1"/>
    <xf numFmtId="2" fontId="7" fillId="0" borderId="6" xfId="0" applyNumberFormat="1" applyFont="1" applyFill="1" applyBorder="1" applyAlignment="1">
      <alignment horizontal="right" vertical="top"/>
    </xf>
    <xf numFmtId="0" fontId="7" fillId="5" borderId="6" xfId="0" applyFont="1" applyFill="1" applyBorder="1" applyAlignment="1">
      <alignment wrapText="1"/>
    </xf>
    <xf numFmtId="2" fontId="6" fillId="0" borderId="6" xfId="0" applyNumberFormat="1" applyFont="1" applyBorder="1"/>
    <xf numFmtId="1" fontId="7" fillId="0" borderId="7" xfId="0" applyNumberFormat="1" applyFont="1" applyBorder="1"/>
    <xf numFmtId="0" fontId="5" fillId="2" borderId="2" xfId="0" applyNumberFormat="1" applyFont="1" applyFill="1" applyBorder="1" applyAlignment="1">
      <alignment vertical="top" wrapText="1"/>
    </xf>
    <xf numFmtId="2" fontId="11" fillId="0" borderId="0" xfId="0" applyNumberFormat="1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vertical="top"/>
    </xf>
    <xf numFmtId="2" fontId="11" fillId="5" borderId="0" xfId="0" applyNumberFormat="1" applyFont="1" applyFill="1" applyBorder="1" applyAlignment="1">
      <alignment horizontal="left" vertical="center" wrapText="1"/>
    </xf>
    <xf numFmtId="0" fontId="7" fillId="4" borderId="6" xfId="0" applyNumberFormat="1" applyFont="1" applyFill="1" applyBorder="1" applyAlignment="1">
      <alignment vertical="top" wrapText="1" indent="2"/>
    </xf>
    <xf numFmtId="0" fontId="11" fillId="4" borderId="6" xfId="1" applyFont="1" applyFill="1" applyBorder="1" applyAlignment="1">
      <alignment vertical="center" wrapText="1"/>
    </xf>
    <xf numFmtId="0" fontId="7" fillId="4" borderId="6" xfId="0" applyFont="1" applyFill="1" applyBorder="1" applyAlignment="1">
      <alignment wrapText="1"/>
    </xf>
    <xf numFmtId="2" fontId="0" fillId="4" borderId="6" xfId="0" applyNumberFormat="1" applyFont="1" applyFill="1" applyBorder="1" applyAlignment="1">
      <alignment horizontal="right" vertical="top"/>
    </xf>
    <xf numFmtId="2" fontId="11" fillId="4" borderId="6" xfId="0" applyNumberFormat="1" applyFont="1" applyFill="1" applyBorder="1" applyAlignment="1">
      <alignment horizontal="center" vertical="center" wrapText="1"/>
    </xf>
    <xf numFmtId="0" fontId="9" fillId="4" borderId="6" xfId="2" applyNumberFormat="1" applyFont="1" applyFill="1" applyBorder="1" applyAlignment="1">
      <alignment vertical="top" wrapText="1" indent="2"/>
    </xf>
    <xf numFmtId="0" fontId="7" fillId="4" borderId="6" xfId="2" applyNumberFormat="1" applyFont="1" applyFill="1" applyBorder="1" applyAlignment="1">
      <alignment vertical="top" wrapText="1" indent="2"/>
    </xf>
    <xf numFmtId="0" fontId="9" fillId="0" borderId="6" xfId="2" applyNumberFormat="1" applyFont="1" applyFill="1" applyBorder="1" applyAlignment="1">
      <alignment vertical="top" wrapText="1" indent="2"/>
    </xf>
    <xf numFmtId="0" fontId="7" fillId="5" borderId="6" xfId="2" applyNumberFormat="1" applyFont="1" applyFill="1" applyBorder="1" applyAlignment="1">
      <alignment vertical="top" wrapText="1" indent="2"/>
    </xf>
    <xf numFmtId="0" fontId="9" fillId="5" borderId="6" xfId="2" applyNumberFormat="1" applyFont="1" applyFill="1" applyBorder="1" applyAlignment="1">
      <alignment vertical="top" wrapText="1" indent="2"/>
    </xf>
    <xf numFmtId="0" fontId="7" fillId="5" borderId="0" xfId="0" applyFont="1" applyFill="1"/>
    <xf numFmtId="16" fontId="8" fillId="0" borderId="0" xfId="0" applyNumberFormat="1" applyFont="1"/>
    <xf numFmtId="0" fontId="6" fillId="0" borderId="8" xfId="0" applyNumberFormat="1" applyFont="1" applyBorder="1" applyAlignment="1">
      <alignment vertical="top" wrapText="1" indent="2"/>
    </xf>
    <xf numFmtId="0" fontId="5" fillId="2" borderId="3" xfId="0" applyNumberFormat="1" applyFont="1" applyFill="1" applyBorder="1" applyAlignment="1">
      <alignment vertical="top" wrapText="1"/>
    </xf>
    <xf numFmtId="0" fontId="7" fillId="6" borderId="6" xfId="0" applyNumberFormat="1" applyFont="1" applyFill="1" applyBorder="1" applyAlignment="1">
      <alignment vertical="top" wrapText="1" indent="2"/>
    </xf>
    <xf numFmtId="0" fontId="5" fillId="0" borderId="5" xfId="0" applyFont="1" applyBorder="1" applyAlignment="1">
      <alignment vertical="center" wrapText="1"/>
    </xf>
    <xf numFmtId="0" fontId="7" fillId="7" borderId="6" xfId="0" applyNumberFormat="1" applyFont="1" applyFill="1" applyBorder="1" applyAlignment="1">
      <alignment vertical="top" wrapText="1" indent="2"/>
    </xf>
    <xf numFmtId="0" fontId="7" fillId="8" borderId="6" xfId="0" applyNumberFormat="1" applyFont="1" applyFill="1" applyBorder="1" applyAlignment="1">
      <alignment vertical="top" wrapText="1" indent="2"/>
    </xf>
    <xf numFmtId="0" fontId="7" fillId="8" borderId="6" xfId="0" applyFont="1" applyFill="1" applyBorder="1"/>
    <xf numFmtId="2" fontId="0" fillId="8" borderId="6" xfId="0" applyNumberFormat="1" applyFont="1" applyFill="1" applyBorder="1" applyAlignment="1">
      <alignment horizontal="right" vertical="top"/>
    </xf>
    <xf numFmtId="0" fontId="0" fillId="0" borderId="8" xfId="0" applyNumberFormat="1" applyFont="1" applyBorder="1" applyAlignment="1">
      <alignment vertical="top" wrapText="1" indent="2"/>
    </xf>
    <xf numFmtId="0" fontId="7" fillId="4" borderId="0" xfId="0" applyFont="1" applyFill="1"/>
    <xf numFmtId="4" fontId="7" fillId="0" borderId="0" xfId="0" applyNumberFormat="1" applyFont="1"/>
    <xf numFmtId="4" fontId="7" fillId="0" borderId="6" xfId="0" applyNumberFormat="1" applyFont="1" applyBorder="1"/>
    <xf numFmtId="4" fontId="7" fillId="0" borderId="7" xfId="0" applyNumberFormat="1" applyFont="1" applyBorder="1"/>
    <xf numFmtId="0" fontId="5" fillId="2" borderId="3" xfId="0" applyNumberFormat="1" applyFont="1" applyFill="1" applyBorder="1" applyAlignment="1">
      <alignment vertical="top" wrapText="1"/>
    </xf>
    <xf numFmtId="16" fontId="8" fillId="0" borderId="0" xfId="0" applyNumberFormat="1" applyFont="1" applyAlignment="1">
      <alignment horizontal="center"/>
    </xf>
    <xf numFmtId="4" fontId="0" fillId="0" borderId="6" xfId="0" applyNumberFormat="1" applyBorder="1" applyAlignment="1">
      <alignment horizontal="center"/>
    </xf>
    <xf numFmtId="2" fontId="0" fillId="0" borderId="1" xfId="0" applyNumberFormat="1" applyBorder="1" applyAlignment="1">
      <alignment horizontal="right" vertical="top"/>
    </xf>
    <xf numFmtId="16" fontId="8" fillId="0" borderId="0" xfId="0" applyNumberFormat="1" applyFont="1" applyAlignment="1">
      <alignment horizontal="center"/>
    </xf>
    <xf numFmtId="0" fontId="7" fillId="9" borderId="6" xfId="0" applyNumberFormat="1" applyFont="1" applyFill="1" applyBorder="1" applyAlignment="1">
      <alignment vertical="top" wrapText="1" indent="2"/>
    </xf>
    <xf numFmtId="0" fontId="7" fillId="9" borderId="6" xfId="0" applyFont="1" applyFill="1" applyBorder="1"/>
    <xf numFmtId="0" fontId="9" fillId="9" borderId="6" xfId="2" applyNumberFormat="1" applyFont="1" applyFill="1" applyBorder="1" applyAlignment="1">
      <alignment vertical="top" wrapText="1" indent="2"/>
    </xf>
    <xf numFmtId="16" fontId="8" fillId="0" borderId="0" xfId="0" applyNumberFormat="1" applyFont="1" applyAlignment="1">
      <alignment horizontal="center"/>
    </xf>
    <xf numFmtId="0" fontId="7" fillId="10" borderId="0" xfId="0" applyFont="1" applyFill="1"/>
    <xf numFmtId="0" fontId="12" fillId="10" borderId="6" xfId="0" applyNumberFormat="1" applyFont="1" applyFill="1" applyBorder="1" applyAlignment="1">
      <alignment vertical="top" wrapText="1" indent="2"/>
    </xf>
    <xf numFmtId="0" fontId="5" fillId="0" borderId="2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16" fontId="8" fillId="0" borderId="0" xfId="0" applyNumberFormat="1" applyFont="1" applyAlignment="1">
      <alignment horizontal="center"/>
    </xf>
    <xf numFmtId="0" fontId="5" fillId="2" borderId="3" xfId="0" applyNumberFormat="1" applyFont="1" applyFill="1" applyBorder="1" applyAlignment="1">
      <alignment vertical="top" wrapText="1"/>
    </xf>
    <xf numFmtId="0" fontId="5" fillId="2" borderId="5" xfId="0" applyNumberFormat="1" applyFont="1" applyFill="1" applyBorder="1" applyAlignment="1">
      <alignment vertical="top" wrapText="1"/>
    </xf>
    <xf numFmtId="0" fontId="5" fillId="2" borderId="4" xfId="0" applyNumberFormat="1" applyFont="1" applyFill="1" applyBorder="1" applyAlignment="1">
      <alignment vertical="top" wrapText="1"/>
    </xf>
    <xf numFmtId="0" fontId="6" fillId="0" borderId="0" xfId="0" applyFont="1" applyAlignment="1">
      <alignment horizontal="center" vertical="center"/>
    </xf>
    <xf numFmtId="0" fontId="7" fillId="11" borderId="0" xfId="0" applyFont="1" applyFill="1"/>
    <xf numFmtId="0" fontId="12" fillId="11" borderId="0" xfId="0" applyFont="1" applyFill="1"/>
  </cellXfs>
  <cellStyles count="3">
    <cellStyle name="Обычный" xfId="0" builtinId="0"/>
    <cellStyle name="Обычный 3" xfId="1" xr:uid="{00000000-0005-0000-0000-000001000000}"/>
    <cellStyle name="Обычный_Загрузчик ЛКК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55;&#1054;&#1050;&#1054;&#1052;%20&#1042;&#1086;&#1088;&#1086;&#1085;&#1077;&#1078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 refreshError="1">
        <row r="6">
          <cell r="A6" t="str">
            <v>БОНУС_Колбаса Классическая, Вязанка вектор, ВЕС.ПОКОМ, кг</v>
          </cell>
          <cell r="B6">
            <v>259.33999999999997</v>
          </cell>
        </row>
        <row r="7">
          <cell r="A7" t="str">
            <v>Ветчина Столичная Вязанка, вектор 0.5кг, ПОКОМ, шт</v>
          </cell>
          <cell r="B7">
            <v>181.58</v>
          </cell>
        </row>
        <row r="8">
          <cell r="A8" t="str">
            <v>Ветчина Столичная Вязанка, вектор, ВЕС.ПОКОМ, кг</v>
          </cell>
          <cell r="B8">
            <v>267.98</v>
          </cell>
        </row>
        <row r="9">
          <cell r="A9" t="str">
            <v>Колб. Молоч. стародворская, Вязанка вектор, ВЕС. ПОКОМ, кг</v>
          </cell>
          <cell r="B9">
            <v>259.42</v>
          </cell>
        </row>
        <row r="10">
          <cell r="A10" t="str">
            <v>Колбаса Вязанка с индейкой, вектор 0,45 кг, ПОКОМ, шт</v>
          </cell>
          <cell r="B10">
            <v>179.17</v>
          </cell>
        </row>
        <row r="11">
          <cell r="A11" t="str">
            <v>Колбаса Вязанка с индейкой, вектор ВЕС, ПОКОМ, кг</v>
          </cell>
          <cell r="B11">
            <v>278.37</v>
          </cell>
        </row>
        <row r="12">
          <cell r="A12" t="str">
            <v>Колбаса Вязанка со шпиком, вектор 0,5кг, ПОКОМ, шт</v>
          </cell>
          <cell r="B12">
            <v>161.63999999999999</v>
          </cell>
        </row>
        <row r="13">
          <cell r="A13" t="str">
            <v>Колбаса Вязанка со шпиком, вектор ВЕС, ПОКОМ, кг</v>
          </cell>
          <cell r="B13">
            <v>271.69</v>
          </cell>
        </row>
        <row r="14">
          <cell r="A14" t="str">
            <v>Колбаса Докторская ГОСТ, Вязанка вектор, 0,4 кг, ПОКОМ, шт</v>
          </cell>
          <cell r="B14">
            <v>162.56</v>
          </cell>
        </row>
        <row r="15">
          <cell r="A15" t="str">
            <v>Колбаса Докторская ГОСТ, Вязанка вектор,ВЕС. ПОКОМ, кг</v>
          </cell>
          <cell r="B15">
            <v>283.75</v>
          </cell>
        </row>
        <row r="16">
          <cell r="A16" t="str">
            <v>Колбаса Докторская НЕ ГОСТ, Вязанка вектор,ВЕС. ПОКОМ, кг</v>
          </cell>
          <cell r="B16">
            <v>251.41</v>
          </cell>
        </row>
        <row r="17">
          <cell r="A17" t="str">
            <v>Колбаса Докторский гарант, Вязанка вектор,ВЕС. ПОКОМ, кг</v>
          </cell>
          <cell r="B17">
            <v>251.41</v>
          </cell>
        </row>
        <row r="18">
          <cell r="A18" t="str">
            <v>Колбаса Классическая, Вязанка вектор 0,5кг, ПОКОМ, шт</v>
          </cell>
          <cell r="B18">
            <v>157.19</v>
          </cell>
        </row>
        <row r="19">
          <cell r="A19" t="str">
            <v>Колбаса Классическая, Вязанка вектор, ВЕС., ВсхЗв. ПОКОМ, кг</v>
          </cell>
          <cell r="B19">
            <v>259.33999999999997</v>
          </cell>
        </row>
        <row r="20">
          <cell r="A20" t="str">
            <v>Колбаса Классическая, Вязанка вектор, ВЕС.ПОКОМ, кг</v>
          </cell>
          <cell r="B20">
            <v>259.33999999999997</v>
          </cell>
        </row>
        <row r="21">
          <cell r="A21" t="str">
            <v>Колбаса Молочная стародворская, Вязанка вектор 0,5 кг,ПОКОМ, шт</v>
          </cell>
          <cell r="B21">
            <v>154.36000000000001</v>
          </cell>
        </row>
        <row r="22">
          <cell r="A22" t="str">
            <v>Колбаса Салями Финская, Вязанка фиброуз в/у, ПОКОМ, кг</v>
          </cell>
          <cell r="B22">
            <v>356.24</v>
          </cell>
        </row>
        <row r="23">
          <cell r="A23" t="str">
            <v>Колбаса Сервелат Столичный, Вязанка фиброуз в/у, 0.35кг, ПОКОМ, шт</v>
          </cell>
          <cell r="B23">
            <v>131.38</v>
          </cell>
        </row>
        <row r="24">
          <cell r="A24" t="str">
            <v>Колбаса Сервелат Столичный, Вязанка фиброуз в/у, ПОКОМ, кг</v>
          </cell>
          <cell r="B24">
            <v>325.06</v>
          </cell>
        </row>
        <row r="25">
          <cell r="A25" t="str">
            <v>Сардельки Вязанка Стародворские, ВЕС.  ПОКОМ, кг</v>
          </cell>
          <cell r="B25">
            <v>262.97000000000003</v>
          </cell>
        </row>
        <row r="26">
          <cell r="A26" t="str">
            <v>Сардельки Вязанка Стародворские, СЕМЕЙНАЯ УПАКОВКА, ВЕС, ТМ Стародворские колбасы, кг</v>
          </cell>
          <cell r="B26">
            <v>262.97000000000003</v>
          </cell>
        </row>
        <row r="27">
          <cell r="A27" t="str">
            <v>Сосиски Венские, Вязанка NDX МГС, 0.5кг, ПОКОМ, шт</v>
          </cell>
          <cell r="B27">
            <v>165.21</v>
          </cell>
        </row>
        <row r="28">
          <cell r="A28" t="str">
            <v>Сосиски Венские, Вязанка ВЕС. ПОКОМ, кг</v>
          </cell>
          <cell r="B28">
            <v>263.37</v>
          </cell>
        </row>
        <row r="29">
          <cell r="A29" t="str">
            <v>Сосиски Вязанка Молочные, Вязанка вискофан  ВЕС.ПОКОМ, кг</v>
          </cell>
          <cell r="B29">
            <v>254.98</v>
          </cell>
        </row>
        <row r="30">
          <cell r="A30" t="str">
            <v>Сосиски Вязанка Молочные, Вязанка вискофан МГС, 0.45кг, ПОКОМ, шт</v>
          </cell>
          <cell r="B30">
            <v>151.04</v>
          </cell>
        </row>
        <row r="31">
          <cell r="A31" t="str">
            <v>Сосиски Вязанка Сливочные, Вязанка амицел ВЕС.ПОКОМ, кг</v>
          </cell>
          <cell r="B31">
            <v>267.8</v>
          </cell>
        </row>
        <row r="32">
          <cell r="A32" t="str">
            <v>Сосиски Вязанка Сливочные, Вязанка амицел МГС, 0.45кг, ПОКОМ, шт</v>
          </cell>
          <cell r="B32">
            <v>151.55000000000001</v>
          </cell>
        </row>
        <row r="33">
          <cell r="A33" t="str">
            <v>Сосиски Рубленые, Вязанка вискофан  ВЕС.ПОКОМ, кг</v>
          </cell>
          <cell r="B33">
            <v>267.81</v>
          </cell>
        </row>
        <row r="34">
          <cell r="A34" t="str">
            <v>Сосиски Рубленые, Вязанка вискофан МГС, 0.5кг, ПОКОМ, шт</v>
          </cell>
          <cell r="B34">
            <v>162.49</v>
          </cell>
        </row>
        <row r="35">
          <cell r="A35" t="str">
            <v>!ВЫВЕДЕНА! Готовые чебуреки с мясом ТМ Горячая штучка 0,09 кг шоу-бокс  ПОКОМ, шт</v>
          </cell>
          <cell r="B35">
            <v>14.26</v>
          </cell>
        </row>
        <row r="36">
          <cell r="A36" t="str">
            <v>Блинчики с мясом ТМ Стародворье флоу-пак 0,3 кг замор ПОКОМ, шт</v>
          </cell>
          <cell r="B36">
            <v>51.5</v>
          </cell>
        </row>
        <row r="37">
          <cell r="A37" t="str">
            <v>БОНУС_Пельмени Отборные из свинины и говядины 0,9 кг ТМ Стародворье ТС Медвежье ушко  ПОКОМ, шт</v>
          </cell>
          <cell r="B37">
            <v>160.97999999999999</v>
          </cell>
        </row>
        <row r="38">
          <cell r="A38" t="str">
            <v>Вареники замороженные постные Благолепные с картофелем и грибами классическая форма, ВЕС,  ПОКОМ, кг</v>
          </cell>
          <cell r="B38">
            <v>125.04</v>
          </cell>
        </row>
        <row r="39">
          <cell r="A39" t="str">
            <v>ВЫВЕДЕНА  Пельмени Со свининой и говядиной Любимая ложка 1,0 кг  ПОКОМ, шт</v>
          </cell>
          <cell r="B39">
            <v>143.16999999999999</v>
          </cell>
        </row>
        <row r="40">
          <cell r="A40" t="str">
            <v>ВЫВЕДЕНА Наггетсы с индейкой 0,25кг ТМ Вязанка ТС Наггетсы замор.  ПОКОМ, шт</v>
          </cell>
          <cell r="B40">
            <v>82.25</v>
          </cell>
        </row>
        <row r="41">
          <cell r="A41" t="str">
            <v>ВЫВЕДЕНА.Наггетсы из печи 0,25кг ТМ Вязанка ТС Наггетсы замор.  ПОКОМ, шт</v>
          </cell>
          <cell r="B41">
            <v>80.2</v>
          </cell>
        </row>
        <row r="42">
          <cell r="A42" t="str">
            <v>Готовые бельмеши сочные с мясом ТМ Горячая штучка 0,3кг зам  ПОКОМ, шт</v>
          </cell>
          <cell r="B42">
            <v>84.29</v>
          </cell>
        </row>
        <row r="43">
          <cell r="A43" t="str">
            <v>Готовые чебупели острые с мясом Горячая штучка 0,3 кг зам  ПОКОМ, шт</v>
          </cell>
          <cell r="B43">
            <v>81.73</v>
          </cell>
        </row>
        <row r="44">
          <cell r="A44" t="str">
            <v>Готовые чебупели с ветчиной и сыром Горячая штучка 0,3кг зам  ПОКОМ, шт</v>
          </cell>
          <cell r="B44">
            <v>79.349999999999994</v>
          </cell>
        </row>
        <row r="45">
          <cell r="A45" t="str">
            <v>Готовые чебупели сочные с мясом ТМ Горячая штучка  0,3кг зам  ПОКОМ, шт</v>
          </cell>
          <cell r="B45">
            <v>73.83</v>
          </cell>
        </row>
        <row r="46">
          <cell r="A46" t="str">
            <v>Готовые чебуреки мясо-томато ТМ Горячая штучка 0,36 кг зам.  ПОКОМ_НЕАКТИВНА, шт</v>
          </cell>
          <cell r="B46">
            <v>64.39</v>
          </cell>
        </row>
        <row r="47">
          <cell r="A47" t="str">
            <v>Готовые чебуреки мясо-томато. ТМ Горячая штучка 0,09 кг зам.  ПОКОМ_НЕАКТИВНА, шт</v>
          </cell>
          <cell r="B47">
            <v>15.63</v>
          </cell>
        </row>
        <row r="48">
          <cell r="A48" t="str">
            <v>Готовые чебуреки с мясом ТМ Горячая штучка 0,09 кг флоу-пак ПОКОМ, шт</v>
          </cell>
          <cell r="B48">
            <v>19.079999999999998</v>
          </cell>
        </row>
        <row r="49">
          <cell r="A49" t="str">
            <v>Готовые чебуреки со свининой и говядиной Гор.шт.0,36 кг зам.  ПОКОМ_НЕАКТИВНА, шт</v>
          </cell>
          <cell r="B49">
            <v>58.95</v>
          </cell>
        </row>
        <row r="50">
          <cell r="A50" t="str">
            <v>Грилья Куриные крылья ТМ Горячая штучка 0,27 кг зам.  ПОКОМ_НЕАКТИВНА, шт</v>
          </cell>
          <cell r="B50">
            <v>91.42</v>
          </cell>
        </row>
        <row r="51">
          <cell r="A51" t="str">
            <v>Жар-мени с картофелем. ВЕС  ПОКОМ, кг</v>
          </cell>
          <cell r="B51">
            <v>132.83000000000001</v>
          </cell>
        </row>
        <row r="52">
          <cell r="A52" t="str">
            <v>Круггетсы с сырным соусом ТМ Горячая штучка 0,25 кг зам  ПОКОМ, шт</v>
          </cell>
          <cell r="B52">
            <v>83.86</v>
          </cell>
        </row>
        <row r="53">
          <cell r="A53" t="str">
            <v>Круггетсы с чесночным соусом ТМ Горячая штучка 0,25 кг зам  ПОКОМ, шт</v>
          </cell>
          <cell r="B53">
            <v>75.14</v>
          </cell>
        </row>
        <row r="54">
          <cell r="A54" t="str">
            <v>Круггетсы сочные ТМ Горячая штучка ТС Круггетсы 0,25 кг зам  ПОКОМ, шт</v>
          </cell>
          <cell r="B54">
            <v>81.209999999999994</v>
          </cell>
        </row>
        <row r="55">
          <cell r="A55" t="str">
            <v>Мини-сосиски в тесте "Фрайпики" ВЕС,  ПОКОМ, кг</v>
          </cell>
          <cell r="B55">
            <v>182.44</v>
          </cell>
        </row>
        <row r="56">
          <cell r="A56" t="str">
            <v>Наггетсы  в овощной панировке 0,25кг ТМ Вязанка ТС Наггетсы замор.  ПОКОМ, шт</v>
          </cell>
          <cell r="B56">
            <v>67.97</v>
          </cell>
        </row>
        <row r="57">
          <cell r="A57" t="str">
            <v>Наггетсы из печи 0,25кг ТМ Вязанка ТС Няняггетсы Сливушки замор.  ПОКОМ, шт</v>
          </cell>
          <cell r="B57">
            <v>80.2</v>
          </cell>
        </row>
        <row r="58">
          <cell r="A58" t="str">
            <v>Наггетсы Нагетосы Сочная курочка ТМ Горячая штучка 0,25 кг зам  ПОКОМ, шт</v>
          </cell>
          <cell r="B58">
            <v>91.31</v>
          </cell>
        </row>
        <row r="59">
          <cell r="A59" t="str">
            <v>Наггетсы с индейкой 0,25кг ТМ Вязанка ТС Няняггетсы Сливушки НД2 замор.  ПОКОМ, шт</v>
          </cell>
          <cell r="B59">
            <v>82.25</v>
          </cell>
        </row>
        <row r="60">
          <cell r="A60" t="str">
            <v>Наггетсы хрустящие п/ф ВЕС ПОКОМ, кг</v>
          </cell>
          <cell r="B60">
            <v>197.5</v>
          </cell>
        </row>
        <row r="61">
          <cell r="A61" t="str">
            <v>Пекерсы с индейкой в сливочном соусе ТМ Горячая штучка 0,25 кг зам  ПОКОМ, шт</v>
          </cell>
          <cell r="B61">
            <v>80.260000000000005</v>
          </cell>
        </row>
        <row r="62">
          <cell r="A62" t="str">
            <v>Пельмени Grandmeni с говядиной и свининой Горячая штучка 0,75 кг Бульмени  ПОКОМ, шт</v>
          </cell>
          <cell r="B62">
            <v>229.79</v>
          </cell>
        </row>
        <row r="63">
          <cell r="A63" t="str">
            <v>Пельмени Grandmeni со сливочным маслом Горячая штучка 0,75 кг ПОКОМ, шт</v>
          </cell>
          <cell r="B63">
            <v>232</v>
          </cell>
        </row>
        <row r="64">
          <cell r="A64" t="str">
            <v>Пельмени Бульмени Жюльен Горячая штучка 0,43  ПОКОМ, шт</v>
          </cell>
          <cell r="B64">
            <v>99.72</v>
          </cell>
        </row>
        <row r="65">
          <cell r="A65" t="str">
            <v>Пельмени Бульмени с говядин. и свинин.Горячая шт. 0,9 кг БОЛЬШИЕ  ПОКОМ, шт</v>
          </cell>
          <cell r="B65">
            <v>172.65</v>
          </cell>
        </row>
        <row r="66">
          <cell r="A66" t="str">
            <v>Пельмени Бульмени с говядиной и свининой Горячая шт. 0,9 кг  ПОКОМ, шт</v>
          </cell>
          <cell r="B66">
            <v>167.62</v>
          </cell>
        </row>
        <row r="67">
          <cell r="A67" t="str">
            <v>Пельмени Бульмени с говядиной и свининой Горячая штучка 0,43  ПОКОМ, шт</v>
          </cell>
          <cell r="B67">
            <v>83.13</v>
          </cell>
        </row>
        <row r="68">
          <cell r="A68" t="str">
            <v>Пельмени Бульмени с говядиной и свининой Горячая штучка 0,43 большие замор  ПОКОМ, шт</v>
          </cell>
          <cell r="B68">
            <v>84.76</v>
          </cell>
        </row>
        <row r="69">
          <cell r="A69" t="str">
            <v>Пельмени Бульмени со сливочным маслом Горячая штучка 0,9 кг  ПОКОМ, шт</v>
          </cell>
          <cell r="B69">
            <v>169.3</v>
          </cell>
        </row>
        <row r="70">
          <cell r="A70" t="str">
            <v>Пельмени Бульмени со сливочным маслом ТМ Горячая шт. 0,43 кг  ПОКОМ, шт</v>
          </cell>
          <cell r="B70">
            <v>83.94</v>
          </cell>
        </row>
        <row r="71">
          <cell r="A71" t="str">
            <v>Пельмени Вл.Стандарт с говядиной и свининой шт. 0,8 кг ТМ Владимирский стандарт   ПОКОМ, шт</v>
          </cell>
          <cell r="B71">
            <v>110.18</v>
          </cell>
        </row>
        <row r="72">
          <cell r="A72" t="str">
            <v>Пельмени Зареченские сфера 5 кг.  ПОКОМ, кг</v>
          </cell>
          <cell r="B72">
            <v>93.08</v>
          </cell>
        </row>
        <row r="73">
          <cell r="A73" t="str">
            <v>Пельмени Отборные из свинины и говядины 0,43 кг ТМ Стародворье  ПОКОМ, шт</v>
          </cell>
          <cell r="B73">
            <v>77.86</v>
          </cell>
        </row>
        <row r="74">
          <cell r="A74" t="str">
            <v>Пельмени Отборные из свинины и говядины 0,9 кг ТМ Стародворье ТС Медвежье ушко  ПОКОМ, шт</v>
          </cell>
          <cell r="B74">
            <v>160.97999999999999</v>
          </cell>
        </row>
        <row r="75">
          <cell r="A75" t="str">
            <v>Пельмени Отборные с говядиной 0,9 кг НОВА ТМ Стародворье ТС Медвежье ушко  ПОКОМ, шт</v>
          </cell>
          <cell r="B75">
            <v>160.97999999999999</v>
          </cell>
        </row>
        <row r="76">
          <cell r="A76" t="str">
            <v>Пельмени Подмосковные ТМ Славница ТС Славница сфера вес МяснГ  ПОКОМ, кг</v>
          </cell>
          <cell r="B76">
            <v>84.43</v>
          </cell>
        </row>
        <row r="77">
          <cell r="A77" t="str">
            <v>Пельмени С говядиной и свининой, ВЕС, ТМ Славница сфера пуговки  ПОКОМ, кг</v>
          </cell>
          <cell r="B77">
            <v>100.93</v>
          </cell>
        </row>
        <row r="78">
          <cell r="A78" t="str">
            <v>Пельмени Со свининой и говядиной Любимая ложка 1,2 кг  ПОКОМ, шт</v>
          </cell>
          <cell r="B78">
            <v>109.15</v>
          </cell>
        </row>
        <row r="79">
          <cell r="A79" t="str">
            <v>Пельмени Со свининой и говядиной ТМ Особый рецепт Любимая ложка 1,0 кг  ПОКОМ, шт</v>
          </cell>
          <cell r="B79">
            <v>143.16999999999999</v>
          </cell>
        </row>
        <row r="80">
          <cell r="A80" t="str">
            <v>Пельмени Сочные сфера 0,9 кг ТМ Стародворье ПОКОМ, шт</v>
          </cell>
          <cell r="B80">
            <v>122.19</v>
          </cell>
        </row>
        <row r="81">
          <cell r="A81" t="str">
            <v>Пельмени Супермени с мясом, Горячая штучка 0,2кг    ПОКОМ, шт</v>
          </cell>
          <cell r="B81">
            <v>55</v>
          </cell>
        </row>
        <row r="82">
          <cell r="A82" t="str">
            <v>Пельмени Супермени со сливочным маслом, Горячая штучка 0,2кг    ПОКОМ, шт</v>
          </cell>
          <cell r="B82">
            <v>57.08</v>
          </cell>
        </row>
        <row r="83">
          <cell r="A83" t="str">
            <v>Пельмени Умелый повар равиоли  ПОКОМ, кг</v>
          </cell>
          <cell r="B83">
            <v>120.4</v>
          </cell>
        </row>
        <row r="84">
          <cell r="A84" t="str">
            <v>Снеки  ЖАР-мени ВЕС. замор.  ПОКОМ, кг</v>
          </cell>
          <cell r="B84">
            <v>150.37</v>
          </cell>
        </row>
        <row r="85">
          <cell r="A85" t="str">
            <v>Хотстеры ТМ Горячая штучка ТС Хотстеры 0,25 кг зам  ПОКОМ, шт</v>
          </cell>
          <cell r="B85">
            <v>88.73</v>
          </cell>
        </row>
        <row r="86">
          <cell r="A86" t="str">
            <v>Хрустящие крылышки острые к пиву ТМ Горячая штучка 0,3кг зам  ПОКОМ, шт</v>
          </cell>
          <cell r="B86">
            <v>129.05000000000001</v>
          </cell>
        </row>
        <row r="87">
          <cell r="A87" t="str">
            <v>Хрустящие крылышки ТМ Горячая штучка 0,3 кг зам  ПОКОМ, шт</v>
          </cell>
          <cell r="B87">
            <v>126.33</v>
          </cell>
        </row>
        <row r="88">
          <cell r="A88" t="str">
            <v>Чебупицца курочка по-итальянски Горячая штучка 0,25 кг зам  ПОКОМ, шт</v>
          </cell>
          <cell r="B88">
            <v>85.82</v>
          </cell>
        </row>
        <row r="89">
          <cell r="A89" t="str">
            <v>Чебупицца Пепперони ТМ Горячая штучка ТС Чебупицца 0.25кг зам  ПОКОМ, шт</v>
          </cell>
          <cell r="B89">
            <v>85.82</v>
          </cell>
        </row>
        <row r="90">
          <cell r="A90" t="str">
            <v>Чебуреки сочные, ВЕС, куриные жарен. зам  ПОКОМ, кг</v>
          </cell>
          <cell r="B90">
            <v>163.44999999999999</v>
          </cell>
        </row>
        <row r="91">
          <cell r="A91" t="str">
            <v>Чизипицца с ветчиной и грибами ТМ Горячая штучка 0,33кг зам  ПОКОМ, шт</v>
          </cell>
          <cell r="B91">
            <v>76.010000000000005</v>
          </cell>
        </row>
        <row r="92">
          <cell r="A92" t="str">
            <v>!!!ВЫВЕДЕНА!!!Колбаса Докторская Особая ТМ Особый рецепт, ВЕС "Стародворские колбасы"   ПОКОМ, кг</v>
          </cell>
          <cell r="B92">
            <v>152.44</v>
          </cell>
        </row>
        <row r="93">
          <cell r="A93" t="str">
            <v>!ВЫВЕДЕНА! Ветчина Нежная Особая, (2,6кг), ПОКОМ, кг</v>
          </cell>
          <cell r="B93">
            <v>197.39</v>
          </cell>
        </row>
        <row r="94">
          <cell r="A94" t="str">
            <v>!ВЫВЕДЕНА! Ветчина Нежная Особая,(2,6кг), ПОКОМ2, кг</v>
          </cell>
          <cell r="B94">
            <v>193.52</v>
          </cell>
        </row>
        <row r="95">
          <cell r="A95" t="str">
            <v>!ВЫВЕДЕНА! Колбаса в/к Сервелат Пражский, ВЕС. ПОКОМ, кг</v>
          </cell>
          <cell r="B95">
            <v>194.63</v>
          </cell>
        </row>
        <row r="96">
          <cell r="A96" t="str">
            <v>!ВЫВЕДЕНА! Колбаса в/к Сервелат Рижский, ВЕС. ПОКОМ, кг</v>
          </cell>
          <cell r="B96">
            <v>189.21</v>
          </cell>
        </row>
        <row r="97">
          <cell r="A97" t="str">
            <v>!ВЫВЕДЕНА! Колбаса Деревенская пряная с сальцем, 0.3кг, ПОКОМ, шт</v>
          </cell>
          <cell r="B97">
            <v>87.48</v>
          </cell>
        </row>
        <row r="98">
          <cell r="A98" t="str">
            <v>!ВЫВЕДЕНА! Колбаса Докторская Особая,  0,5кг, ПОКОМ, шт</v>
          </cell>
          <cell r="B98">
            <v>91.12</v>
          </cell>
        </row>
        <row r="99">
          <cell r="A99" t="str">
            <v>!ВЫВЕДЕНА! Колбаса Докторская Особая, ВЕС   ПОКОМ, кг</v>
          </cell>
          <cell r="B99">
            <v>152.44</v>
          </cell>
        </row>
        <row r="100">
          <cell r="A100" t="str">
            <v>!ВЫВЕДЕНА! Колбаса Молочная Особая п/а, ВЕС. ПОКОМ, кг</v>
          </cell>
          <cell r="B100">
            <v>152.44999999999999</v>
          </cell>
        </row>
        <row r="101">
          <cell r="A101" t="str">
            <v>!ВЫВЕДЕНА! Колбаса Нежная, выгодная цена ВЕС. ПОКОМ, кг</v>
          </cell>
          <cell r="B101">
            <v>120.72</v>
          </cell>
        </row>
        <row r="102">
          <cell r="A102" t="str">
            <v>!ВЫВЕДЕНА! Колбаса Особая 0,5 кг, ПОКОМ, шт</v>
          </cell>
          <cell r="B102">
            <v>86.78</v>
          </cell>
        </row>
        <row r="103">
          <cell r="A103" t="str">
            <v>!ВЫВЕДЕНА! Колбаса Особая, п/а, ВЕС, ТМ Стародворье ПОКОМ, кг</v>
          </cell>
          <cell r="B103">
            <v>152.65</v>
          </cell>
        </row>
        <row r="104">
          <cell r="A104" t="str">
            <v>!ВЫВЕДЕНА! Колбаса Рубленая Дугушка ТМ Стародворье, вектор, в/к    ПОКОМ, кг</v>
          </cell>
          <cell r="B104">
            <v>236.56</v>
          </cell>
        </row>
        <row r="105">
          <cell r="A105" t="str">
            <v>!ВЫВЕДЕНА! Колбаса Русская стародворская, амифлекс ВЕС, ТМ Стародворье  ПОКОМ_НЕАКТИВНА, кг</v>
          </cell>
          <cell r="B105">
            <v>231.05</v>
          </cell>
        </row>
        <row r="106">
          <cell r="A106" t="str">
            <v>!ВЫВЕДЕНА! Колбаса Сервелат Дугушка ТМ Стародворье, вектор, в/к    ПОКОМ, кг</v>
          </cell>
          <cell r="B106">
            <v>234.2</v>
          </cell>
        </row>
        <row r="107">
          <cell r="A107" t="str">
            <v>!ВЫВЕДЕНА! Сосиски Датские,ПОКОМ, кг</v>
          </cell>
          <cell r="B107">
            <v>127.62</v>
          </cell>
        </row>
        <row r="108">
          <cell r="A108" t="str">
            <v>!ВЫВЕДЕНА! Сосиски Молочные оригинальные, ВЕС.   ПОКОМ, кг</v>
          </cell>
          <cell r="B108">
            <v>161.56</v>
          </cell>
        </row>
        <row r="109">
          <cell r="A109" t="str">
            <v>!ВЫВЕДЕНА!Колбаса Докторская оригинальная БОЛЬШОЙ БАТОН, п/а ВЕС, ТМ Стародворье ПОКОМ, кг</v>
          </cell>
          <cell r="B109">
            <v>142.33000000000001</v>
          </cell>
        </row>
        <row r="110">
          <cell r="A110" t="str">
            <v>!ВЫВЕДЕНА!Колбаса Докторская по-стародворски, амифлекс, ВЕС,  ВсхЗв,   ПОКОМ_, кг</v>
          </cell>
          <cell r="B110">
            <v>186.84</v>
          </cell>
        </row>
        <row r="111">
          <cell r="A111" t="str">
            <v>!ВЫВЕДЕНА!Колбаса Докторская стародворская, ВЕС   ПОКОМ, кг</v>
          </cell>
          <cell r="B111">
            <v>213.64</v>
          </cell>
        </row>
        <row r="112">
          <cell r="A112" t="str">
            <v>!ВЫВЕДЕНА!Колбаса Нежная, п/а, ВЕС, ТМ КОЛБАСНЫЙ СТАНДАРТ ПОКОМ, кг</v>
          </cell>
          <cell r="B112">
            <v>120.72</v>
          </cell>
        </row>
        <row r="113">
          <cell r="A113" t="str">
            <v>!ВЫВЕДЕНА!Сардельки Мясные Говяжьи, ВЕС. ПОКОМ, кг</v>
          </cell>
          <cell r="B113">
            <v>216.7</v>
          </cell>
        </row>
        <row r="114">
          <cell r="A114" t="str">
            <v>БОНУС_Колбаса Докторская Особая ТМ Особый рецепт,  0,5кг, ПОКОМ, шт</v>
          </cell>
          <cell r="B114">
            <v>105.24</v>
          </cell>
        </row>
        <row r="115">
          <cell r="A115" t="str">
            <v>БОНУС_Колбаса Молочная Особая ТМ Особый рецепт, п/а, ВЕС. ПОКОМ, кг</v>
          </cell>
          <cell r="B115">
            <v>168.07</v>
          </cell>
        </row>
        <row r="116">
          <cell r="A116" t="str">
            <v>БОНУС_Колбаса Сервелат Баварушка, в/у 0.35 кг срез, ТМ Стародворье ПОКОМ, шт</v>
          </cell>
          <cell r="B116">
            <v>150.22</v>
          </cell>
        </row>
        <row r="117">
          <cell r="A117" t="str">
            <v>БОНУС_Сосиски Баварские,  0.42кг,ПОКОМ, шт</v>
          </cell>
          <cell r="B117">
            <v>91.28</v>
          </cell>
        </row>
        <row r="118">
          <cell r="A118" t="str">
            <v>Ветчина Дугушка ТМ Стародворье, вектор в/у    ПОКОМ, кг</v>
          </cell>
          <cell r="B118">
            <v>271.95999999999998</v>
          </cell>
        </row>
        <row r="119">
          <cell r="A119" t="str">
            <v>Ветчина Дугушка ТМ Стародворье, вектор в/у, 0,4кг    ПОКОМ, шт</v>
          </cell>
          <cell r="B119">
            <v>175.14</v>
          </cell>
        </row>
        <row r="120">
          <cell r="A120" t="str">
            <v>Ветчина Нежная Особая ТМ Стародворье, п/а, 0,4кг    ПОКОМ, шт</v>
          </cell>
          <cell r="B120">
            <v>94.04</v>
          </cell>
        </row>
        <row r="121">
          <cell r="A121" t="str">
            <v>Ветчина Нежная ТМ Особый рецепт, (2,5кг), ПОКОМ, кг</v>
          </cell>
          <cell r="B121">
            <v>227.99</v>
          </cell>
        </row>
        <row r="122">
          <cell r="A122" t="str">
            <v>Ветчина Нежная ТМ Особый рецепт, п/а, 0,4кг    ПОКОМ, шт</v>
          </cell>
          <cell r="B122">
            <v>113.78</v>
          </cell>
        </row>
        <row r="123">
          <cell r="A123" t="str">
            <v>Ветчина Нежная, (1,8кг б/б), ТМ КОЛБАСНЫЙ СТАНДАРТ ПОКОМ, кг</v>
          </cell>
          <cell r="B123">
            <v>217.72</v>
          </cell>
        </row>
        <row r="124">
          <cell r="A124" t="str">
            <v>Ветчина Фермерская стародворская ТМ Стародворье ф/в 0,4 кг СК    ПОКОМ, шт</v>
          </cell>
          <cell r="B124">
            <v>74.900000000000006</v>
          </cell>
        </row>
        <row r="125">
          <cell r="A125" t="str">
            <v>Ветчина Филейбургская, 0,42 кг, БАВАРУШКА  ПОКОМ, шт</v>
          </cell>
          <cell r="B125">
            <v>195.66</v>
          </cell>
        </row>
        <row r="126">
          <cell r="A126" t="str">
            <v>Ветчина Филейбургская, ВЕС, ТС Баварушка  ПОКОМ, кг</v>
          </cell>
          <cell r="B126">
            <v>319.29000000000002</v>
          </cell>
        </row>
        <row r="127">
          <cell r="A127" t="str">
            <v>ВСД Колбаса Княжеская, ВЕС.    , кг</v>
          </cell>
          <cell r="B127">
            <v>482.93</v>
          </cell>
        </row>
        <row r="128">
          <cell r="A128" t="str">
            <v>всд Колбаса Особая , кг</v>
          </cell>
          <cell r="B128">
            <v>139.69</v>
          </cell>
        </row>
        <row r="129">
          <cell r="A129" t="str">
            <v>Колбаса Баварская, белков.обол. в термоусад. пакете 0.17 кг, ТМ Стародворье  ПОКОМ, шт</v>
          </cell>
          <cell r="B129">
            <v>126.25</v>
          </cell>
        </row>
        <row r="130">
          <cell r="A130" t="str">
            <v>Колбаса Баварушка с балыком, в/у 0,35 кг срез, ТМ Стародворье ПОКОМ, шт</v>
          </cell>
          <cell r="B130">
            <v>181.52</v>
          </cell>
        </row>
        <row r="131">
          <cell r="A131" t="str">
            <v>Колбаса Баварушка с грудинкой , фиброуз в/у 0.35 кг, ТМ Стародворье    ПОКОМ, шт</v>
          </cell>
          <cell r="B131">
            <v>126.59</v>
          </cell>
        </row>
        <row r="132">
          <cell r="A132" t="str">
            <v>Колбаса Баварушка с грудинкой, ВЕС, фиброуз в/у, ТМ Стародворье ПОКОМ, кг</v>
          </cell>
          <cell r="B132">
            <v>281.69</v>
          </cell>
        </row>
        <row r="133">
          <cell r="A133" t="str">
            <v>Колбаса Баварушка с душистым чесноком, ВЕС, фиброуз в/у, ТМ Стародворье ПОКОМ, кг</v>
          </cell>
          <cell r="B133">
            <v>278.33</v>
          </cell>
        </row>
        <row r="134">
          <cell r="A134" t="str">
            <v>Колбаса в/к Сервелат Пражский,  0.35 кг,ПОКОМ, шт</v>
          </cell>
          <cell r="B134">
            <v>74.11</v>
          </cell>
        </row>
        <row r="135">
          <cell r="A135" t="str">
            <v>Колбаса в/к Сервелат Пражский, в/у 0.35 кг,ТМ КОЛБАСНЫЙ СТАНДАРТ ПОКОМ, шт</v>
          </cell>
          <cell r="B135">
            <v>81.52</v>
          </cell>
        </row>
        <row r="136">
          <cell r="A136" t="str">
            <v>Колбаса в/к Сервелат Пражский, ВЕС.,ТМ КОЛБАСНЫЙ СТАНДАРТ ПОКОМ, кг</v>
          </cell>
          <cell r="B136">
            <v>214.58</v>
          </cell>
        </row>
        <row r="137">
          <cell r="A137" t="str">
            <v>Колбаса в/к Сервелат Рижский,  0,35 кг, ПОКОМ, шт</v>
          </cell>
          <cell r="B137">
            <v>71.63</v>
          </cell>
        </row>
        <row r="138">
          <cell r="A138" t="str">
            <v>Колбаса в/к Сервелат Рижский, в/у 0,35кг, ТМ КОЛБАСНЫЙ СТАНДАРТ ПОКОМ, шт</v>
          </cell>
          <cell r="B138">
            <v>78.790000000000006</v>
          </cell>
        </row>
        <row r="139">
          <cell r="A139" t="str">
            <v>Колбаса в/к Сервелат Рижский, ВЕС.,ТМ КОЛБАСНЫЙ СТАНДАРТ ПОКОМ, кг</v>
          </cell>
          <cell r="B139">
            <v>208.6</v>
          </cell>
        </row>
        <row r="140">
          <cell r="A140" t="str">
            <v>Колбаса вареная Филейбургская с филе сочного окорока, 0,45 кг, БАВАРУШКА ПОКОМ, шт</v>
          </cell>
          <cell r="B140">
            <v>158.93</v>
          </cell>
        </row>
        <row r="141">
          <cell r="A141" t="str">
            <v>Колбаса вареная Филейбургская, 0,45 кг, БАВАРУШКА ПОКОМ, шт</v>
          </cell>
          <cell r="B141">
            <v>158.93</v>
          </cell>
        </row>
        <row r="142">
          <cell r="A142" t="str">
            <v>Колбаса Докторская ГОСТ Дугушка, ВЕС, ТМ Стародворье ПОКОМ, кг</v>
          </cell>
          <cell r="B142">
            <v>293.18</v>
          </cell>
        </row>
        <row r="143">
          <cell r="A143" t="str">
            <v>Колбаса Докторская ГОСТ, фиброуз ВАКУУМ ВЕС, ТМ Стародворье ПОКОМ, кг</v>
          </cell>
          <cell r="B143">
            <v>243.38</v>
          </cell>
        </row>
        <row r="144">
          <cell r="A144" t="str">
            <v>Колбаса Докторская Дугушка НЕ ГОСТ, вектор 0.4 кг, ТМ Стародворье ПОКОМ, шт</v>
          </cell>
          <cell r="B144">
            <v>121.08</v>
          </cell>
        </row>
        <row r="145">
          <cell r="A145" t="str">
            <v>Колбаса Докторская Дугушка, вектор 0.4 кг, ТМ Стародворье    ПОКОМ, шт</v>
          </cell>
          <cell r="B145">
            <v>162.68</v>
          </cell>
        </row>
        <row r="146">
          <cell r="A146" t="str">
            <v>Колбаса Докторская Дугушка, ВЕС, НЕ ГОСТ, ТМ Стародворье ПОКОМ, кг</v>
          </cell>
          <cell r="B146">
            <v>230.34</v>
          </cell>
        </row>
        <row r="147">
          <cell r="A147" t="str">
            <v>Колбаса Докторская оригинальная ТМ Особый рецепт БОЛЬШОЙ БАТОН, п/а ВЕС, ТМ Стародворье ПОКОМ, кг</v>
          </cell>
          <cell r="B147">
            <v>164.4</v>
          </cell>
        </row>
        <row r="148">
          <cell r="A148" t="str">
            <v>Колбаса Докторская Особая ТМ Особый рецепт,  0,5кг, ПОКОМ, шт</v>
          </cell>
          <cell r="B148">
            <v>105.24</v>
          </cell>
        </row>
        <row r="149">
          <cell r="A149" t="str">
            <v>Колбаса Докторская Особая ТМ Особый рецепт, ВЕС  ПОКОМ, кг</v>
          </cell>
          <cell r="B149">
            <v>168.06</v>
          </cell>
        </row>
        <row r="150">
          <cell r="A150" t="str">
            <v>Колбаса Докторская по-стародворски  0.5 кг, ПОКОМ, шт</v>
          </cell>
          <cell r="B150">
            <v>111.51</v>
          </cell>
        </row>
        <row r="151">
          <cell r="A151" t="str">
            <v>Колбаса Докторская по-стародворски, амифлекс, ВЕС,   ПОКОМ, кг</v>
          </cell>
          <cell r="B151">
            <v>202.07</v>
          </cell>
        </row>
        <row r="152">
          <cell r="A152" t="str">
            <v>Колбаса Докторская стародворская  0,5 кг,ПОКОМ, шт</v>
          </cell>
          <cell r="B152">
            <v>137.66999999999999</v>
          </cell>
        </row>
        <row r="153">
          <cell r="A153" t="str">
            <v>Колбаса Докторская стародворская, ВЕС, ВсхЗв   ПОКОМ, кг</v>
          </cell>
          <cell r="B153">
            <v>231.05</v>
          </cell>
        </row>
        <row r="154">
          <cell r="A154" t="str">
            <v>Колбаса Докторская стародворская, фиброуз ВАКУУМ ВЕС, ТМ Стародворье ПОКОМ, кг</v>
          </cell>
          <cell r="B154">
            <v>231.05</v>
          </cell>
        </row>
        <row r="155">
          <cell r="A155" t="str">
            <v>Колбаса Дугушка со шпиком, ВЕС, ТМ Стародворье   ПОКОМ, кг</v>
          </cell>
          <cell r="B155">
            <v>249.1</v>
          </cell>
        </row>
        <row r="156">
          <cell r="A156" t="str">
            <v>Колбаса Княжеская,  0,18 кг срез в/у, ТМ Стародворье   ПОКОМ, шт</v>
          </cell>
          <cell r="B156">
            <v>139.66999999999999</v>
          </cell>
        </row>
        <row r="157">
          <cell r="A157" t="str">
            <v>Колбаса Княжеская, с/к белков.обол в термоусад. пакете, ВЕС, ТМ Стародворье ПОКОМ, кг</v>
          </cell>
          <cell r="B157">
            <v>683.28</v>
          </cell>
        </row>
        <row r="158">
          <cell r="A158" t="str">
            <v>Колбаса Кракушка пряная с сальцем, 0.3кг в/у п/к, БАВАРУШКА ПОКОМ, шт</v>
          </cell>
          <cell r="B158">
            <v>105.85</v>
          </cell>
        </row>
        <row r="159">
          <cell r="A159" t="str">
            <v>Колбаса Любительская стародворская, ВЕС, ВАКУУМ фиброуз, ТМ Стародворье ПОКОМ, кг</v>
          </cell>
          <cell r="B159">
            <v>196.7</v>
          </cell>
        </row>
        <row r="160">
          <cell r="A160" t="str">
            <v>Колбаса Любительская, ВЕС, ВАКУУМ дели пак, ТМ Стародворье ПОКОМ, кг</v>
          </cell>
          <cell r="B160">
            <v>198.35</v>
          </cell>
        </row>
        <row r="161">
          <cell r="A161" t="str">
            <v>Колбаса Молочная Дугушка, в/у, ВЕС, ТМ Стародворье   ПОКОМ, кг</v>
          </cell>
          <cell r="B161">
            <v>242.67</v>
          </cell>
        </row>
        <row r="162">
          <cell r="A162" t="str">
            <v>Колбаса Молочная Дугушка, вектор 0,4 кг, ТМ Стародворье  ПОКОМ, шт</v>
          </cell>
          <cell r="B162">
            <v>134.79</v>
          </cell>
        </row>
        <row r="163">
          <cell r="A163" t="str">
            <v>Колбаса Молочная Особая ТМ Особый рецепт, п/а, ВЕС. ПОКОМ, кг</v>
          </cell>
          <cell r="B163">
            <v>168.07</v>
          </cell>
        </row>
        <row r="164">
          <cell r="A164" t="str">
            <v>Колбаса Молочная по-стародворски, 0,5кг,ПОКОМ, шт</v>
          </cell>
          <cell r="B164">
            <v>111.62</v>
          </cell>
        </row>
        <row r="165">
          <cell r="A165" t="str">
            <v>Колбаса Молочная по-стародворски, ВЕС   ПОКОМ, кг</v>
          </cell>
          <cell r="B165">
            <v>202.07</v>
          </cell>
        </row>
        <row r="166">
          <cell r="A166" t="str">
            <v>Колбаса Молочная по-стародворски, ВЕС,  ВсхЗв,   ПОКОМ_, кг</v>
          </cell>
          <cell r="B166">
            <v>202.07</v>
          </cell>
        </row>
        <row r="167">
          <cell r="A167" t="str">
            <v>Колбаса Нежная, Выгод.цена   0,5 кг,   ПОКОМ, шт</v>
          </cell>
          <cell r="B167">
            <v>76.64</v>
          </cell>
        </row>
        <row r="168">
          <cell r="A168" t="str">
            <v>Колбаса Нежная, п/а, ВЕС, ТМ КОЛБАСНЫЙ СТАНДАРТ ВсхЗв ПОКОМ, кг</v>
          </cell>
          <cell r="B168">
            <v>133.1</v>
          </cell>
        </row>
        <row r="169">
          <cell r="A169" t="str">
            <v>Колбаса Особая ТМ Особый рецепт, 0,5 кг, ПОКОМ, шт</v>
          </cell>
          <cell r="B169">
            <v>100.23</v>
          </cell>
        </row>
        <row r="170">
          <cell r="A170" t="str">
            <v>Колбаса Особая ТМ Особый рецепт, ВЕС, ТМ Стародворье ПОКОМ, кг</v>
          </cell>
          <cell r="B170">
            <v>168.29</v>
          </cell>
        </row>
        <row r="171">
          <cell r="A171" t="str">
            <v>Колбаса Рубленая запеч Дугушка, вектор 0,35 кг, ТМ Стародворье    ПОКОМ, шт</v>
          </cell>
          <cell r="B171">
            <v>136.43</v>
          </cell>
        </row>
        <row r="172">
          <cell r="A172" t="str">
            <v>Колбаса Рубленая ЗАПЕЧ. Дугушка ТМ Стародворье, вектор, в/к    ПОКОМ, кг</v>
          </cell>
          <cell r="B172">
            <v>286.88</v>
          </cell>
        </row>
        <row r="173">
          <cell r="A173" t="str">
            <v>Колбаса Русская по-стародворски, ВЕС.  ПОКОМ, кг</v>
          </cell>
          <cell r="B173">
            <v>204.01</v>
          </cell>
        </row>
        <row r="174">
          <cell r="A174" t="str">
            <v>Колбаса Салями Баварушка зернистая, в/у 0.35 кг срез, ТМ Стародворье ПОКОМ, шт</v>
          </cell>
          <cell r="B174">
            <v>157</v>
          </cell>
        </row>
        <row r="175">
          <cell r="A175" t="str">
            <v>Колбаса Салями Баварушка зернистая, оболочка фиброуз, ВЕС, ТС Баварушка  ПОКОМ, кг</v>
          </cell>
          <cell r="B175">
            <v>281.69</v>
          </cell>
        </row>
        <row r="176">
          <cell r="A176" t="str">
            <v>Колбаса Салями Баварушка, в/у 0.35 кг срез, ТМ Стародворье ПОКОМ, шт</v>
          </cell>
          <cell r="B176">
            <v>124.64</v>
          </cell>
        </row>
        <row r="177">
          <cell r="A177" t="str">
            <v>Колбаса Салями запеч Дугушка, оболочка вектор, ВЕС, ТМ Стародворье  ПОКОМ, кг</v>
          </cell>
          <cell r="B177">
            <v>300.37</v>
          </cell>
        </row>
        <row r="178">
          <cell r="A178" t="str">
            <v>Колбаса Салями охотничья, ВЕС. ПОКОМ, кг</v>
          </cell>
          <cell r="B178">
            <v>565.75</v>
          </cell>
        </row>
        <row r="179">
          <cell r="A179" t="str">
            <v>Колбаса Сервелат Баварушка с сочным окороком,  ВЕС, БАВАРУШКА ПОКОМ, кг</v>
          </cell>
          <cell r="B179">
            <v>274.97000000000003</v>
          </cell>
        </row>
        <row r="180">
          <cell r="A180" t="str">
            <v>Колбаса Сервелат Баварушка, в/у 0.35 кг срез, ТМ Стародворье ПОКОМ, шт</v>
          </cell>
          <cell r="B180">
            <v>150.22</v>
          </cell>
        </row>
        <row r="181">
          <cell r="A181" t="str">
            <v>Колбаса Сервелат Баварушка, в/у 0.35 кг, ТМ Стародворье ПОКОМ, шт</v>
          </cell>
          <cell r="B181">
            <v>121.97</v>
          </cell>
        </row>
        <row r="182">
          <cell r="A182" t="str">
            <v>Колбаса Сервелат запеч Дугушка, вектор 0,35 кг, ТМ Стародворье    ПОКОМ, шт</v>
          </cell>
          <cell r="B182">
            <v>133.68</v>
          </cell>
        </row>
        <row r="183">
          <cell r="A183" t="str">
            <v>Колбаса Сервелат ЗАПЕЧ.Дугушка ТМ Стародворье, вектор, в/к     ПОКОМ, кг</v>
          </cell>
          <cell r="B183">
            <v>284.02999999999997</v>
          </cell>
        </row>
        <row r="184">
          <cell r="A184" t="str">
            <v>Колбаса Сервелат Зернистый, ВЕС.  ПОКОМ, кг</v>
          </cell>
          <cell r="B184">
            <v>287.02999999999997</v>
          </cell>
        </row>
        <row r="185">
          <cell r="A185" t="str">
            <v>Колбаса Сервелат Зернистый, ПОКОМ 0.35 кг,ПОКОМ, шт</v>
          </cell>
          <cell r="B185">
            <v>120.22</v>
          </cell>
        </row>
        <row r="186">
          <cell r="A186" t="str">
            <v>Колбаса Сервелат Кремлевский,  0.35 кг, ПОКОМ, шт</v>
          </cell>
          <cell r="B186">
            <v>121.47</v>
          </cell>
        </row>
        <row r="187">
          <cell r="A187" t="str">
            <v>Колбаса Сервелат Кремлевский, ВЕС. ПОКОМ, кг</v>
          </cell>
          <cell r="B187">
            <v>265.49</v>
          </cell>
        </row>
        <row r="188">
          <cell r="A188" t="str">
            <v>Колбаса Сервелат Филейбургский, в/у 0,35 кг срез, БАВАРУШКА ПОКОМ, шт</v>
          </cell>
          <cell r="B188">
            <v>155.08000000000001</v>
          </cell>
        </row>
        <row r="189">
          <cell r="A189" t="str">
            <v>Колбаса Швейцарская 0,17 кг., ШТ., сырокопченая   ПОКОМ, шт</v>
          </cell>
          <cell r="B189">
            <v>90.01</v>
          </cell>
        </row>
        <row r="190">
          <cell r="A190" t="str">
            <v>Колбаски Баварские копченые, NDX в МГС 0,28 кг, ТМ Стародворье  ПОКОМ, шт</v>
          </cell>
          <cell r="B190">
            <v>97.58</v>
          </cell>
        </row>
        <row r="191">
          <cell r="A191" t="str">
            <v>Колбаски Пикантные, NDX МГС 0.28кг, ТМ Ядрена копоть    ПОКОМ, шт</v>
          </cell>
          <cell r="B191">
            <v>119.27</v>
          </cell>
        </row>
        <row r="192">
          <cell r="A192" t="str">
            <v>Колбаски Шашлычные, 0.4кг ядрена копоть ПОКОМ, шт</v>
          </cell>
          <cell r="B192">
            <v>135.52000000000001</v>
          </cell>
        </row>
        <row r="193">
          <cell r="A193" t="str">
            <v>Крылышки копч.на решетке, 0.3кг, ТМ Ядрена копоть   ПОКОМ, шт</v>
          </cell>
          <cell r="B193">
            <v>109.58</v>
          </cell>
        </row>
        <row r="194">
          <cell r="A194" t="str">
            <v>Мини-колбаски с паприкой, ядрена копоть 0,3кг,ПОКОМ, шт</v>
          </cell>
          <cell r="B194">
            <v>105.22</v>
          </cell>
        </row>
        <row r="195">
          <cell r="A195" t="str">
            <v>Мини-салями со вкусом бекона,  0.05кг, ядрена копоть   ПОКОМ_НЕАКТИВНА, шт</v>
          </cell>
          <cell r="B195">
            <v>5</v>
          </cell>
        </row>
        <row r="196">
          <cell r="A196" t="str">
            <v>Сардельки Баварские, МГС 0.38кг, ТМ Стародворье  ПОКОМ, шт</v>
          </cell>
          <cell r="B196">
            <v>111.68</v>
          </cell>
        </row>
        <row r="197">
          <cell r="A197" t="str">
            <v>Сардельки Нежные, ВЕС.  ПОКОМ, кг</v>
          </cell>
          <cell r="B197">
            <v>234.51</v>
          </cell>
        </row>
        <row r="198">
          <cell r="A198" t="str">
            <v>Сардельки Сочные ТМ Особый рецепт,   ПОКОМ, кг</v>
          </cell>
          <cell r="B198">
            <v>182.04</v>
          </cell>
        </row>
        <row r="199">
          <cell r="A199" t="str">
            <v>Сардельки Сочные, ПОКОМ, кг</v>
          </cell>
          <cell r="B199">
            <v>165.11</v>
          </cell>
        </row>
        <row r="200">
          <cell r="A200" t="str">
            <v>Сардельки стародворские с говядиной в обол. NDX, ВЕС. ПОКОМ, кг</v>
          </cell>
          <cell r="B200">
            <v>238.92</v>
          </cell>
        </row>
        <row r="201">
          <cell r="A201" t="str">
            <v>Сосиски Баварские с сыром,  0.42кг,ПОКОМ, шт</v>
          </cell>
          <cell r="B201">
            <v>106.56</v>
          </cell>
        </row>
        <row r="202">
          <cell r="A202" t="str">
            <v>Сосиски Баварские с сыром, БАВАРУШКИ МГС 0.42кг, ТМ Стародворье    ПОКОМ, шт</v>
          </cell>
          <cell r="B202">
            <v>121.84</v>
          </cell>
        </row>
        <row r="203">
          <cell r="A203" t="str">
            <v>Сосиски Баварские,  0.35кг, ТМ Колбасный стандарт ПОКОМ, шт</v>
          </cell>
          <cell r="B203">
            <v>85.39</v>
          </cell>
        </row>
        <row r="204">
          <cell r="A204" t="str">
            <v>Сосиски Баварские,  0.42кг, БАВАРУШКИ ПОКОМ, шт</v>
          </cell>
          <cell r="B204">
            <v>125.68</v>
          </cell>
        </row>
        <row r="205">
          <cell r="A205" t="str">
            <v>Сосиски Баварские,  0.42кг,ПОКОМ, шт</v>
          </cell>
          <cell r="B205">
            <v>91.28</v>
          </cell>
        </row>
        <row r="206">
          <cell r="A206" t="str">
            <v>Сосиски Баварские,  0.84кг, БАВАРУШКИ ПОКОМ, шт</v>
          </cell>
          <cell r="B206">
            <v>246.52</v>
          </cell>
        </row>
        <row r="207">
          <cell r="A207" t="str">
            <v>Сосиски Баварские, ВЕС.  ПОКОМ, кг</v>
          </cell>
          <cell r="B207">
            <v>208.64</v>
          </cell>
        </row>
        <row r="208">
          <cell r="A208" t="str">
            <v>Сосиски Баварушки с грудкой, 0.33кг, БАВАРУШКА ПОКОМ, шт</v>
          </cell>
          <cell r="B208">
            <v>119.68</v>
          </cell>
        </row>
        <row r="209">
          <cell r="A209" t="str">
            <v>Сосиски Баварушки с сочным окороком,  0.42кг, БАВАРУШКА ПОКОМ, шт</v>
          </cell>
          <cell r="B209">
            <v>128.16999999999999</v>
          </cell>
        </row>
        <row r="210">
          <cell r="A210" t="str">
            <v>Сосиски Баварушки, 0.6кг, БАВАРУШКА ПОКОМ, шт</v>
          </cell>
          <cell r="B210">
            <v>188.08</v>
          </cell>
        </row>
        <row r="211">
          <cell r="A211" t="str">
            <v>Сосиски Ганноверские   ПОКОМ, кг</v>
          </cell>
          <cell r="B211">
            <v>204.37</v>
          </cell>
        </row>
        <row r="212">
          <cell r="A212" t="str">
            <v>Сосиски Датские, ВЕС, ТМ КОЛБАСНЫЙ СТАНДАРТ ПОКОМ, кг</v>
          </cell>
          <cell r="B212">
            <v>147.4</v>
          </cell>
        </row>
        <row r="213">
          <cell r="A213" t="str">
            <v>Сосиски Классические, 0.42кг,ядрена копотьПОКОМ, шт</v>
          </cell>
          <cell r="B213">
            <v>122.65</v>
          </cell>
        </row>
        <row r="214">
          <cell r="A214" t="str">
            <v>Сосиски Молочные для завтрака ТМ Особый рецепт, п/а МГС, ВЕС, ТМ Стародворье  ПОКОМ, кг</v>
          </cell>
          <cell r="B214">
            <v>178.74</v>
          </cell>
        </row>
        <row r="215">
          <cell r="A215" t="str">
            <v>Сосиски Молочные для завтрака, п/а МГС, ВЕС, ТМ Стародворье ПОКОМ, кг</v>
          </cell>
          <cell r="B215">
            <v>178.74</v>
          </cell>
        </row>
        <row r="216">
          <cell r="A216" t="str">
            <v>Сосиски Молочные оригинальные ТМ Особый рецепт, ВЕС.   ПОКОМ, кг</v>
          </cell>
          <cell r="B216">
            <v>186.6</v>
          </cell>
        </row>
        <row r="217">
          <cell r="A217" t="str">
            <v>Сосиски Молочные по-стародворски, амицел МГС 0.45кг, ТМ Стародворье    ПОКОМ, шт</v>
          </cell>
          <cell r="B217">
            <v>107.93</v>
          </cell>
        </row>
        <row r="218">
          <cell r="A218" t="str">
            <v>Сосиски С горчицей, 0.42кг, ядрена копоть ПОКОМ, шт</v>
          </cell>
          <cell r="B218">
            <v>106.9</v>
          </cell>
        </row>
        <row r="219">
          <cell r="A219" t="str">
            <v>Сосиски С сыром,  0.33кг,ядрена копоть ПОКОМ, шт</v>
          </cell>
          <cell r="B219">
            <v>108.53</v>
          </cell>
        </row>
        <row r="220">
          <cell r="A220" t="str">
            <v>Сосиски С сыром,  0.42кг,ядрена копоть ПОКОМ, шт</v>
          </cell>
          <cell r="B220">
            <v>132.5</v>
          </cell>
        </row>
        <row r="221">
          <cell r="A221" t="str">
            <v>Сосиски Сливочные Дугушка, ВЕС.   ПОКОМ, кг</v>
          </cell>
          <cell r="B221">
            <v>278.06</v>
          </cell>
        </row>
        <row r="222">
          <cell r="A222" t="str">
            <v>Сосиски Сливочные по-стародворски,  0.45кг,ПОКОМ, шт</v>
          </cell>
          <cell r="B222">
            <v>115.32</v>
          </cell>
        </row>
        <row r="223">
          <cell r="A223" t="str">
            <v>Сосиски Сливочные по-стародворски, ВЕС.  ПОКОМ, кг</v>
          </cell>
          <cell r="B223">
            <v>221.06</v>
          </cell>
        </row>
        <row r="224">
          <cell r="A224" t="str">
            <v>Сосиски Филейбургские, 0,55 кг, БАВАРУШКА ПОКОМ, шт</v>
          </cell>
          <cell r="B224">
            <v>195.77</v>
          </cell>
        </row>
        <row r="225">
          <cell r="A225" t="str">
            <v>Сосиски Филейбургские, ВЕС, ТС Баварушка  ПОКОМ, кг</v>
          </cell>
          <cell r="B225">
            <v>260.94</v>
          </cell>
        </row>
        <row r="226">
          <cell r="A226" t="str">
            <v>Чипсы сыровяленые из натурального филе, 0,025кг ТМ Ядрена Копоть ПОКОМ, шт</v>
          </cell>
          <cell r="B226">
            <v>61.71</v>
          </cell>
        </row>
        <row r="227">
          <cell r="A227" t="str">
            <v>Шпикачки Стародворские, ВЕС.  ПОКОМ, кг</v>
          </cell>
          <cell r="B227">
            <v>254.43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 fitToPage="1"/>
  </sheetPr>
  <dimension ref="A1:Q714"/>
  <sheetViews>
    <sheetView tabSelected="1" topLeftCell="A145" zoomScale="130" zoomScaleNormal="130" workbookViewId="0">
      <selection activeCell="O688" sqref="O688"/>
    </sheetView>
  </sheetViews>
  <sheetFormatPr defaultColWidth="10.6640625" defaultRowHeight="11.25" outlineLevelRow="1" x14ac:dyDescent="0.2"/>
  <cols>
    <col min="1" max="1" width="86.5" style="13" customWidth="1"/>
    <col min="2" max="2" width="11" style="13" hidden="1" customWidth="1"/>
    <col min="3" max="3" width="5" hidden="1" customWidth="1"/>
    <col min="4" max="4" width="4.83203125" hidden="1" customWidth="1"/>
    <col min="5" max="6" width="6.6640625" customWidth="1"/>
    <col min="7" max="7" width="14.5" style="13" customWidth="1"/>
    <col min="8" max="8" width="15.1640625" style="13" customWidth="1"/>
    <col min="9" max="9" width="11.1640625" style="13" customWidth="1"/>
    <col min="10" max="10" width="13.6640625" style="13" customWidth="1"/>
    <col min="11" max="11" width="14.6640625" style="13" customWidth="1"/>
    <col min="12" max="12" width="11" style="13" customWidth="1"/>
    <col min="13" max="16" width="10.6640625" style="13"/>
    <col min="17" max="17" width="70.1640625" style="13" customWidth="1"/>
    <col min="18" max="16384" width="10.6640625" style="13"/>
  </cols>
  <sheetData>
    <row r="1" spans="1:12" ht="15.75" hidden="1" customHeight="1" x14ac:dyDescent="0.2">
      <c r="A1" s="1"/>
    </row>
    <row r="2" spans="1:12" ht="9.9499999999999993" hidden="1" customHeight="1" x14ac:dyDescent="0.2"/>
    <row r="3" spans="1:12" ht="12.75" hidden="1" customHeight="1" x14ac:dyDescent="0.2">
      <c r="A3" s="14"/>
      <c r="B3" s="27"/>
      <c r="C3" s="2"/>
      <c r="D3" s="2"/>
      <c r="E3" s="2"/>
      <c r="F3" s="2"/>
      <c r="G3" s="70"/>
      <c r="H3" s="70" t="s">
        <v>143</v>
      </c>
      <c r="I3" s="70" t="s">
        <v>144</v>
      </c>
      <c r="J3" s="67" t="s">
        <v>145</v>
      </c>
      <c r="K3" s="76" t="s">
        <v>146</v>
      </c>
    </row>
    <row r="4" spans="1:12" ht="12.75" hidden="1" customHeight="1" x14ac:dyDescent="0.2">
      <c r="A4" s="73" t="s">
        <v>1</v>
      </c>
      <c r="B4" s="27"/>
      <c r="C4" s="2"/>
      <c r="D4" s="2"/>
      <c r="E4" s="2"/>
      <c r="F4" s="2"/>
      <c r="G4" s="70"/>
      <c r="H4" s="70"/>
      <c r="I4" s="70"/>
      <c r="J4" s="67"/>
      <c r="K4" s="76"/>
    </row>
    <row r="5" spans="1:12" ht="12.75" hidden="1" customHeight="1" x14ac:dyDescent="0.2">
      <c r="A5" s="74"/>
      <c r="B5" s="27"/>
      <c r="C5" s="2"/>
      <c r="D5" s="2"/>
      <c r="E5" s="2"/>
      <c r="F5" s="2"/>
      <c r="G5" s="70"/>
      <c r="H5" s="70"/>
      <c r="I5" s="70"/>
      <c r="J5" s="67"/>
      <c r="K5" s="76"/>
    </row>
    <row r="6" spans="1:12" ht="12.75" hidden="1" customHeight="1" x14ac:dyDescent="0.2">
      <c r="A6" s="75"/>
      <c r="B6" s="27"/>
      <c r="C6" s="2"/>
      <c r="D6" s="2"/>
      <c r="E6" s="2"/>
      <c r="F6" s="2"/>
      <c r="G6" s="70"/>
      <c r="H6" s="70"/>
      <c r="I6" s="70"/>
      <c r="J6" s="67"/>
      <c r="K6" s="76"/>
    </row>
    <row r="7" spans="1:12" ht="11.25" hidden="1" customHeight="1" x14ac:dyDescent="0.2">
      <c r="A7" s="15"/>
      <c r="B7" s="29"/>
      <c r="C7" s="9"/>
      <c r="D7" s="9"/>
      <c r="E7" s="9"/>
      <c r="F7" s="9"/>
    </row>
    <row r="8" spans="1:12" ht="11.25" customHeight="1" outlineLevel="1" x14ac:dyDescent="0.2">
      <c r="A8" s="16" t="s">
        <v>5</v>
      </c>
      <c r="B8" s="17"/>
      <c r="C8" s="11">
        <v>28.5</v>
      </c>
      <c r="D8" s="11"/>
      <c r="E8" s="11"/>
      <c r="F8" s="11"/>
      <c r="G8" s="18" t="e">
        <f>#REF!*1.0325</f>
        <v>#REF!</v>
      </c>
      <c r="H8" s="19">
        <v>164</v>
      </c>
      <c r="I8" s="13">
        <v>15</v>
      </c>
      <c r="J8" s="13">
        <v>30</v>
      </c>
      <c r="K8" s="18">
        <f>H8*J8</f>
        <v>4920</v>
      </c>
      <c r="L8" s="26">
        <f>C8*I8</f>
        <v>427.5</v>
      </c>
    </row>
    <row r="9" spans="1:12" ht="11.25" customHeight="1" outlineLevel="1" x14ac:dyDescent="0.2">
      <c r="A9" s="16" t="s">
        <v>6</v>
      </c>
      <c r="B9" s="17"/>
      <c r="C9" s="11">
        <v>21</v>
      </c>
      <c r="D9" s="11"/>
      <c r="E9" s="11"/>
      <c r="F9" s="11"/>
      <c r="G9" s="18" t="e">
        <f>#REF!*1.0325</f>
        <v>#REF!</v>
      </c>
      <c r="H9" s="19">
        <v>257</v>
      </c>
      <c r="I9" s="13">
        <v>100</v>
      </c>
      <c r="K9" s="18">
        <f>H9*I9</f>
        <v>25700</v>
      </c>
      <c r="L9" s="26">
        <f>C9*I9</f>
        <v>2100</v>
      </c>
    </row>
    <row r="10" spans="1:12" customFormat="1" ht="11.25" customHeight="1" outlineLevel="1" x14ac:dyDescent="0.2">
      <c r="A10" s="6" t="s">
        <v>7</v>
      </c>
      <c r="B10" s="10"/>
      <c r="C10" s="10"/>
      <c r="D10" s="10"/>
      <c r="E10" s="10"/>
      <c r="F10" s="10"/>
    </row>
    <row r="11" spans="1:12" customFormat="1" ht="11.25" customHeight="1" outlineLevel="1" x14ac:dyDescent="0.2">
      <c r="A11" s="3" t="s">
        <v>8</v>
      </c>
      <c r="B11" s="10"/>
      <c r="C11" s="10"/>
      <c r="D11" s="10"/>
      <c r="E11" s="10"/>
      <c r="F11" s="10"/>
    </row>
    <row r="12" spans="1:12" customFormat="1" ht="11.25" customHeight="1" outlineLevel="1" x14ac:dyDescent="0.2">
      <c r="A12" s="3" t="s">
        <v>9</v>
      </c>
      <c r="B12" s="10"/>
      <c r="C12" s="10"/>
      <c r="D12" s="10"/>
      <c r="E12" s="10"/>
      <c r="F12" s="10"/>
    </row>
    <row r="13" spans="1:12" customFormat="1" ht="11.25" customHeight="1" outlineLevel="1" x14ac:dyDescent="0.2">
      <c r="A13" s="3" t="s">
        <v>10</v>
      </c>
      <c r="B13" s="10"/>
      <c r="C13" s="10"/>
      <c r="D13" s="10"/>
      <c r="E13" s="10"/>
      <c r="F13" s="10"/>
    </row>
    <row r="14" spans="1:12" customFormat="1" ht="11.25" customHeight="1" outlineLevel="1" x14ac:dyDescent="0.2">
      <c r="A14" s="3" t="s">
        <v>11</v>
      </c>
      <c r="B14" s="10"/>
      <c r="C14" s="10"/>
      <c r="D14" s="10"/>
      <c r="E14" s="10"/>
      <c r="F14" s="10"/>
    </row>
    <row r="15" spans="1:12" customFormat="1" ht="11.25" customHeight="1" outlineLevel="1" x14ac:dyDescent="0.2">
      <c r="A15" s="3" t="s">
        <v>12</v>
      </c>
      <c r="B15" s="10"/>
      <c r="C15" s="10"/>
      <c r="D15" s="10"/>
      <c r="E15" s="10"/>
      <c r="F15" s="10"/>
    </row>
    <row r="16" spans="1:12" customFormat="1" ht="11.25" customHeight="1" outlineLevel="1" x14ac:dyDescent="0.2">
      <c r="A16" s="3" t="s">
        <v>13</v>
      </c>
      <c r="B16" s="10"/>
      <c r="C16" s="10"/>
      <c r="D16" s="10"/>
      <c r="E16" s="10"/>
      <c r="F16" s="10"/>
    </row>
    <row r="17" spans="1:12" customFormat="1" ht="11.25" customHeight="1" outlineLevel="1" x14ac:dyDescent="0.2">
      <c r="A17" s="3" t="s">
        <v>14</v>
      </c>
      <c r="B17" s="10"/>
      <c r="C17" s="10"/>
      <c r="D17" s="10"/>
      <c r="E17" s="10"/>
      <c r="F17" s="10"/>
    </row>
    <row r="18" spans="1:12" customFormat="1" ht="11.25" customHeight="1" outlineLevel="1" x14ac:dyDescent="0.2">
      <c r="A18" s="5" t="s">
        <v>15</v>
      </c>
      <c r="B18" s="10"/>
      <c r="C18" s="10"/>
      <c r="D18" s="10"/>
      <c r="E18" s="10"/>
      <c r="F18" s="10"/>
    </row>
    <row r="19" spans="1:12" ht="11.25" customHeight="1" outlineLevel="1" x14ac:dyDescent="0.2">
      <c r="A19" s="16" t="s">
        <v>16</v>
      </c>
      <c r="B19" s="17"/>
      <c r="C19" s="11">
        <v>24</v>
      </c>
      <c r="D19" s="11"/>
      <c r="E19" s="11"/>
      <c r="F19" s="11"/>
      <c r="G19" s="18" t="e">
        <f>#REF!*1.0325</f>
        <v>#REF!</v>
      </c>
      <c r="H19" s="19">
        <v>154</v>
      </c>
      <c r="I19" s="13">
        <v>300</v>
      </c>
      <c r="J19" s="13">
        <v>600</v>
      </c>
      <c r="K19" s="18">
        <f>H19*J19</f>
        <v>92400</v>
      </c>
      <c r="L19" s="26">
        <f>C19*I19</f>
        <v>7200</v>
      </c>
    </row>
    <row r="20" spans="1:12" ht="11.25" customHeight="1" outlineLevel="1" x14ac:dyDescent="0.2">
      <c r="A20" s="16" t="s">
        <v>17</v>
      </c>
      <c r="B20" s="17"/>
      <c r="C20" s="11">
        <v>20</v>
      </c>
      <c r="D20" s="11"/>
      <c r="E20" s="11"/>
      <c r="F20" s="11"/>
      <c r="G20" s="18" t="e">
        <f>#REF!*1.0325</f>
        <v>#REF!</v>
      </c>
      <c r="H20" s="19">
        <v>247</v>
      </c>
      <c r="I20" s="13">
        <v>4000</v>
      </c>
      <c r="K20" s="18">
        <f>H20*I20</f>
        <v>988000</v>
      </c>
      <c r="L20" s="26">
        <f>C20*I20</f>
        <v>80000</v>
      </c>
    </row>
    <row r="21" spans="1:12" customFormat="1" ht="11.25" customHeight="1" outlineLevel="1" x14ac:dyDescent="0.2">
      <c r="A21" s="6" t="s">
        <v>18</v>
      </c>
      <c r="B21" s="10"/>
      <c r="C21" s="10"/>
      <c r="D21" s="10"/>
      <c r="E21" s="10"/>
      <c r="F21" s="10"/>
    </row>
    <row r="22" spans="1:12" customFormat="1" ht="11.25" customHeight="1" outlineLevel="1" x14ac:dyDescent="0.2">
      <c r="A22" s="3" t="s">
        <v>19</v>
      </c>
      <c r="B22" s="10"/>
      <c r="C22" s="10"/>
      <c r="D22" s="10"/>
      <c r="E22" s="10"/>
      <c r="F22" s="10"/>
    </row>
    <row r="23" spans="1:12" customFormat="1" ht="11.25" customHeight="1" outlineLevel="1" x14ac:dyDescent="0.2">
      <c r="A23" s="3" t="s">
        <v>20</v>
      </c>
      <c r="B23" s="10"/>
      <c r="C23" s="10"/>
      <c r="D23" s="10"/>
      <c r="E23" s="10"/>
      <c r="F23" s="10"/>
    </row>
    <row r="24" spans="1:12" customFormat="1" ht="11.25" customHeight="1" outlineLevel="1" x14ac:dyDescent="0.2">
      <c r="A24" s="5" t="s">
        <v>21</v>
      </c>
      <c r="B24" s="10"/>
      <c r="C24" s="10"/>
      <c r="D24" s="10"/>
      <c r="E24" s="10"/>
      <c r="F24" s="10"/>
    </row>
    <row r="25" spans="1:12" ht="11.25" customHeight="1" outlineLevel="1" x14ac:dyDescent="0.2">
      <c r="A25" s="16" t="s">
        <v>22</v>
      </c>
      <c r="B25" s="17"/>
      <c r="C25" s="8" t="e">
        <f>G25-#REF!</f>
        <v>#REF!</v>
      </c>
      <c r="D25" s="8"/>
      <c r="E25" s="8"/>
      <c r="F25" s="8"/>
      <c r="G25" s="18" t="e">
        <f>#REF!*1.0325</f>
        <v>#REF!</v>
      </c>
      <c r="H25" s="19"/>
      <c r="I25" s="13">
        <v>600</v>
      </c>
      <c r="K25" s="18" t="e">
        <f>G25*I25</f>
        <v>#REF!</v>
      </c>
      <c r="L25" s="26" t="e">
        <f>C25*I25</f>
        <v>#REF!</v>
      </c>
    </row>
    <row r="26" spans="1:12" customFormat="1" ht="21.75" customHeight="1" outlineLevel="1" x14ac:dyDescent="0.2">
      <c r="A26" s="6" t="s">
        <v>23</v>
      </c>
      <c r="B26" s="10"/>
      <c r="C26" s="10"/>
      <c r="D26" s="10"/>
      <c r="E26" s="10"/>
      <c r="F26" s="10"/>
    </row>
    <row r="27" spans="1:12" customFormat="1" ht="11.25" customHeight="1" outlineLevel="1" x14ac:dyDescent="0.2">
      <c r="A27" s="3" t="s">
        <v>24</v>
      </c>
      <c r="B27" s="10"/>
      <c r="C27" s="10"/>
      <c r="D27" s="10"/>
      <c r="E27" s="10"/>
      <c r="F27" s="10"/>
    </row>
    <row r="28" spans="1:12" customFormat="1" ht="11.25" customHeight="1" outlineLevel="1" x14ac:dyDescent="0.2">
      <c r="A28" s="5" t="s">
        <v>25</v>
      </c>
      <c r="B28" s="10"/>
      <c r="C28" s="10"/>
      <c r="D28" s="10"/>
      <c r="E28" s="10"/>
      <c r="F28" s="10"/>
    </row>
    <row r="29" spans="1:12" ht="11.25" customHeight="1" outlineLevel="1" x14ac:dyDescent="0.2">
      <c r="A29" s="16" t="s">
        <v>26</v>
      </c>
      <c r="B29" s="17"/>
      <c r="C29" s="11">
        <v>17</v>
      </c>
      <c r="D29" s="11"/>
      <c r="E29" s="11"/>
      <c r="F29" s="11"/>
      <c r="G29" s="18" t="e">
        <f>#REF!*1.0325</f>
        <v>#REF!</v>
      </c>
      <c r="H29" s="19">
        <v>242</v>
      </c>
      <c r="I29" s="13">
        <v>700</v>
      </c>
      <c r="K29" s="18">
        <f>H29*I29</f>
        <v>169400</v>
      </c>
      <c r="L29" s="26">
        <f>C29*I29</f>
        <v>11900</v>
      </c>
    </row>
    <row r="30" spans="1:12" customFormat="1" ht="11.25" customHeight="1" outlineLevel="1" x14ac:dyDescent="0.2">
      <c r="A30" s="7" t="s">
        <v>27</v>
      </c>
      <c r="B30" s="10"/>
      <c r="C30" s="10"/>
      <c r="D30" s="10"/>
      <c r="E30" s="10"/>
      <c r="F30" s="10"/>
    </row>
    <row r="31" spans="1:12" ht="11.25" customHeight="1" outlineLevel="1" x14ac:dyDescent="0.2">
      <c r="A31" s="16" t="s">
        <v>28</v>
      </c>
      <c r="B31" s="17"/>
      <c r="C31" s="11">
        <v>17</v>
      </c>
      <c r="D31" s="11"/>
      <c r="E31" s="11"/>
      <c r="F31" s="11"/>
      <c r="G31" s="18" t="e">
        <f>#REF!*1.0325</f>
        <v>#REF!</v>
      </c>
      <c r="H31" s="19">
        <v>253</v>
      </c>
      <c r="I31" s="13">
        <v>160</v>
      </c>
      <c r="K31" s="18">
        <f>H31*I31</f>
        <v>40480</v>
      </c>
      <c r="L31" s="26">
        <f>C31*I31</f>
        <v>2720</v>
      </c>
    </row>
    <row r="32" spans="1:12" customFormat="1" ht="11.25" customHeight="1" outlineLevel="1" x14ac:dyDescent="0.2">
      <c r="A32" s="6" t="s">
        <v>29</v>
      </c>
      <c r="B32" s="10"/>
      <c r="C32" s="10"/>
      <c r="D32" s="10"/>
      <c r="E32" s="10"/>
      <c r="F32" s="10"/>
    </row>
    <row r="33" spans="1:12" customFormat="1" ht="11.25" customHeight="1" outlineLevel="1" x14ac:dyDescent="0.2">
      <c r="A33" s="3" t="s">
        <v>30</v>
      </c>
      <c r="B33" s="10"/>
      <c r="C33" s="10"/>
      <c r="D33" s="10"/>
      <c r="E33" s="10"/>
      <c r="F33" s="10"/>
    </row>
    <row r="34" spans="1:12" customFormat="1" ht="11.25" customHeight="1" outlineLevel="1" x14ac:dyDescent="0.2">
      <c r="A34" s="5" t="s">
        <v>31</v>
      </c>
      <c r="B34" s="10"/>
      <c r="C34" s="10"/>
      <c r="D34" s="10"/>
      <c r="E34" s="10"/>
      <c r="F34" s="10"/>
    </row>
    <row r="35" spans="1:12" ht="11.25" customHeight="1" outlineLevel="1" x14ac:dyDescent="0.2">
      <c r="A35" s="16" t="s">
        <v>32</v>
      </c>
      <c r="B35" s="17"/>
      <c r="C35" s="8" t="e">
        <f>G35-#REF!</f>
        <v>#REF!</v>
      </c>
      <c r="D35" s="8"/>
      <c r="E35" s="8"/>
      <c r="F35" s="8"/>
      <c r="G35" s="18" t="e">
        <f>#REF!*1.0325</f>
        <v>#REF!</v>
      </c>
      <c r="H35" s="19"/>
      <c r="I35" s="13">
        <v>400</v>
      </c>
      <c r="K35" s="18" t="e">
        <f>G35*I35</f>
        <v>#REF!</v>
      </c>
      <c r="L35" s="26" t="e">
        <f>C35*I35</f>
        <v>#REF!</v>
      </c>
    </row>
    <row r="36" spans="1:12" ht="11.25" customHeight="1" outlineLevel="1" x14ac:dyDescent="0.2">
      <c r="A36" s="16" t="s">
        <v>33</v>
      </c>
      <c r="B36" s="17"/>
      <c r="C36" s="8" t="e">
        <f>(G36-#REF!)/0.4</f>
        <v>#REF!</v>
      </c>
      <c r="D36" s="8"/>
      <c r="E36" s="8"/>
      <c r="F36" s="8"/>
      <c r="G36" s="18" t="e">
        <f>#REF!*1.0325</f>
        <v>#REF!</v>
      </c>
      <c r="H36" s="19"/>
      <c r="I36" s="13">
        <v>12</v>
      </c>
      <c r="J36" s="13">
        <v>30</v>
      </c>
      <c r="K36" s="18" t="e">
        <f>G36*J36</f>
        <v>#REF!</v>
      </c>
      <c r="L36" s="26" t="e">
        <f>C36*I36</f>
        <v>#REF!</v>
      </c>
    </row>
    <row r="37" spans="1:12" customFormat="1" ht="11.25" customHeight="1" outlineLevel="1" x14ac:dyDescent="0.2">
      <c r="A37" s="7" t="s">
        <v>34</v>
      </c>
      <c r="B37" s="10"/>
      <c r="C37" s="10"/>
      <c r="D37" s="10"/>
      <c r="E37" s="10"/>
      <c r="F37" s="10"/>
    </row>
    <row r="38" spans="1:12" ht="11.25" customHeight="1" outlineLevel="1" x14ac:dyDescent="0.2">
      <c r="A38" s="16" t="s">
        <v>35</v>
      </c>
      <c r="B38" s="17"/>
      <c r="C38" s="11">
        <v>15</v>
      </c>
      <c r="D38" s="11"/>
      <c r="E38" s="11"/>
      <c r="F38" s="11"/>
      <c r="G38" s="18" t="e">
        <f>#REF!*1.0325</f>
        <v>#REF!</v>
      </c>
      <c r="H38" s="19">
        <v>206</v>
      </c>
      <c r="I38" s="13">
        <v>100</v>
      </c>
      <c r="K38" s="18">
        <f>H38*I38</f>
        <v>20600</v>
      </c>
      <c r="L38" s="26">
        <f>C38*I38</f>
        <v>1500</v>
      </c>
    </row>
    <row r="39" spans="1:12" customFormat="1" ht="11.25" customHeight="1" outlineLevel="1" x14ac:dyDescent="0.2">
      <c r="A39" s="6" t="s">
        <v>36</v>
      </c>
      <c r="B39" s="10"/>
      <c r="C39" s="10"/>
      <c r="D39" s="10"/>
      <c r="E39" s="10"/>
      <c r="F39" s="10"/>
    </row>
    <row r="40" spans="1:12" customFormat="1" ht="11.25" customHeight="1" outlineLevel="1" x14ac:dyDescent="0.2">
      <c r="A40" s="3" t="s">
        <v>37</v>
      </c>
      <c r="B40" s="10"/>
      <c r="C40" s="10"/>
      <c r="D40" s="10"/>
      <c r="E40" s="10"/>
      <c r="F40" s="10"/>
    </row>
    <row r="41" spans="1:12" customFormat="1" ht="11.25" customHeight="1" outlineLevel="1" x14ac:dyDescent="0.2">
      <c r="A41" s="3" t="s">
        <v>38</v>
      </c>
      <c r="B41" s="10"/>
      <c r="C41" s="10"/>
      <c r="D41" s="10"/>
      <c r="E41" s="10"/>
      <c r="F41" s="10"/>
    </row>
    <row r="42" spans="1:12" customFormat="1" ht="11.25" customHeight="1" outlineLevel="1" x14ac:dyDescent="0.2">
      <c r="A42" s="3" t="s">
        <v>39</v>
      </c>
      <c r="B42" s="10"/>
      <c r="C42" s="10"/>
      <c r="D42" s="10"/>
      <c r="E42" s="10"/>
      <c r="F42" s="10"/>
    </row>
    <row r="43" spans="1:12" customFormat="1" ht="11.25" customHeight="1" outlineLevel="1" x14ac:dyDescent="0.2">
      <c r="A43" s="3" t="s">
        <v>40</v>
      </c>
      <c r="B43" s="10"/>
      <c r="C43" s="10"/>
      <c r="D43" s="10"/>
      <c r="E43" s="10"/>
      <c r="F43" s="10"/>
    </row>
    <row r="44" spans="1:12" customFormat="1" ht="11.25" customHeight="1" outlineLevel="1" x14ac:dyDescent="0.2">
      <c r="A44" s="3" t="s">
        <v>41</v>
      </c>
      <c r="B44" s="10"/>
      <c r="C44" s="10"/>
      <c r="D44" s="10"/>
      <c r="E44" s="10"/>
      <c r="F44" s="10"/>
    </row>
    <row r="45" spans="1:12" customFormat="1" ht="21.75" customHeight="1" outlineLevel="1" x14ac:dyDescent="0.2">
      <c r="A45" s="3" t="s">
        <v>42</v>
      </c>
      <c r="B45" s="10"/>
      <c r="C45" s="10"/>
      <c r="D45" s="10"/>
      <c r="E45" s="10"/>
      <c r="F45" s="10"/>
    </row>
    <row r="46" spans="1:12" customFormat="1" ht="11.25" customHeight="1" outlineLevel="1" x14ac:dyDescent="0.2">
      <c r="A46" s="3" t="s">
        <v>43</v>
      </c>
      <c r="B46" s="10"/>
      <c r="C46" s="10"/>
      <c r="D46" s="10"/>
      <c r="E46" s="10"/>
      <c r="F46" s="10"/>
    </row>
    <row r="47" spans="1:12" customFormat="1" ht="11.25" customHeight="1" outlineLevel="1" x14ac:dyDescent="0.2">
      <c r="A47" s="3" t="s">
        <v>44</v>
      </c>
      <c r="B47" s="10"/>
      <c r="C47" s="10"/>
      <c r="D47" s="10"/>
      <c r="E47" s="10"/>
      <c r="F47" s="10"/>
    </row>
    <row r="48" spans="1:12" customFormat="1" ht="11.25" customHeight="1" outlineLevel="1" x14ac:dyDescent="0.2">
      <c r="A48" s="3" t="s">
        <v>45</v>
      </c>
      <c r="B48" s="10"/>
      <c r="C48" s="10"/>
      <c r="D48" s="10"/>
      <c r="E48" s="10"/>
      <c r="F48" s="10"/>
    </row>
    <row r="49" spans="1:12" customFormat="1" ht="21.75" customHeight="1" outlineLevel="1" x14ac:dyDescent="0.2">
      <c r="A49" s="3" t="s">
        <v>46</v>
      </c>
      <c r="B49" s="10"/>
      <c r="C49" s="10"/>
      <c r="D49" s="10"/>
      <c r="E49" s="10"/>
      <c r="F49" s="10"/>
    </row>
    <row r="50" spans="1:12" customFormat="1" ht="11.25" customHeight="1" outlineLevel="1" x14ac:dyDescent="0.2">
      <c r="A50" s="3" t="s">
        <v>47</v>
      </c>
      <c r="B50" s="10"/>
      <c r="C50" s="10"/>
      <c r="D50" s="10"/>
      <c r="E50" s="10"/>
      <c r="F50" s="10"/>
    </row>
    <row r="51" spans="1:12" customFormat="1" ht="11.25" customHeight="1" outlineLevel="1" x14ac:dyDescent="0.2">
      <c r="A51" s="3" t="s">
        <v>48</v>
      </c>
      <c r="B51" s="10"/>
      <c r="C51" s="10"/>
      <c r="D51" s="10"/>
      <c r="E51" s="10"/>
      <c r="F51" s="10"/>
    </row>
    <row r="52" spans="1:12" customFormat="1" ht="11.25" customHeight="1" outlineLevel="1" x14ac:dyDescent="0.2">
      <c r="A52" s="3" t="s">
        <v>49</v>
      </c>
      <c r="B52" s="10"/>
      <c r="C52" s="10"/>
      <c r="D52" s="10"/>
      <c r="E52" s="10"/>
      <c r="F52" s="10"/>
    </row>
    <row r="53" spans="1:12" customFormat="1" ht="11.25" customHeight="1" outlineLevel="1" x14ac:dyDescent="0.2">
      <c r="A53" s="3" t="s">
        <v>50</v>
      </c>
      <c r="B53" s="10"/>
      <c r="C53" s="10"/>
      <c r="D53" s="10"/>
      <c r="E53" s="10"/>
      <c r="F53" s="10"/>
    </row>
    <row r="54" spans="1:12" customFormat="1" ht="11.25" customHeight="1" outlineLevel="1" x14ac:dyDescent="0.2">
      <c r="A54" s="3" t="s">
        <v>51</v>
      </c>
      <c r="B54" s="10"/>
      <c r="C54" s="10"/>
      <c r="D54" s="10"/>
      <c r="E54" s="10"/>
      <c r="F54" s="10"/>
    </row>
    <row r="55" spans="1:12" customFormat="1" ht="11.25" customHeight="1" outlineLevel="1" x14ac:dyDescent="0.2">
      <c r="A55" s="5" t="s">
        <v>52</v>
      </c>
      <c r="B55" s="10"/>
      <c r="C55" s="10"/>
      <c r="D55" s="10"/>
      <c r="E55" s="10"/>
      <c r="F55" s="10"/>
    </row>
    <row r="56" spans="1:12" ht="11.25" customHeight="1" outlineLevel="1" x14ac:dyDescent="0.2">
      <c r="A56" s="16" t="s">
        <v>53</v>
      </c>
      <c r="B56" s="17"/>
      <c r="C56" s="11">
        <v>20</v>
      </c>
      <c r="D56" s="11"/>
      <c r="E56" s="11"/>
      <c r="F56" s="11"/>
      <c r="G56" s="18" t="e">
        <f>#REF!*1.0325</f>
        <v>#REF!</v>
      </c>
      <c r="H56" s="19">
        <v>260</v>
      </c>
      <c r="K56" s="18" t="e">
        <f>G56*I56</f>
        <v>#REF!</v>
      </c>
      <c r="L56" s="26">
        <f>C56*I56</f>
        <v>0</v>
      </c>
    </row>
    <row r="57" spans="1:12" customFormat="1" ht="11.25" customHeight="1" outlineLevel="1" x14ac:dyDescent="0.2">
      <c r="A57" s="7" t="s">
        <v>54</v>
      </c>
      <c r="B57" s="10"/>
      <c r="C57" s="10"/>
      <c r="D57" s="10"/>
      <c r="E57" s="10"/>
      <c r="F57" s="10"/>
    </row>
    <row r="58" spans="1:12" ht="11.25" customHeight="1" outlineLevel="1" x14ac:dyDescent="0.2">
      <c r="A58" s="16" t="s">
        <v>55</v>
      </c>
      <c r="B58" s="17"/>
      <c r="C58" s="8" t="e">
        <f>(G58-#REF!)/0.4</f>
        <v>#REF!</v>
      </c>
      <c r="D58" s="8"/>
      <c r="E58" s="8"/>
      <c r="F58" s="8"/>
      <c r="G58" s="18" t="e">
        <f>#REF!*1.0325</f>
        <v>#REF!</v>
      </c>
      <c r="H58" s="19"/>
      <c r="I58" s="13">
        <v>20</v>
      </c>
      <c r="J58" s="13">
        <v>50</v>
      </c>
      <c r="K58" s="18" t="e">
        <f>G58*J58</f>
        <v>#REF!</v>
      </c>
      <c r="L58" s="26" t="e">
        <f>C58*I58</f>
        <v>#REF!</v>
      </c>
    </row>
    <row r="59" spans="1:12" ht="11.25" customHeight="1" outlineLevel="1" x14ac:dyDescent="0.2">
      <c r="A59" s="16" t="s">
        <v>56</v>
      </c>
      <c r="B59" s="17"/>
      <c r="C59" s="8" t="e">
        <f>(G59-#REF!)/0.4</f>
        <v>#REF!</v>
      </c>
      <c r="D59" s="8"/>
      <c r="E59" s="8"/>
      <c r="F59" s="8"/>
      <c r="G59" s="18" t="e">
        <f>#REF!*1.0325</f>
        <v>#REF!</v>
      </c>
      <c r="H59" s="19"/>
      <c r="K59" s="18" t="e">
        <f>G59*I59</f>
        <v>#REF!</v>
      </c>
      <c r="L59" s="26" t="e">
        <f>C59*I59</f>
        <v>#REF!</v>
      </c>
    </row>
    <row r="60" spans="1:12" ht="11.25" customHeight="1" outlineLevel="1" x14ac:dyDescent="0.2">
      <c r="A60" s="16" t="s">
        <v>57</v>
      </c>
      <c r="B60" s="17"/>
      <c r="C60" s="8" t="e">
        <f>G60-#REF!</f>
        <v>#REF!</v>
      </c>
      <c r="D60" s="8"/>
      <c r="E60" s="8"/>
      <c r="F60" s="8"/>
      <c r="G60" s="18" t="e">
        <f>#REF!*1.0325</f>
        <v>#REF!</v>
      </c>
      <c r="H60" s="19"/>
      <c r="I60" s="13">
        <v>500</v>
      </c>
      <c r="K60" s="18" t="e">
        <f>G60*I60</f>
        <v>#REF!</v>
      </c>
      <c r="L60" s="26" t="e">
        <f>C60*I60</f>
        <v>#REF!</v>
      </c>
    </row>
    <row r="61" spans="1:12" customFormat="1" ht="21.75" customHeight="1" outlineLevel="1" x14ac:dyDescent="0.2">
      <c r="A61" s="6" t="s">
        <v>58</v>
      </c>
      <c r="B61" s="10"/>
      <c r="C61" s="10"/>
      <c r="D61" s="10"/>
      <c r="E61" s="10"/>
      <c r="F61" s="10"/>
    </row>
    <row r="62" spans="1:12" customFormat="1" ht="11.25" customHeight="1" outlineLevel="1" x14ac:dyDescent="0.2">
      <c r="A62" s="5" t="s">
        <v>59</v>
      </c>
      <c r="B62" s="10"/>
      <c r="C62" s="10"/>
      <c r="D62" s="10"/>
      <c r="E62" s="10"/>
      <c r="F62" s="10"/>
    </row>
    <row r="63" spans="1:12" ht="11.25" customHeight="1" outlineLevel="1" x14ac:dyDescent="0.2">
      <c r="A63" s="16" t="s">
        <v>60</v>
      </c>
      <c r="B63" s="17"/>
      <c r="C63" s="11">
        <v>15</v>
      </c>
      <c r="D63" s="11"/>
      <c r="E63" s="11"/>
      <c r="F63" s="11"/>
      <c r="G63" s="18" t="e">
        <f>#REF!*1.0325</f>
        <v>#REF!</v>
      </c>
      <c r="H63" s="19">
        <v>158</v>
      </c>
      <c r="K63" s="18" t="e">
        <f>G63*I63</f>
        <v>#REF!</v>
      </c>
      <c r="L63" s="26">
        <f>C63*I63</f>
        <v>0</v>
      </c>
    </row>
    <row r="64" spans="1:12" customFormat="1" ht="11.25" customHeight="1" outlineLevel="1" x14ac:dyDescent="0.2">
      <c r="A64" s="7" t="s">
        <v>61</v>
      </c>
      <c r="B64" s="10"/>
      <c r="C64" s="10"/>
      <c r="D64" s="10"/>
      <c r="E64" s="10"/>
      <c r="F64" s="10"/>
    </row>
    <row r="65" spans="1:12" ht="11.25" customHeight="1" outlineLevel="1" x14ac:dyDescent="0.2">
      <c r="A65" s="16" t="s">
        <v>62</v>
      </c>
      <c r="B65" s="17"/>
      <c r="C65" s="11">
        <v>20</v>
      </c>
      <c r="D65" s="11"/>
      <c r="E65" s="11"/>
      <c r="F65" s="11"/>
      <c r="G65" s="18" t="e">
        <f>#REF!*1.0325</f>
        <v>#REF!</v>
      </c>
      <c r="H65" s="19">
        <v>196</v>
      </c>
      <c r="I65" s="13">
        <v>1500</v>
      </c>
      <c r="K65" s="18">
        <f>H65*I65</f>
        <v>294000</v>
      </c>
      <c r="L65" s="26">
        <f>C65*I65</f>
        <v>30000</v>
      </c>
    </row>
    <row r="66" spans="1:12" ht="11.25" customHeight="1" outlineLevel="1" x14ac:dyDescent="0.2">
      <c r="A66" s="16" t="s">
        <v>63</v>
      </c>
      <c r="B66" s="17"/>
      <c r="C66" s="8" t="e">
        <f>(G66-#REF!)*2</f>
        <v>#REF!</v>
      </c>
      <c r="D66" s="8"/>
      <c r="E66" s="8"/>
      <c r="F66" s="8"/>
      <c r="G66" s="18" t="e">
        <f>#REF!*1.0325</f>
        <v>#REF!</v>
      </c>
      <c r="H66" s="19"/>
      <c r="I66" s="13">
        <v>125</v>
      </c>
      <c r="J66" s="13">
        <v>250</v>
      </c>
      <c r="K66" s="18" t="e">
        <f>G66*J66</f>
        <v>#REF!</v>
      </c>
      <c r="L66" s="26" t="e">
        <f>C66*I66</f>
        <v>#REF!</v>
      </c>
    </row>
    <row r="67" spans="1:12" ht="11.25" customHeight="1" outlineLevel="1" x14ac:dyDescent="0.2">
      <c r="A67" s="16" t="s">
        <v>64</v>
      </c>
      <c r="B67" s="17"/>
      <c r="C67" s="11">
        <v>36</v>
      </c>
      <c r="D67" s="11"/>
      <c r="E67" s="11"/>
      <c r="F67" s="11"/>
      <c r="G67" s="18" t="e">
        <f>#REF!*1.0325</f>
        <v>#REF!</v>
      </c>
      <c r="H67" s="19">
        <v>213.32</v>
      </c>
      <c r="I67" s="13">
        <v>1600</v>
      </c>
      <c r="K67" s="18">
        <f>H67*I67</f>
        <v>341312</v>
      </c>
      <c r="L67" s="26">
        <f>C67*I67</f>
        <v>57600</v>
      </c>
    </row>
    <row r="68" spans="1:12" customFormat="1" ht="21.75" customHeight="1" outlineLevel="1" x14ac:dyDescent="0.2">
      <c r="A68" s="6" t="s">
        <v>65</v>
      </c>
      <c r="B68" s="10"/>
      <c r="C68" s="10"/>
      <c r="D68" s="10"/>
      <c r="E68" s="10"/>
      <c r="F68" s="10"/>
    </row>
    <row r="69" spans="1:12" customFormat="1" ht="11.25" customHeight="1" outlineLevel="1" x14ac:dyDescent="0.2">
      <c r="A69" s="3" t="s">
        <v>66</v>
      </c>
      <c r="B69" s="10"/>
      <c r="C69" s="10"/>
      <c r="D69" s="10"/>
      <c r="E69" s="10"/>
      <c r="F69" s="10"/>
    </row>
    <row r="70" spans="1:12" customFormat="1" ht="11.25" customHeight="1" outlineLevel="1" x14ac:dyDescent="0.2">
      <c r="A70" s="3" t="s">
        <v>67</v>
      </c>
      <c r="B70" s="10"/>
      <c r="C70" s="10"/>
      <c r="D70" s="10"/>
      <c r="E70" s="10"/>
      <c r="F70" s="10"/>
    </row>
    <row r="71" spans="1:12" customFormat="1" ht="21.75" customHeight="1" outlineLevel="1" x14ac:dyDescent="0.2">
      <c r="A71" s="3" t="s">
        <v>68</v>
      </c>
      <c r="B71" s="10"/>
      <c r="C71" s="10"/>
      <c r="D71" s="10"/>
      <c r="E71" s="10"/>
      <c r="F71" s="10"/>
    </row>
    <row r="72" spans="1:12" customFormat="1" ht="11.25" customHeight="1" outlineLevel="1" x14ac:dyDescent="0.2">
      <c r="A72" s="3" t="s">
        <v>69</v>
      </c>
      <c r="B72" s="10"/>
      <c r="C72" s="10"/>
      <c r="D72" s="10"/>
      <c r="E72" s="10"/>
      <c r="F72" s="10"/>
    </row>
    <row r="73" spans="1:12" customFormat="1" ht="21.75" customHeight="1" outlineLevel="1" x14ac:dyDescent="0.2">
      <c r="A73" s="3" t="s">
        <v>70</v>
      </c>
      <c r="B73" s="10"/>
      <c r="C73" s="10"/>
      <c r="D73" s="10"/>
      <c r="E73" s="10"/>
      <c r="F73" s="10"/>
    </row>
    <row r="74" spans="1:12" customFormat="1" ht="11.25" customHeight="1" outlineLevel="1" x14ac:dyDescent="0.2">
      <c r="A74" s="5" t="s">
        <v>71</v>
      </c>
      <c r="B74" s="10"/>
      <c r="C74" s="10"/>
      <c r="D74" s="10"/>
      <c r="E74" s="10"/>
      <c r="F74" s="10"/>
    </row>
    <row r="75" spans="1:12" ht="11.25" customHeight="1" outlineLevel="1" x14ac:dyDescent="0.2">
      <c r="A75" s="16" t="s">
        <v>72</v>
      </c>
      <c r="B75" s="17"/>
      <c r="C75" s="11">
        <v>26</v>
      </c>
      <c r="D75" s="11"/>
      <c r="E75" s="11"/>
      <c r="F75" s="11"/>
      <c r="G75" s="18" t="e">
        <f>#REF!*1.0325</f>
        <v>#REF!</v>
      </c>
      <c r="H75" s="19">
        <v>234</v>
      </c>
      <c r="K75" s="18" t="e">
        <f>G75*I75</f>
        <v>#REF!</v>
      </c>
      <c r="L75" s="26">
        <f>C75*I75</f>
        <v>0</v>
      </c>
    </row>
    <row r="76" spans="1:12" ht="11.25" customHeight="1" outlineLevel="1" x14ac:dyDescent="0.2">
      <c r="A76" s="16" t="s">
        <v>73</v>
      </c>
      <c r="B76" s="17"/>
      <c r="C76" s="8" t="e">
        <f>(G76-#REF!)/0.4</f>
        <v>#REF!</v>
      </c>
      <c r="D76" s="8"/>
      <c r="E76" s="8"/>
      <c r="F76" s="8"/>
      <c r="G76" s="18" t="e">
        <f>#REF!*1.0325</f>
        <v>#REF!</v>
      </c>
      <c r="H76" s="19"/>
      <c r="I76" s="13">
        <v>12</v>
      </c>
      <c r="J76" s="13">
        <v>30</v>
      </c>
      <c r="K76" s="18" t="e">
        <f>G76*J76</f>
        <v>#REF!</v>
      </c>
      <c r="L76" s="26" t="e">
        <f>C76*I76</f>
        <v>#REF!</v>
      </c>
    </row>
    <row r="77" spans="1:12" customFormat="1" ht="11.25" customHeight="1" outlineLevel="1" x14ac:dyDescent="0.2">
      <c r="A77" s="6" t="s">
        <v>74</v>
      </c>
      <c r="B77" s="10"/>
      <c r="C77" s="10"/>
      <c r="D77" s="10"/>
      <c r="E77" s="10"/>
      <c r="F77" s="10"/>
    </row>
    <row r="78" spans="1:12" customFormat="1" ht="11.25" customHeight="1" outlineLevel="1" x14ac:dyDescent="0.2">
      <c r="A78" s="5" t="s">
        <v>75</v>
      </c>
      <c r="B78" s="10"/>
      <c r="C78" s="10"/>
      <c r="D78" s="10"/>
      <c r="E78" s="10"/>
      <c r="F78" s="10"/>
    </row>
    <row r="79" spans="1:12" ht="11.25" customHeight="1" outlineLevel="1" x14ac:dyDescent="0.2">
      <c r="A79" s="16" t="s">
        <v>76</v>
      </c>
      <c r="B79" s="17"/>
      <c r="C79" s="11">
        <v>23</v>
      </c>
      <c r="D79" s="11"/>
      <c r="E79" s="11"/>
      <c r="F79" s="11"/>
      <c r="G79" s="18" t="e">
        <f>#REF!*1.0325</f>
        <v>#REF!</v>
      </c>
      <c r="H79" s="19">
        <v>199</v>
      </c>
      <c r="I79" s="13">
        <v>50</v>
      </c>
      <c r="K79" s="18">
        <f>H79*I79</f>
        <v>9950</v>
      </c>
      <c r="L79" s="26">
        <f>C79*I79</f>
        <v>1150</v>
      </c>
    </row>
    <row r="80" spans="1:12" customFormat="1" ht="11.25" customHeight="1" outlineLevel="1" x14ac:dyDescent="0.2">
      <c r="A80" s="6" t="s">
        <v>77</v>
      </c>
      <c r="B80" s="10"/>
      <c r="C80" s="10"/>
      <c r="D80" s="10"/>
      <c r="E80" s="10"/>
      <c r="F80" s="10"/>
    </row>
    <row r="81" spans="1:12" customFormat="1" ht="11.25" customHeight="1" outlineLevel="1" x14ac:dyDescent="0.2">
      <c r="A81" s="3" t="s">
        <v>78</v>
      </c>
      <c r="B81" s="10"/>
      <c r="C81" s="10"/>
      <c r="D81" s="10"/>
      <c r="E81" s="10"/>
      <c r="F81" s="10"/>
    </row>
    <row r="82" spans="1:12" customFormat="1" ht="11.25" customHeight="1" outlineLevel="1" x14ac:dyDescent="0.2">
      <c r="A82" s="3" t="s">
        <v>79</v>
      </c>
      <c r="B82" s="10"/>
      <c r="C82" s="10"/>
      <c r="D82" s="10"/>
      <c r="E82" s="10"/>
      <c r="F82" s="10"/>
    </row>
    <row r="83" spans="1:12" customFormat="1" ht="11.25" customHeight="1" outlineLevel="1" x14ac:dyDescent="0.2">
      <c r="A83" s="5" t="s">
        <v>80</v>
      </c>
      <c r="B83" s="10"/>
      <c r="C83" s="10"/>
      <c r="D83" s="10"/>
      <c r="E83" s="10"/>
      <c r="F83" s="10"/>
    </row>
    <row r="84" spans="1:12" ht="11.25" customHeight="1" outlineLevel="1" x14ac:dyDescent="0.2">
      <c r="A84" s="16" t="s">
        <v>81</v>
      </c>
      <c r="B84" s="17"/>
      <c r="C84" s="11">
        <v>11</v>
      </c>
      <c r="D84" s="11"/>
      <c r="E84" s="11"/>
      <c r="F84" s="11"/>
      <c r="G84" s="18" t="e">
        <f>#REF!*1.0325</f>
        <v>#REF!</v>
      </c>
      <c r="H84" s="19">
        <v>155</v>
      </c>
      <c r="I84" s="13">
        <v>2000</v>
      </c>
      <c r="K84" s="18">
        <f>H84*I84</f>
        <v>310000</v>
      </c>
      <c r="L84" s="26">
        <f>C84*I84</f>
        <v>22000</v>
      </c>
    </row>
    <row r="85" spans="1:12" customFormat="1" ht="11.25" customHeight="1" outlineLevel="1" x14ac:dyDescent="0.2">
      <c r="A85" s="7" t="s">
        <v>82</v>
      </c>
      <c r="B85" s="10"/>
      <c r="C85" s="10"/>
      <c r="D85" s="10"/>
      <c r="E85" s="10"/>
      <c r="F85" s="10"/>
    </row>
    <row r="86" spans="1:12" ht="11.25" customHeight="1" outlineLevel="1" x14ac:dyDescent="0.2">
      <c r="A86" s="16" t="s">
        <v>83</v>
      </c>
      <c r="B86" s="17"/>
      <c r="C86" s="8" t="e">
        <f>G86-#REF!</f>
        <v>#REF!</v>
      </c>
      <c r="D86" s="8"/>
      <c r="E86" s="8"/>
      <c r="F86" s="8"/>
      <c r="G86" s="18" t="e">
        <f>#REF!*1.0325</f>
        <v>#REF!</v>
      </c>
      <c r="H86" s="19"/>
      <c r="I86" s="13">
        <v>70</v>
      </c>
      <c r="K86" s="18" t="e">
        <f>G86*I86</f>
        <v>#REF!</v>
      </c>
      <c r="L86" s="26" t="e">
        <f>C86*I86</f>
        <v>#REF!</v>
      </c>
    </row>
    <row r="87" spans="1:12" ht="11.25" customHeight="1" outlineLevel="1" x14ac:dyDescent="0.2">
      <c r="A87" s="16" t="s">
        <v>84</v>
      </c>
      <c r="B87" s="17"/>
      <c r="C87" s="8" t="e">
        <f>G87-#REF!</f>
        <v>#REF!</v>
      </c>
      <c r="D87" s="8"/>
      <c r="E87" s="8"/>
      <c r="F87" s="8"/>
      <c r="G87" s="18" t="e">
        <f>#REF!*1.0325</f>
        <v>#REF!</v>
      </c>
      <c r="H87" s="19"/>
      <c r="I87" s="13">
        <v>100</v>
      </c>
      <c r="K87" s="18" t="e">
        <f>G87*I87</f>
        <v>#REF!</v>
      </c>
      <c r="L87" s="26" t="e">
        <f>C87*I87</f>
        <v>#REF!</v>
      </c>
    </row>
    <row r="88" spans="1:12" customFormat="1" ht="11.25" customHeight="1" outlineLevel="1" x14ac:dyDescent="0.2">
      <c r="A88" s="6" t="s">
        <v>85</v>
      </c>
      <c r="B88" s="10"/>
      <c r="C88" s="10"/>
      <c r="D88" s="10"/>
      <c r="E88" s="10"/>
      <c r="F88" s="10"/>
    </row>
    <row r="89" spans="1:12" customFormat="1" ht="21.75" customHeight="1" outlineLevel="1" x14ac:dyDescent="0.2">
      <c r="A89" s="3" t="s">
        <v>86</v>
      </c>
      <c r="B89" s="10"/>
      <c r="C89" s="10"/>
      <c r="D89" s="10"/>
      <c r="E89" s="10"/>
      <c r="F89" s="10"/>
    </row>
    <row r="90" spans="1:12" customFormat="1" ht="11.25" customHeight="1" outlineLevel="1" x14ac:dyDescent="0.2">
      <c r="A90" s="3" t="s">
        <v>87</v>
      </c>
      <c r="B90" s="10"/>
      <c r="C90" s="10"/>
      <c r="D90" s="10"/>
      <c r="E90" s="10"/>
      <c r="F90" s="10"/>
    </row>
    <row r="91" spans="1:12" customFormat="1" ht="11.25" customHeight="1" outlineLevel="1" x14ac:dyDescent="0.2">
      <c r="A91" s="4" t="s">
        <v>88</v>
      </c>
      <c r="B91" s="10"/>
      <c r="C91" s="10"/>
      <c r="D91" s="10"/>
      <c r="E91" s="10"/>
      <c r="F91" s="10"/>
    </row>
    <row r="92" spans="1:12" customFormat="1" ht="11.25" customHeight="1" outlineLevel="1" x14ac:dyDescent="0.2">
      <c r="A92" s="5" t="s">
        <v>89</v>
      </c>
      <c r="B92" s="10"/>
      <c r="C92" s="10"/>
      <c r="D92" s="10"/>
      <c r="E92" s="10"/>
      <c r="F92" s="10"/>
    </row>
    <row r="93" spans="1:12" ht="11.25" customHeight="1" outlineLevel="1" x14ac:dyDescent="0.2">
      <c r="A93" s="16" t="s">
        <v>90</v>
      </c>
      <c r="B93" s="17"/>
      <c r="C93" s="8" t="e">
        <f>G93-#REF!</f>
        <v>#REF!</v>
      </c>
      <c r="D93" s="8"/>
      <c r="E93" s="8"/>
      <c r="F93" s="8"/>
      <c r="G93" s="18" t="e">
        <f>#REF!*1.0325</f>
        <v>#REF!</v>
      </c>
      <c r="H93" s="19"/>
      <c r="I93" s="13">
        <v>50</v>
      </c>
      <c r="K93" s="18" t="e">
        <f>G93*I93</f>
        <v>#REF!</v>
      </c>
      <c r="L93" s="26" t="e">
        <f>C93*I93</f>
        <v>#REF!</v>
      </c>
    </row>
    <row r="94" spans="1:12" customFormat="1" ht="11.25" customHeight="1" outlineLevel="1" x14ac:dyDescent="0.2">
      <c r="A94" s="6" t="s">
        <v>91</v>
      </c>
      <c r="B94" s="10"/>
      <c r="C94" s="10"/>
      <c r="D94" s="10"/>
      <c r="E94" s="10"/>
      <c r="F94" s="10"/>
    </row>
    <row r="95" spans="1:12" customFormat="1" ht="11.25" customHeight="1" outlineLevel="1" x14ac:dyDescent="0.2">
      <c r="A95" s="5" t="s">
        <v>92</v>
      </c>
      <c r="B95" s="10"/>
      <c r="C95" s="10"/>
      <c r="D95" s="10"/>
      <c r="E95" s="10"/>
      <c r="F95" s="10"/>
    </row>
    <row r="96" spans="1:12" ht="11.25" customHeight="1" outlineLevel="1" x14ac:dyDescent="0.2">
      <c r="A96" s="16" t="s">
        <v>93</v>
      </c>
      <c r="B96" s="17"/>
      <c r="C96" s="11">
        <v>22</v>
      </c>
      <c r="D96" s="11"/>
      <c r="E96" s="11"/>
      <c r="F96" s="11"/>
      <c r="G96" s="18" t="e">
        <f>#REF!*1.0325</f>
        <v>#REF!</v>
      </c>
      <c r="H96" s="20">
        <v>125</v>
      </c>
      <c r="I96" s="13">
        <v>17.5</v>
      </c>
      <c r="J96" s="13">
        <v>50</v>
      </c>
      <c r="K96" s="18">
        <f>H96*J96</f>
        <v>6250</v>
      </c>
      <c r="L96" s="26">
        <f>C96*I96</f>
        <v>385</v>
      </c>
    </row>
    <row r="97" spans="1:12" ht="11.25" customHeight="1" outlineLevel="1" x14ac:dyDescent="0.2">
      <c r="A97" s="16" t="s">
        <v>94</v>
      </c>
      <c r="B97" s="17"/>
      <c r="C97" s="8" t="e">
        <f>G97-#REF!</f>
        <v>#REF!</v>
      </c>
      <c r="D97" s="8"/>
      <c r="E97" s="8"/>
      <c r="F97" s="8"/>
      <c r="G97" s="18" t="e">
        <f>#REF!*1.0325</f>
        <v>#REF!</v>
      </c>
      <c r="H97" s="19"/>
      <c r="I97" s="13">
        <v>150</v>
      </c>
      <c r="K97" s="18" t="e">
        <f>G97*I97</f>
        <v>#REF!</v>
      </c>
      <c r="L97" s="26" t="e">
        <f>C97*I97</f>
        <v>#REF!</v>
      </c>
    </row>
    <row r="98" spans="1:12" customFormat="1" ht="11.25" customHeight="1" outlineLevel="1" x14ac:dyDescent="0.2">
      <c r="A98" s="6" t="s">
        <v>95</v>
      </c>
      <c r="B98" s="10"/>
      <c r="C98" s="10"/>
      <c r="D98" s="10"/>
      <c r="E98" s="10"/>
      <c r="F98" s="10"/>
    </row>
    <row r="99" spans="1:12" customFormat="1" ht="11.25" customHeight="1" outlineLevel="1" x14ac:dyDescent="0.2">
      <c r="A99" s="5" t="s">
        <v>96</v>
      </c>
      <c r="B99" s="10"/>
      <c r="C99" s="10"/>
      <c r="D99" s="10"/>
      <c r="E99" s="10"/>
      <c r="F99" s="10"/>
    </row>
    <row r="100" spans="1:12" ht="11.25" customHeight="1" outlineLevel="1" x14ac:dyDescent="0.2">
      <c r="A100" s="16" t="s">
        <v>97</v>
      </c>
      <c r="B100" s="17"/>
      <c r="C100" s="8" t="e">
        <f>G100-#REF!</f>
        <v>#REF!</v>
      </c>
      <c r="D100" s="8"/>
      <c r="E100" s="8"/>
      <c r="F100" s="8"/>
      <c r="G100" s="18" t="e">
        <f>#REF!*1.0325</f>
        <v>#REF!</v>
      </c>
      <c r="H100" s="19"/>
      <c r="I100" s="13">
        <v>52.5</v>
      </c>
      <c r="J100" s="13">
        <v>150</v>
      </c>
      <c r="K100" s="18" t="e">
        <f>G100*J100</f>
        <v>#REF!</v>
      </c>
      <c r="L100" s="26" t="e">
        <f>C100*I100</f>
        <v>#REF!</v>
      </c>
    </row>
    <row r="101" spans="1:12" ht="11.25" customHeight="1" outlineLevel="1" x14ac:dyDescent="0.2">
      <c r="A101" s="16" t="s">
        <v>98</v>
      </c>
      <c r="B101" s="17"/>
      <c r="C101" s="11">
        <v>18</v>
      </c>
      <c r="D101" s="11"/>
      <c r="E101" s="11"/>
      <c r="F101" s="11"/>
      <c r="G101" s="18" t="e">
        <f>#REF!*1.0325</f>
        <v>#REF!</v>
      </c>
      <c r="H101" s="19">
        <v>265</v>
      </c>
      <c r="I101" s="13">
        <v>900</v>
      </c>
      <c r="K101" s="18">
        <f>H101*I101</f>
        <v>238500</v>
      </c>
      <c r="L101" s="26">
        <f>C101*I101</f>
        <v>16200</v>
      </c>
    </row>
    <row r="102" spans="1:12" customFormat="1" ht="11.25" customHeight="1" outlineLevel="1" x14ac:dyDescent="0.2">
      <c r="A102" s="6" t="s">
        <v>99</v>
      </c>
      <c r="B102" s="10"/>
      <c r="C102" s="10"/>
      <c r="D102" s="10"/>
      <c r="E102" s="10"/>
      <c r="F102" s="10"/>
    </row>
    <row r="103" spans="1:12" customFormat="1" ht="11.25" customHeight="1" outlineLevel="1" x14ac:dyDescent="0.2">
      <c r="A103" s="3" t="s">
        <v>100</v>
      </c>
      <c r="B103" s="10"/>
      <c r="C103" s="10"/>
      <c r="D103" s="10"/>
      <c r="E103" s="10"/>
      <c r="F103" s="10"/>
    </row>
    <row r="104" spans="1:12" customFormat="1" ht="11.25" customHeight="1" outlineLevel="1" x14ac:dyDescent="0.2">
      <c r="A104" s="3" t="s">
        <v>101</v>
      </c>
      <c r="B104" s="10"/>
      <c r="C104" s="10"/>
      <c r="D104" s="10"/>
      <c r="E104" s="10"/>
      <c r="F104" s="10"/>
    </row>
    <row r="105" spans="1:12" customFormat="1" ht="11.25" customHeight="1" outlineLevel="1" x14ac:dyDescent="0.2">
      <c r="A105" s="3" t="s">
        <v>102</v>
      </c>
      <c r="B105" s="10"/>
      <c r="C105" s="10"/>
      <c r="D105" s="10"/>
      <c r="E105" s="10"/>
      <c r="F105" s="10"/>
    </row>
    <row r="106" spans="1:12" customFormat="1" ht="11.25" customHeight="1" outlineLevel="1" x14ac:dyDescent="0.2">
      <c r="A106" s="3" t="s">
        <v>103</v>
      </c>
      <c r="B106" s="10"/>
      <c r="C106" s="10"/>
      <c r="D106" s="10"/>
      <c r="E106" s="10"/>
      <c r="F106" s="10"/>
    </row>
    <row r="107" spans="1:12" customFormat="1" ht="11.25" customHeight="1" outlineLevel="1" x14ac:dyDescent="0.2">
      <c r="A107" s="3" t="s">
        <v>104</v>
      </c>
      <c r="B107" s="10"/>
      <c r="C107" s="10"/>
      <c r="D107" s="10"/>
      <c r="E107" s="10"/>
      <c r="F107" s="10"/>
    </row>
    <row r="108" spans="1:12" customFormat="1" ht="11.25" customHeight="1" outlineLevel="1" x14ac:dyDescent="0.2">
      <c r="A108" s="3" t="s">
        <v>105</v>
      </c>
      <c r="B108" s="10"/>
      <c r="C108" s="10"/>
      <c r="D108" s="10"/>
      <c r="E108" s="10"/>
      <c r="F108" s="10"/>
    </row>
    <row r="109" spans="1:12" customFormat="1" ht="11.25" customHeight="1" outlineLevel="1" x14ac:dyDescent="0.2">
      <c r="A109" s="3" t="s">
        <v>106</v>
      </c>
      <c r="B109" s="10"/>
      <c r="C109" s="10"/>
      <c r="D109" s="10"/>
      <c r="E109" s="10"/>
      <c r="F109" s="10"/>
    </row>
    <row r="110" spans="1:12" customFormat="1" ht="11.25" customHeight="1" outlineLevel="1" x14ac:dyDescent="0.2">
      <c r="A110" s="3" t="s">
        <v>107</v>
      </c>
      <c r="B110" s="10"/>
      <c r="C110" s="10"/>
      <c r="D110" s="10"/>
      <c r="E110" s="10"/>
      <c r="F110" s="10"/>
    </row>
    <row r="111" spans="1:12" customFormat="1" ht="11.25" customHeight="1" outlineLevel="1" x14ac:dyDescent="0.2">
      <c r="A111" s="3" t="s">
        <v>108</v>
      </c>
      <c r="B111" s="10"/>
      <c r="C111" s="10"/>
      <c r="D111" s="10"/>
      <c r="E111" s="10"/>
      <c r="F111" s="10"/>
    </row>
    <row r="112" spans="1:12" customFormat="1" ht="11.25" customHeight="1" outlineLevel="1" x14ac:dyDescent="0.2">
      <c r="A112" s="3" t="s">
        <v>109</v>
      </c>
      <c r="B112" s="10"/>
      <c r="C112" s="10"/>
      <c r="D112" s="10"/>
      <c r="E112" s="10"/>
      <c r="F112" s="10"/>
    </row>
    <row r="113" spans="1:12" customFormat="1" ht="11.25" customHeight="1" outlineLevel="1" x14ac:dyDescent="0.2">
      <c r="A113" s="3" t="s">
        <v>110</v>
      </c>
      <c r="B113" s="10"/>
      <c r="C113" s="10"/>
      <c r="D113" s="10"/>
      <c r="E113" s="10"/>
      <c r="F113" s="10"/>
    </row>
    <row r="114" spans="1:12" customFormat="1" ht="11.25" customHeight="1" outlineLevel="1" x14ac:dyDescent="0.2">
      <c r="A114" s="3" t="s">
        <v>111</v>
      </c>
      <c r="B114" s="10"/>
      <c r="C114" s="10"/>
      <c r="D114" s="10"/>
      <c r="E114" s="10"/>
      <c r="F114" s="10"/>
    </row>
    <row r="115" spans="1:12" customFormat="1" ht="11.25" customHeight="1" outlineLevel="1" x14ac:dyDescent="0.2">
      <c r="A115" s="3" t="s">
        <v>112</v>
      </c>
      <c r="B115" s="10"/>
      <c r="C115" s="10"/>
      <c r="D115" s="10"/>
      <c r="E115" s="10"/>
      <c r="F115" s="10"/>
    </row>
    <row r="116" spans="1:12" customFormat="1" ht="11.25" customHeight="1" outlineLevel="1" x14ac:dyDescent="0.2">
      <c r="A116" s="3" t="s">
        <v>113</v>
      </c>
      <c r="B116" s="10"/>
      <c r="C116" s="10"/>
      <c r="D116" s="10"/>
      <c r="E116" s="10"/>
      <c r="F116" s="10"/>
    </row>
    <row r="117" spans="1:12" customFormat="1" ht="11.25" customHeight="1" outlineLevel="1" x14ac:dyDescent="0.2">
      <c r="A117" s="3" t="s">
        <v>114</v>
      </c>
      <c r="B117" s="10"/>
      <c r="C117" s="10"/>
      <c r="D117" s="10"/>
      <c r="E117" s="10"/>
      <c r="F117" s="10"/>
    </row>
    <row r="118" spans="1:12" customFormat="1" ht="11.25" customHeight="1" outlineLevel="1" x14ac:dyDescent="0.2">
      <c r="A118" s="5" t="s">
        <v>115</v>
      </c>
      <c r="B118" s="10"/>
      <c r="C118" s="10"/>
      <c r="D118" s="10"/>
      <c r="E118" s="10"/>
      <c r="F118" s="10"/>
    </row>
    <row r="119" spans="1:12" ht="11.25" customHeight="1" outlineLevel="1" x14ac:dyDescent="0.2">
      <c r="A119" s="16" t="s">
        <v>116</v>
      </c>
      <c r="B119" s="17"/>
      <c r="C119" s="11">
        <v>21</v>
      </c>
      <c r="D119" s="11"/>
      <c r="E119" s="11"/>
      <c r="F119" s="11"/>
      <c r="G119" s="18" t="e">
        <f>#REF!*1.0325</f>
        <v>#REF!</v>
      </c>
      <c r="H119" s="19">
        <v>91</v>
      </c>
      <c r="I119" s="13">
        <v>1764</v>
      </c>
      <c r="J119" s="13">
        <v>4200</v>
      </c>
      <c r="K119" s="18">
        <f>H119*J119</f>
        <v>382200</v>
      </c>
      <c r="L119" s="26">
        <f>C119*I119</f>
        <v>37044</v>
      </c>
    </row>
    <row r="120" spans="1:12" customFormat="1" ht="11.25" customHeight="1" outlineLevel="1" x14ac:dyDescent="0.2">
      <c r="A120" s="7" t="s">
        <v>117</v>
      </c>
      <c r="B120" s="10"/>
      <c r="C120" s="10"/>
      <c r="D120" s="10"/>
      <c r="E120" s="10"/>
      <c r="F120" s="10"/>
    </row>
    <row r="121" spans="1:12" ht="11.25" customHeight="1" outlineLevel="1" x14ac:dyDescent="0.2">
      <c r="A121" s="16" t="s">
        <v>118</v>
      </c>
      <c r="B121" s="17"/>
      <c r="C121" s="8" t="e">
        <f>G121-#REF!</f>
        <v>#REF!</v>
      </c>
      <c r="D121" s="8"/>
      <c r="E121" s="8"/>
      <c r="F121" s="8"/>
      <c r="G121" s="18" t="e">
        <f>#REF!*1.0325</f>
        <v>#REF!</v>
      </c>
      <c r="H121" s="19"/>
      <c r="I121" s="13">
        <v>100</v>
      </c>
      <c r="K121" s="18" t="e">
        <f>G121*I121</f>
        <v>#REF!</v>
      </c>
      <c r="L121" s="26" t="e">
        <f>C121*I121</f>
        <v>#REF!</v>
      </c>
    </row>
    <row r="122" spans="1:12" customFormat="1" ht="11.25" customHeight="1" outlineLevel="1" x14ac:dyDescent="0.2">
      <c r="A122" s="6" t="s">
        <v>119</v>
      </c>
      <c r="B122" s="10"/>
      <c r="C122" s="10"/>
      <c r="D122" s="10"/>
      <c r="E122" s="10"/>
      <c r="F122" s="10"/>
    </row>
    <row r="123" spans="1:12" customFormat="1" ht="11.25" customHeight="1" outlineLevel="1" x14ac:dyDescent="0.2">
      <c r="A123" s="3" t="s">
        <v>120</v>
      </c>
      <c r="B123" s="10"/>
      <c r="C123" s="10"/>
      <c r="D123" s="10"/>
      <c r="E123" s="10"/>
      <c r="F123" s="10"/>
    </row>
    <row r="124" spans="1:12" customFormat="1" ht="11.25" customHeight="1" outlineLevel="1" x14ac:dyDescent="0.2">
      <c r="A124" s="3" t="s">
        <v>121</v>
      </c>
      <c r="B124" s="10"/>
      <c r="C124" s="10"/>
      <c r="D124" s="10"/>
      <c r="E124" s="10"/>
      <c r="F124" s="10"/>
    </row>
    <row r="125" spans="1:12" customFormat="1" ht="11.25" customHeight="1" outlineLevel="1" x14ac:dyDescent="0.2">
      <c r="A125" s="3" t="s">
        <v>122</v>
      </c>
      <c r="B125" s="10"/>
      <c r="C125" s="10"/>
      <c r="D125" s="10"/>
      <c r="E125" s="10"/>
      <c r="F125" s="10"/>
    </row>
    <row r="126" spans="1:12" customFormat="1" ht="11.25" customHeight="1" outlineLevel="1" x14ac:dyDescent="0.2">
      <c r="A126" s="3" t="s">
        <v>123</v>
      </c>
      <c r="B126" s="10"/>
      <c r="C126" s="10"/>
      <c r="D126" s="10"/>
      <c r="E126" s="10"/>
      <c r="F126" s="10"/>
    </row>
    <row r="127" spans="1:12" customFormat="1" ht="11.25" customHeight="1" outlineLevel="1" x14ac:dyDescent="0.2">
      <c r="A127" s="3" t="s">
        <v>124</v>
      </c>
      <c r="B127" s="10"/>
      <c r="C127" s="10"/>
      <c r="D127" s="10"/>
      <c r="E127" s="10"/>
      <c r="F127" s="10"/>
    </row>
    <row r="128" spans="1:12" customFormat="1" ht="21.75" customHeight="1" outlineLevel="1" x14ac:dyDescent="0.2">
      <c r="A128" s="3" t="s">
        <v>125</v>
      </c>
      <c r="B128" s="10"/>
      <c r="C128" s="10"/>
      <c r="D128" s="10"/>
      <c r="E128" s="10"/>
      <c r="F128" s="10"/>
    </row>
    <row r="129" spans="1:12" customFormat="1" ht="11.25" customHeight="1" outlineLevel="1" x14ac:dyDescent="0.2">
      <c r="A129" s="5" t="s">
        <v>126</v>
      </c>
      <c r="B129" s="10"/>
      <c r="C129" s="10"/>
      <c r="D129" s="10"/>
      <c r="E129" s="10"/>
      <c r="F129" s="10"/>
    </row>
    <row r="130" spans="1:12" ht="11.25" customHeight="1" outlineLevel="1" x14ac:dyDescent="0.2">
      <c r="A130" s="16" t="s">
        <v>127</v>
      </c>
      <c r="B130" s="17"/>
      <c r="C130" s="8" t="e">
        <f>G130-#REF!</f>
        <v>#REF!</v>
      </c>
      <c r="D130" s="8"/>
      <c r="E130" s="8"/>
      <c r="F130" s="8"/>
      <c r="G130" s="18" t="e">
        <f>#REF!*1.0325</f>
        <v>#REF!</v>
      </c>
      <c r="H130" s="19"/>
      <c r="I130" s="13">
        <v>250</v>
      </c>
      <c r="K130" s="18" t="e">
        <f>G130*I130</f>
        <v>#REF!</v>
      </c>
      <c r="L130" s="26" t="e">
        <f>C130*I130</f>
        <v>#REF!</v>
      </c>
    </row>
    <row r="131" spans="1:12" customFormat="1" ht="21.75" customHeight="1" outlineLevel="1" x14ac:dyDescent="0.2">
      <c r="A131" s="6" t="s">
        <v>128</v>
      </c>
      <c r="B131" s="10"/>
      <c r="C131" s="10"/>
      <c r="D131" s="10"/>
      <c r="E131" s="10"/>
      <c r="F131" s="10"/>
    </row>
    <row r="132" spans="1:12" customFormat="1" ht="11.25" customHeight="1" outlineLevel="1" x14ac:dyDescent="0.2">
      <c r="A132" s="3" t="s">
        <v>129</v>
      </c>
      <c r="B132" s="10"/>
      <c r="C132" s="10"/>
      <c r="D132" s="10"/>
      <c r="E132" s="10"/>
      <c r="F132" s="10"/>
    </row>
    <row r="133" spans="1:12" customFormat="1" ht="11.25" customHeight="1" outlineLevel="1" x14ac:dyDescent="0.2">
      <c r="A133" s="3" t="s">
        <v>130</v>
      </c>
      <c r="B133" s="10"/>
      <c r="C133" s="10"/>
      <c r="D133" s="10"/>
      <c r="E133" s="10"/>
      <c r="F133" s="10"/>
    </row>
    <row r="134" spans="1:12" customFormat="1" ht="11.25" customHeight="1" outlineLevel="1" x14ac:dyDescent="0.2">
      <c r="A134" s="3" t="s">
        <v>131</v>
      </c>
      <c r="B134" s="10"/>
      <c r="C134" s="10"/>
      <c r="D134" s="10"/>
      <c r="E134" s="10"/>
      <c r="F134" s="10"/>
    </row>
    <row r="135" spans="1:12" customFormat="1" ht="11.25" customHeight="1" outlineLevel="1" x14ac:dyDescent="0.2">
      <c r="A135" s="3" t="s">
        <v>132</v>
      </c>
      <c r="B135" s="10"/>
      <c r="C135" s="10"/>
      <c r="D135" s="10"/>
      <c r="E135" s="10"/>
      <c r="F135" s="10"/>
    </row>
    <row r="136" spans="1:12" customFormat="1" ht="11.25" customHeight="1" outlineLevel="1" x14ac:dyDescent="0.2">
      <c r="A136" s="5" t="s">
        <v>133</v>
      </c>
      <c r="B136" s="10"/>
      <c r="C136" s="10"/>
      <c r="D136" s="10"/>
      <c r="E136" s="10"/>
      <c r="F136" s="10"/>
    </row>
    <row r="137" spans="1:12" ht="11.25" customHeight="1" outlineLevel="1" x14ac:dyDescent="0.2">
      <c r="A137" s="16" t="s">
        <v>134</v>
      </c>
      <c r="B137" s="17"/>
      <c r="C137" s="8" t="e">
        <f>G137-#REF!</f>
        <v>#REF!</v>
      </c>
      <c r="D137" s="8"/>
      <c r="E137" s="8"/>
      <c r="F137" s="8"/>
      <c r="G137" s="18" t="e">
        <f>#REF!*1.0325</f>
        <v>#REF!</v>
      </c>
      <c r="H137" s="19"/>
      <c r="I137" s="13">
        <v>650</v>
      </c>
      <c r="K137" s="18" t="e">
        <f>G137*I137</f>
        <v>#REF!</v>
      </c>
      <c r="L137" s="26" t="e">
        <f>C137*I137</f>
        <v>#REF!</v>
      </c>
    </row>
    <row r="138" spans="1:12" customFormat="1" ht="11.25" customHeight="1" outlineLevel="1" x14ac:dyDescent="0.2">
      <c r="A138" s="6" t="s">
        <v>135</v>
      </c>
      <c r="B138" s="10"/>
      <c r="C138" s="10"/>
      <c r="D138" s="10"/>
      <c r="E138" s="10"/>
      <c r="F138" s="10"/>
    </row>
    <row r="139" spans="1:12" customFormat="1" ht="11.25" customHeight="1" outlineLevel="1" x14ac:dyDescent="0.2">
      <c r="A139" s="3" t="s">
        <v>136</v>
      </c>
      <c r="B139" s="10"/>
      <c r="C139" s="10"/>
      <c r="D139" s="10"/>
      <c r="E139" s="10"/>
      <c r="F139" s="10"/>
    </row>
    <row r="140" spans="1:12" customFormat="1" ht="11.25" customHeight="1" outlineLevel="1" x14ac:dyDescent="0.2">
      <c r="A140" s="3" t="s">
        <v>137</v>
      </c>
      <c r="B140" s="10"/>
      <c r="C140" s="10"/>
      <c r="D140" s="10"/>
      <c r="E140" s="10"/>
      <c r="F140" s="10"/>
    </row>
    <row r="141" spans="1:12" customFormat="1" ht="11.25" customHeight="1" outlineLevel="1" x14ac:dyDescent="0.2">
      <c r="A141" s="5" t="s">
        <v>138</v>
      </c>
      <c r="B141" s="10"/>
      <c r="C141" s="10"/>
      <c r="D141" s="10"/>
      <c r="E141" s="10"/>
      <c r="F141" s="10"/>
    </row>
    <row r="142" spans="1:12" ht="25.5" x14ac:dyDescent="0.2">
      <c r="A142" s="21" t="s">
        <v>139</v>
      </c>
      <c r="B142" s="19"/>
      <c r="C142" s="8" t="e">
        <f>G142-#REF!</f>
        <v>#REF!</v>
      </c>
      <c r="D142" s="8"/>
      <c r="E142" s="8"/>
      <c r="F142" s="8"/>
      <c r="G142" s="18" t="e">
        <f>#REF!*1.0325</f>
        <v>#REF!</v>
      </c>
      <c r="H142" s="19"/>
      <c r="I142" s="13">
        <v>125</v>
      </c>
      <c r="J142" s="13">
        <v>250</v>
      </c>
      <c r="K142" s="18" t="e">
        <f>G142*J142</f>
        <v>#REF!</v>
      </c>
      <c r="L142" s="26" t="e">
        <f>C142*I142</f>
        <v>#REF!</v>
      </c>
    </row>
    <row r="143" spans="1:12" x14ac:dyDescent="0.2">
      <c r="A143" s="22" t="s">
        <v>140</v>
      </c>
      <c r="B143" s="23"/>
      <c r="C143" s="8" t="e">
        <f>G143-#REF!</f>
        <v>#REF!</v>
      </c>
      <c r="D143" s="8"/>
      <c r="E143" s="8"/>
      <c r="F143" s="8"/>
      <c r="G143" s="18" t="e">
        <f>#REF!*1.0325</f>
        <v>#REF!</v>
      </c>
      <c r="H143" s="19"/>
      <c r="I143" s="13">
        <v>50</v>
      </c>
      <c r="K143" s="18" t="e">
        <f>G143*I143</f>
        <v>#REF!</v>
      </c>
      <c r="L143" s="26" t="e">
        <f>C143*I143</f>
        <v>#REF!</v>
      </c>
    </row>
    <row r="144" spans="1:12" x14ac:dyDescent="0.2">
      <c r="A144" s="22" t="s">
        <v>141</v>
      </c>
      <c r="B144" s="23"/>
      <c r="C144" s="11">
        <v>20</v>
      </c>
      <c r="D144" s="11"/>
      <c r="E144" s="11"/>
      <c r="F144" s="11"/>
      <c r="G144" s="18" t="e">
        <f>#REF!*1.0325</f>
        <v>#REF!</v>
      </c>
      <c r="H144" s="19">
        <v>221</v>
      </c>
      <c r="I144" s="13">
        <v>250</v>
      </c>
      <c r="K144" s="18">
        <f>H144*I144</f>
        <v>55250</v>
      </c>
      <c r="L144" s="26">
        <f>C144*I144</f>
        <v>5000</v>
      </c>
    </row>
    <row r="145" spans="1:12" x14ac:dyDescent="0.2">
      <c r="A145" s="24" t="s">
        <v>142</v>
      </c>
      <c r="B145" s="23"/>
      <c r="C145" s="8" t="e">
        <f>G145-#REF!</f>
        <v>#REF!</v>
      </c>
      <c r="D145" s="8"/>
      <c r="E145" s="8"/>
      <c r="F145" s="8"/>
      <c r="G145" s="18" t="e">
        <f>#REF!*1.0325</f>
        <v>#REF!</v>
      </c>
      <c r="H145" s="19"/>
      <c r="I145" s="13">
        <v>900</v>
      </c>
      <c r="K145" s="18" t="e">
        <f>G145*I145</f>
        <v>#REF!</v>
      </c>
      <c r="L145" s="26" t="e">
        <f>C145*I145</f>
        <v>#REF!</v>
      </c>
    </row>
    <row r="146" spans="1:12" hidden="1" x14ac:dyDescent="0.2">
      <c r="K146" s="18"/>
      <c r="L146" s="26" t="e">
        <f>SUBTOTAL(9,L8:L145)</f>
        <v>#REF!</v>
      </c>
    </row>
    <row r="147" spans="1:12" hidden="1" x14ac:dyDescent="0.2">
      <c r="I147" s="12">
        <f>SUBTOTAL(9,I8:I146)</f>
        <v>17623</v>
      </c>
      <c r="K147" s="25" t="e">
        <f>SUBTOTAL(9,K8:K146)</f>
        <v>#REF!</v>
      </c>
    </row>
    <row r="148" spans="1:12" ht="26.25" hidden="1" x14ac:dyDescent="0.4">
      <c r="A148" s="72">
        <v>44676</v>
      </c>
      <c r="B148" s="72"/>
      <c r="C148" s="72"/>
      <c r="D148" s="57"/>
      <c r="E148" s="60"/>
      <c r="F148" s="64"/>
    </row>
    <row r="149" spans="1:12" ht="12.75" hidden="1" customHeight="1" x14ac:dyDescent="0.2">
      <c r="A149" s="14"/>
      <c r="B149" s="27"/>
      <c r="C149" s="2"/>
      <c r="D149" s="2"/>
      <c r="E149" s="2"/>
      <c r="F149" s="2"/>
      <c r="G149" s="70"/>
      <c r="H149" s="70" t="s">
        <v>143</v>
      </c>
      <c r="I149" s="70" t="s">
        <v>144</v>
      </c>
      <c r="J149" s="67" t="s">
        <v>145</v>
      </c>
      <c r="K149" s="76" t="s">
        <v>146</v>
      </c>
    </row>
    <row r="150" spans="1:12" ht="12.75" hidden="1" customHeight="1" x14ac:dyDescent="0.2">
      <c r="A150" s="73" t="s">
        <v>1</v>
      </c>
      <c r="B150" s="27"/>
      <c r="C150" s="2"/>
      <c r="D150" s="2"/>
      <c r="E150" s="2"/>
      <c r="F150" s="2"/>
      <c r="G150" s="70"/>
      <c r="H150" s="70"/>
      <c r="I150" s="70"/>
      <c r="J150" s="67"/>
      <c r="K150" s="76"/>
    </row>
    <row r="151" spans="1:12" ht="12.75" hidden="1" customHeight="1" x14ac:dyDescent="0.2">
      <c r="A151" s="74"/>
      <c r="B151" s="27"/>
      <c r="C151" s="2"/>
      <c r="D151" s="2"/>
      <c r="E151" s="2"/>
      <c r="F151" s="2"/>
      <c r="G151" s="70"/>
      <c r="H151" s="70"/>
      <c r="I151" s="70"/>
      <c r="J151" s="67"/>
      <c r="K151" s="76"/>
    </row>
    <row r="152" spans="1:12" ht="12.75" hidden="1" customHeight="1" x14ac:dyDescent="0.2">
      <c r="A152" s="75"/>
      <c r="B152" s="27"/>
      <c r="C152" s="2"/>
      <c r="D152" s="2"/>
      <c r="E152" s="2"/>
      <c r="F152" s="2"/>
      <c r="G152" s="70"/>
      <c r="H152" s="70"/>
      <c r="I152" s="70"/>
      <c r="J152" s="67"/>
      <c r="K152" s="76"/>
    </row>
    <row r="153" spans="1:12" ht="11.25" hidden="1" customHeight="1" collapsed="1" x14ac:dyDescent="0.2">
      <c r="A153" s="15"/>
      <c r="B153" s="29"/>
      <c r="C153" s="9"/>
      <c r="D153" s="9"/>
      <c r="E153" s="9"/>
      <c r="F153" s="9"/>
    </row>
    <row r="154" spans="1:12" ht="11.25" hidden="1" customHeight="1" outlineLevel="1" x14ac:dyDescent="0.2">
      <c r="A154" s="16" t="s">
        <v>5</v>
      </c>
      <c r="B154" s="17"/>
      <c r="C154" s="11">
        <v>28.5</v>
      </c>
      <c r="D154" s="11"/>
      <c r="E154" s="11"/>
      <c r="F154" s="11"/>
      <c r="G154" s="18">
        <v>178.55022500000001</v>
      </c>
      <c r="H154" s="19">
        <v>164</v>
      </c>
      <c r="K154" s="18"/>
      <c r="L154" s="26">
        <f t="shared" ref="L154:L191" si="0">I154*C154</f>
        <v>0</v>
      </c>
    </row>
    <row r="155" spans="1:12" ht="11.25" hidden="1" customHeight="1" outlineLevel="1" x14ac:dyDescent="0.2">
      <c r="A155" s="16" t="s">
        <v>6</v>
      </c>
      <c r="B155" s="17"/>
      <c r="C155" s="11">
        <v>21</v>
      </c>
      <c r="D155" s="11"/>
      <c r="E155" s="11"/>
      <c r="F155" s="11"/>
      <c r="G155" s="18">
        <v>271.26872500000002</v>
      </c>
      <c r="H155" s="19">
        <v>257</v>
      </c>
      <c r="I155" s="13">
        <v>100</v>
      </c>
      <c r="K155" s="18">
        <f>I155*H155</f>
        <v>25700</v>
      </c>
      <c r="L155" s="26">
        <f t="shared" si="0"/>
        <v>2100</v>
      </c>
    </row>
    <row r="156" spans="1:12" ht="11.25" hidden="1" customHeight="1" outlineLevel="1" x14ac:dyDescent="0.2">
      <c r="A156" s="16" t="s">
        <v>16</v>
      </c>
      <c r="B156" s="17"/>
      <c r="C156" s="11">
        <v>24</v>
      </c>
      <c r="D156" s="11"/>
      <c r="E156" s="11"/>
      <c r="F156" s="11"/>
      <c r="G156" s="18">
        <v>162.298675</v>
      </c>
      <c r="H156" s="19">
        <v>154</v>
      </c>
      <c r="I156" s="13">
        <v>100</v>
      </c>
      <c r="J156" s="13">
        <v>200</v>
      </c>
      <c r="K156" s="18">
        <f>I156*H156</f>
        <v>15400</v>
      </c>
      <c r="L156" s="26">
        <f t="shared" si="0"/>
        <v>2400</v>
      </c>
    </row>
    <row r="157" spans="1:12" ht="11.25" hidden="1" customHeight="1" outlineLevel="1" x14ac:dyDescent="0.2">
      <c r="A157" s="16" t="s">
        <v>17</v>
      </c>
      <c r="B157" s="17"/>
      <c r="C157" s="11">
        <v>20</v>
      </c>
      <c r="D157" s="11"/>
      <c r="E157" s="11"/>
      <c r="F157" s="11"/>
      <c r="G157" s="18">
        <v>259.97317499999997</v>
      </c>
      <c r="H157" s="19">
        <v>247</v>
      </c>
      <c r="K157" s="18">
        <f>I157*H157</f>
        <v>0</v>
      </c>
      <c r="L157" s="26">
        <f t="shared" si="0"/>
        <v>0</v>
      </c>
    </row>
    <row r="158" spans="1:12" ht="11.25" hidden="1" customHeight="1" outlineLevel="1" x14ac:dyDescent="0.2">
      <c r="A158" s="16" t="s">
        <v>22</v>
      </c>
      <c r="B158" s="17"/>
      <c r="C158" s="8">
        <v>8.1396249999999668</v>
      </c>
      <c r="D158" s="8"/>
      <c r="E158" s="8"/>
      <c r="F158" s="8"/>
      <c r="G158" s="18">
        <v>258.58962499999996</v>
      </c>
      <c r="H158" s="19"/>
      <c r="I158" s="13">
        <v>100</v>
      </c>
      <c r="K158" s="18">
        <f>I158*G158</f>
        <v>25858.962499999994</v>
      </c>
      <c r="L158" s="26">
        <f t="shared" si="0"/>
        <v>813.96249999999668</v>
      </c>
    </row>
    <row r="159" spans="1:12" ht="11.25" hidden="1" customHeight="1" outlineLevel="1" x14ac:dyDescent="0.2">
      <c r="A159" s="16" t="s">
        <v>26</v>
      </c>
      <c r="B159" s="17"/>
      <c r="C159" s="11">
        <v>17</v>
      </c>
      <c r="D159" s="11"/>
      <c r="E159" s="11"/>
      <c r="F159" s="11"/>
      <c r="G159" s="18">
        <v>258.10435000000001</v>
      </c>
      <c r="H159" s="19">
        <v>242</v>
      </c>
      <c r="I159" s="13">
        <v>100</v>
      </c>
      <c r="K159" s="18">
        <f>I159*H159</f>
        <v>24200</v>
      </c>
      <c r="L159" s="26">
        <f t="shared" si="0"/>
        <v>1700</v>
      </c>
    </row>
    <row r="160" spans="1:12" ht="11.25" hidden="1" customHeight="1" outlineLevel="1" x14ac:dyDescent="0.2">
      <c r="A160" s="16" t="s">
        <v>28</v>
      </c>
      <c r="B160" s="17"/>
      <c r="C160" s="11">
        <v>17</v>
      </c>
      <c r="D160" s="11"/>
      <c r="E160" s="11"/>
      <c r="F160" s="11"/>
      <c r="G160" s="18">
        <v>271.082875</v>
      </c>
      <c r="H160" s="19">
        <v>253</v>
      </c>
      <c r="I160" s="13">
        <v>200</v>
      </c>
      <c r="K160" s="18">
        <f>I160*H160</f>
        <v>50600</v>
      </c>
      <c r="L160" s="26">
        <f t="shared" si="0"/>
        <v>3400</v>
      </c>
    </row>
    <row r="161" spans="1:12" ht="11.25" hidden="1" customHeight="1" outlineLevel="1" x14ac:dyDescent="0.2">
      <c r="A161" s="16" t="s">
        <v>32</v>
      </c>
      <c r="B161" s="17"/>
      <c r="C161" s="8">
        <v>8.4178249999999935</v>
      </c>
      <c r="D161" s="8"/>
      <c r="E161" s="8"/>
      <c r="F161" s="8"/>
      <c r="G161" s="18">
        <v>267.42782499999998</v>
      </c>
      <c r="H161" s="19"/>
      <c r="I161" s="13">
        <v>400</v>
      </c>
      <c r="K161" s="18">
        <f>I161*G161</f>
        <v>106971.12999999999</v>
      </c>
      <c r="L161" s="26">
        <f t="shared" si="0"/>
        <v>3367.1299999999974</v>
      </c>
    </row>
    <row r="162" spans="1:12" ht="11.25" hidden="1" customHeight="1" outlineLevel="1" x14ac:dyDescent="0.2">
      <c r="A162" s="16" t="s">
        <v>33</v>
      </c>
      <c r="B162" s="17"/>
      <c r="C162" s="8">
        <v>14.230124999999987</v>
      </c>
      <c r="D162" s="8"/>
      <c r="E162" s="8"/>
      <c r="F162" s="8"/>
      <c r="G162" s="18">
        <v>180.83204999999998</v>
      </c>
      <c r="H162" s="19"/>
      <c r="K162" s="18">
        <f>I162*G162</f>
        <v>0</v>
      </c>
      <c r="L162" s="26">
        <f t="shared" si="0"/>
        <v>0</v>
      </c>
    </row>
    <row r="163" spans="1:12" ht="11.25" hidden="1" customHeight="1" outlineLevel="1" x14ac:dyDescent="0.2">
      <c r="A163" s="16" t="s">
        <v>35</v>
      </c>
      <c r="B163" s="17"/>
      <c r="C163" s="11">
        <v>15</v>
      </c>
      <c r="D163" s="11"/>
      <c r="E163" s="11"/>
      <c r="F163" s="11"/>
      <c r="G163" s="18">
        <v>213.99594999999999</v>
      </c>
      <c r="H163" s="19">
        <v>206</v>
      </c>
      <c r="I163" s="13">
        <v>150</v>
      </c>
      <c r="K163" s="18">
        <f>I163*H163</f>
        <v>30900</v>
      </c>
      <c r="L163" s="26">
        <f t="shared" si="0"/>
        <v>2250</v>
      </c>
    </row>
    <row r="164" spans="1:12" ht="11.25" hidden="1" customHeight="1" outlineLevel="1" x14ac:dyDescent="0.2">
      <c r="A164" s="16" t="s">
        <v>53</v>
      </c>
      <c r="B164" s="17"/>
      <c r="C164" s="11">
        <v>20</v>
      </c>
      <c r="D164" s="11"/>
      <c r="E164" s="11"/>
      <c r="F164" s="11"/>
      <c r="G164" s="18">
        <v>275.19222499999995</v>
      </c>
      <c r="H164" s="19">
        <v>260</v>
      </c>
      <c r="K164" s="18">
        <f>I164*H164</f>
        <v>0</v>
      </c>
      <c r="L164" s="26">
        <f t="shared" si="0"/>
        <v>0</v>
      </c>
    </row>
    <row r="165" spans="1:12" ht="11.25" hidden="1" customHeight="1" outlineLevel="1" x14ac:dyDescent="0.2">
      <c r="A165" s="16" t="s">
        <v>55</v>
      </c>
      <c r="B165" s="17"/>
      <c r="C165" s="8">
        <v>9.8377499999999785</v>
      </c>
      <c r="D165" s="8"/>
      <c r="E165" s="8"/>
      <c r="F165" s="8"/>
      <c r="G165" s="18">
        <v>125.01509999999999</v>
      </c>
      <c r="H165" s="19"/>
      <c r="K165" s="18">
        <f>I165*G165</f>
        <v>0</v>
      </c>
      <c r="L165" s="26">
        <f t="shared" si="0"/>
        <v>0</v>
      </c>
    </row>
    <row r="166" spans="1:12" ht="11.25" hidden="1" customHeight="1" outlineLevel="1" x14ac:dyDescent="0.2">
      <c r="A166" s="16" t="s">
        <v>56</v>
      </c>
      <c r="B166" s="17"/>
      <c r="C166" s="8">
        <v>12.958562499999999</v>
      </c>
      <c r="D166" s="8"/>
      <c r="E166" s="8"/>
      <c r="F166" s="8"/>
      <c r="G166" s="18">
        <v>164.67342500000001</v>
      </c>
      <c r="H166" s="19"/>
      <c r="K166" s="18">
        <f>I166*G166</f>
        <v>0</v>
      </c>
      <c r="L166" s="26">
        <f t="shared" si="0"/>
        <v>0</v>
      </c>
    </row>
    <row r="167" spans="1:12" ht="11.25" hidden="1" customHeight="1" outlineLevel="1" x14ac:dyDescent="0.2">
      <c r="A167" s="16" t="s">
        <v>57</v>
      </c>
      <c r="B167" s="17"/>
      <c r="C167" s="8">
        <v>7.129525000000001</v>
      </c>
      <c r="D167" s="8"/>
      <c r="E167" s="8"/>
      <c r="F167" s="8"/>
      <c r="G167" s="18">
        <v>226.49952500000001</v>
      </c>
      <c r="H167" s="19"/>
      <c r="K167" s="18">
        <f>I167*G167</f>
        <v>0</v>
      </c>
      <c r="L167" s="26">
        <f t="shared" si="0"/>
        <v>0</v>
      </c>
    </row>
    <row r="168" spans="1:12" ht="11.25" hidden="1" customHeight="1" outlineLevel="1" x14ac:dyDescent="0.2">
      <c r="A168" s="16" t="s">
        <v>60</v>
      </c>
      <c r="B168" s="17"/>
      <c r="C168" s="11">
        <v>15</v>
      </c>
      <c r="D168" s="11"/>
      <c r="E168" s="11"/>
      <c r="F168" s="11"/>
      <c r="G168" s="18">
        <v>165.26194999999998</v>
      </c>
      <c r="H168" s="19">
        <v>158</v>
      </c>
      <c r="I168" s="13">
        <v>300</v>
      </c>
      <c r="K168" s="18">
        <f>I168*H168</f>
        <v>47400</v>
      </c>
      <c r="L168" s="26">
        <f t="shared" si="0"/>
        <v>4500</v>
      </c>
    </row>
    <row r="169" spans="1:12" ht="11.25" hidden="1" customHeight="1" outlineLevel="1" x14ac:dyDescent="0.2">
      <c r="A169" s="16" t="s">
        <v>62</v>
      </c>
      <c r="B169" s="17"/>
      <c r="C169" s="11">
        <v>20</v>
      </c>
      <c r="D169" s="11"/>
      <c r="E169" s="11"/>
      <c r="F169" s="11"/>
      <c r="G169" s="18">
        <v>202.55584999999999</v>
      </c>
      <c r="H169" s="19">
        <v>196</v>
      </c>
      <c r="I169" s="13">
        <v>1000</v>
      </c>
      <c r="K169" s="18">
        <f>I169*H169</f>
        <v>196000</v>
      </c>
      <c r="L169" s="26">
        <f t="shared" si="0"/>
        <v>20000</v>
      </c>
    </row>
    <row r="170" spans="1:12" ht="11.25" hidden="1" customHeight="1" outlineLevel="1" x14ac:dyDescent="0.2">
      <c r="A170" s="16" t="s">
        <v>63</v>
      </c>
      <c r="B170" s="17"/>
      <c r="C170" s="8">
        <v>8.9485500000000116</v>
      </c>
      <c r="D170" s="8"/>
      <c r="E170" s="8"/>
      <c r="F170" s="8"/>
      <c r="G170" s="18">
        <v>142.14427499999999</v>
      </c>
      <c r="H170" s="19"/>
      <c r="K170" s="18">
        <f>I170*G170</f>
        <v>0</v>
      </c>
      <c r="L170" s="26">
        <f t="shared" si="0"/>
        <v>0</v>
      </c>
    </row>
    <row r="171" spans="1:12" ht="11.25" hidden="1" customHeight="1" outlineLevel="1" x14ac:dyDescent="0.2">
      <c r="A171" s="16" t="s">
        <v>64</v>
      </c>
      <c r="B171" s="17"/>
      <c r="C171" s="11">
        <v>13</v>
      </c>
      <c r="D171" s="11"/>
      <c r="E171" s="11"/>
      <c r="F171" s="11"/>
      <c r="G171" s="18">
        <v>231.6104</v>
      </c>
      <c r="H171" s="19">
        <v>213.32</v>
      </c>
      <c r="I171" s="13">
        <v>4000</v>
      </c>
      <c r="K171" s="18">
        <f>I171*H171</f>
        <v>853280</v>
      </c>
      <c r="L171" s="26">
        <f t="shared" si="0"/>
        <v>52000</v>
      </c>
    </row>
    <row r="172" spans="1:12" ht="11.25" hidden="1" customHeight="1" outlineLevel="1" x14ac:dyDescent="0.2">
      <c r="A172" s="16" t="s">
        <v>72</v>
      </c>
      <c r="B172" s="17"/>
      <c r="C172" s="11">
        <v>26</v>
      </c>
      <c r="D172" s="11"/>
      <c r="E172" s="11"/>
      <c r="F172" s="11"/>
      <c r="G172" s="18">
        <v>238.62107500000002</v>
      </c>
      <c r="H172" s="19">
        <v>234</v>
      </c>
      <c r="K172" s="18">
        <f>I172*H172</f>
        <v>0</v>
      </c>
      <c r="L172" s="26">
        <f t="shared" si="0"/>
        <v>0</v>
      </c>
    </row>
    <row r="173" spans="1:12" ht="11.25" hidden="1" customHeight="1" outlineLevel="1" x14ac:dyDescent="0.2">
      <c r="A173" s="16" t="s">
        <v>73</v>
      </c>
      <c r="B173" s="17"/>
      <c r="C173" s="8">
        <v>10.951687499999991</v>
      </c>
      <c r="D173" s="8"/>
      <c r="E173" s="8"/>
      <c r="F173" s="8"/>
      <c r="G173" s="18">
        <v>139.17067499999999</v>
      </c>
      <c r="H173" s="19"/>
      <c r="K173" s="18">
        <f>I173*G173</f>
        <v>0</v>
      </c>
      <c r="L173" s="26">
        <f t="shared" si="0"/>
        <v>0</v>
      </c>
    </row>
    <row r="174" spans="1:12" ht="11.25" hidden="1" customHeight="1" outlineLevel="1" x14ac:dyDescent="0.2">
      <c r="A174" s="16" t="s">
        <v>76</v>
      </c>
      <c r="B174" s="17"/>
      <c r="C174" s="11">
        <v>23</v>
      </c>
      <c r="D174" s="11"/>
      <c r="E174" s="11"/>
      <c r="F174" s="11"/>
      <c r="G174" s="18">
        <v>202.55584999999999</v>
      </c>
      <c r="H174" s="19">
        <v>199</v>
      </c>
      <c r="K174" s="18">
        <f>I174*H174</f>
        <v>0</v>
      </c>
      <c r="L174" s="26">
        <f t="shared" si="0"/>
        <v>0</v>
      </c>
    </row>
    <row r="175" spans="1:12" ht="11.25" hidden="1" customHeight="1" outlineLevel="1" x14ac:dyDescent="0.2">
      <c r="A175" s="16" t="s">
        <v>81</v>
      </c>
      <c r="B175" s="17"/>
      <c r="C175" s="11">
        <v>11</v>
      </c>
      <c r="D175" s="11"/>
      <c r="E175" s="11"/>
      <c r="F175" s="11"/>
      <c r="G175" s="18">
        <v>165.48910000000001</v>
      </c>
      <c r="H175" s="19">
        <v>155</v>
      </c>
      <c r="I175" s="13">
        <v>2000</v>
      </c>
      <c r="K175" s="18">
        <f>I175*H175</f>
        <v>310000</v>
      </c>
      <c r="L175" s="26">
        <f t="shared" si="0"/>
        <v>22000</v>
      </c>
    </row>
    <row r="176" spans="1:12" ht="11.25" hidden="1" customHeight="1" outlineLevel="1" x14ac:dyDescent="0.2">
      <c r="A176" s="16" t="s">
        <v>83</v>
      </c>
      <c r="B176" s="17"/>
      <c r="C176" s="8">
        <v>8.4759999999999991</v>
      </c>
      <c r="D176" s="8"/>
      <c r="E176" s="8"/>
      <c r="F176" s="8"/>
      <c r="G176" s="18">
        <v>269.27600000000001</v>
      </c>
      <c r="H176" s="19"/>
      <c r="K176" s="18">
        <f>I176*G176</f>
        <v>0</v>
      </c>
      <c r="L176" s="26">
        <f t="shared" si="0"/>
        <v>0</v>
      </c>
    </row>
    <row r="177" spans="1:12" ht="11.25" hidden="1" customHeight="1" outlineLevel="1" x14ac:dyDescent="0.2">
      <c r="A177" s="16" t="s">
        <v>84</v>
      </c>
      <c r="B177" s="17"/>
      <c r="C177" s="8">
        <v>6.4372749999999996</v>
      </c>
      <c r="D177" s="8"/>
      <c r="E177" s="8"/>
      <c r="F177" s="8"/>
      <c r="G177" s="18">
        <v>204.50727499999999</v>
      </c>
      <c r="H177" s="19"/>
      <c r="K177" s="18">
        <f>I177*G177</f>
        <v>0</v>
      </c>
      <c r="L177" s="26">
        <f t="shared" si="0"/>
        <v>0</v>
      </c>
    </row>
    <row r="178" spans="1:12" ht="11.25" hidden="1" customHeight="1" outlineLevel="1" x14ac:dyDescent="0.2">
      <c r="A178" s="16" t="s">
        <v>90</v>
      </c>
      <c r="B178" s="17"/>
      <c r="C178" s="8">
        <v>8.511099999999999</v>
      </c>
      <c r="D178" s="8"/>
      <c r="E178" s="8"/>
      <c r="F178" s="8"/>
      <c r="G178" s="18">
        <v>270.39109999999999</v>
      </c>
      <c r="H178" s="19"/>
      <c r="I178" s="13">
        <v>700</v>
      </c>
      <c r="K178" s="18">
        <f>I178*G178</f>
        <v>189273.77</v>
      </c>
      <c r="L178" s="26">
        <f t="shared" si="0"/>
        <v>5957.7699999999995</v>
      </c>
    </row>
    <row r="179" spans="1:12" ht="11.25" hidden="1" customHeight="1" outlineLevel="1" x14ac:dyDescent="0.2">
      <c r="A179" s="16" t="s">
        <v>93</v>
      </c>
      <c r="B179" s="17"/>
      <c r="C179" s="11">
        <v>22</v>
      </c>
      <c r="D179" s="11"/>
      <c r="E179" s="11"/>
      <c r="F179" s="11"/>
      <c r="G179" s="18">
        <v>131.447575</v>
      </c>
      <c r="H179" s="20">
        <v>125</v>
      </c>
      <c r="K179" s="18">
        <f>I179*H179</f>
        <v>0</v>
      </c>
      <c r="L179" s="26">
        <f t="shared" si="0"/>
        <v>0</v>
      </c>
    </row>
    <row r="180" spans="1:12" ht="11.25" hidden="1" customHeight="1" outlineLevel="1" x14ac:dyDescent="0.2">
      <c r="A180" s="16" t="s">
        <v>94</v>
      </c>
      <c r="B180" s="17"/>
      <c r="C180" s="8">
        <v>8.391824999999983</v>
      </c>
      <c r="D180" s="8"/>
      <c r="E180" s="8"/>
      <c r="F180" s="8"/>
      <c r="G180" s="18">
        <v>266.60182499999996</v>
      </c>
      <c r="H180" s="19"/>
      <c r="K180" s="18">
        <f>I180*G180</f>
        <v>0</v>
      </c>
      <c r="L180" s="26">
        <f t="shared" si="0"/>
        <v>0</v>
      </c>
    </row>
    <row r="181" spans="1:12" ht="11.25" hidden="1" customHeight="1" outlineLevel="1" x14ac:dyDescent="0.2">
      <c r="A181" s="16" t="s">
        <v>97</v>
      </c>
      <c r="B181" s="17"/>
      <c r="C181" s="8">
        <v>3.9477749999999929</v>
      </c>
      <c r="D181" s="8"/>
      <c r="E181" s="8"/>
      <c r="F181" s="8"/>
      <c r="G181" s="18">
        <v>125.41777499999999</v>
      </c>
      <c r="H181" s="19"/>
      <c r="K181" s="18">
        <f>I181*G181</f>
        <v>0</v>
      </c>
      <c r="L181" s="26">
        <f t="shared" si="0"/>
        <v>0</v>
      </c>
    </row>
    <row r="182" spans="1:12" ht="11.25" hidden="1" customHeight="1" outlineLevel="1" x14ac:dyDescent="0.2">
      <c r="A182" s="16" t="s">
        <v>98</v>
      </c>
      <c r="B182" s="17"/>
      <c r="C182" s="11">
        <v>18</v>
      </c>
      <c r="D182" s="11"/>
      <c r="E182" s="11"/>
      <c r="F182" s="11"/>
      <c r="G182" s="18">
        <v>274.118425</v>
      </c>
      <c r="H182" s="19">
        <v>265</v>
      </c>
      <c r="I182" s="13">
        <v>1000</v>
      </c>
      <c r="K182" s="18">
        <f>I182*H182</f>
        <v>265000</v>
      </c>
      <c r="L182" s="26">
        <f t="shared" si="0"/>
        <v>18000</v>
      </c>
    </row>
    <row r="183" spans="1:12" ht="11.25" hidden="1" customHeight="1" outlineLevel="1" x14ac:dyDescent="0.2">
      <c r="A183" s="16" t="s">
        <v>116</v>
      </c>
      <c r="B183" s="17"/>
      <c r="C183" s="11">
        <v>21</v>
      </c>
      <c r="D183" s="11"/>
      <c r="E183" s="11"/>
      <c r="F183" s="11"/>
      <c r="G183" s="18">
        <v>94.246600000000001</v>
      </c>
      <c r="H183" s="19">
        <v>91</v>
      </c>
      <c r="I183" s="13">
        <v>1260</v>
      </c>
      <c r="J183" s="13">
        <v>3000</v>
      </c>
      <c r="K183" s="18">
        <f>I183*H183</f>
        <v>114660</v>
      </c>
      <c r="L183" s="26">
        <f t="shared" si="0"/>
        <v>26460</v>
      </c>
    </row>
    <row r="184" spans="1:12" ht="11.25" hidden="1" customHeight="1" outlineLevel="1" x14ac:dyDescent="0.2">
      <c r="A184" s="16" t="s">
        <v>118</v>
      </c>
      <c r="B184" s="17"/>
      <c r="C184" s="8">
        <v>6.7807999999999993</v>
      </c>
      <c r="D184" s="8"/>
      <c r="E184" s="8"/>
      <c r="F184" s="8"/>
      <c r="G184" s="18">
        <v>215.42079999999999</v>
      </c>
      <c r="H184" s="19"/>
      <c r="I184" s="13">
        <v>100</v>
      </c>
      <c r="K184" s="18">
        <f>I184*G184</f>
        <v>21542.079999999998</v>
      </c>
      <c r="L184" s="26">
        <f t="shared" si="0"/>
        <v>678.07999999999993</v>
      </c>
    </row>
    <row r="185" spans="1:12" ht="11.25" hidden="1" customHeight="1" outlineLevel="1" x14ac:dyDescent="0.2">
      <c r="A185" s="16" t="s">
        <v>127</v>
      </c>
      <c r="B185" s="17"/>
      <c r="C185" s="8">
        <v>5.5132999999999868</v>
      </c>
      <c r="D185" s="8"/>
      <c r="E185" s="8"/>
      <c r="F185" s="8"/>
      <c r="G185" s="18">
        <v>175.15329999999997</v>
      </c>
      <c r="H185" s="19"/>
      <c r="K185" s="18">
        <f>I185*G185</f>
        <v>0</v>
      </c>
      <c r="L185" s="26">
        <f t="shared" si="0"/>
        <v>0</v>
      </c>
    </row>
    <row r="186" spans="1:12" ht="11.25" hidden="1" customHeight="1" outlineLevel="1" x14ac:dyDescent="0.2">
      <c r="A186" s="16" t="s">
        <v>134</v>
      </c>
      <c r="B186" s="17"/>
      <c r="C186" s="8">
        <v>6.9751499999999851</v>
      </c>
      <c r="D186" s="8"/>
      <c r="E186" s="8"/>
      <c r="F186" s="8"/>
      <c r="G186" s="18">
        <v>221.59514999999999</v>
      </c>
      <c r="H186" s="19"/>
      <c r="I186" s="13">
        <v>600</v>
      </c>
      <c r="K186" s="18">
        <f>I186*G186</f>
        <v>132957.09</v>
      </c>
      <c r="L186" s="26">
        <f t="shared" si="0"/>
        <v>4185.0899999999911</v>
      </c>
    </row>
    <row r="187" spans="1:12" ht="25.5" hidden="1" x14ac:dyDescent="0.2">
      <c r="A187" s="21" t="s">
        <v>139</v>
      </c>
      <c r="B187" s="19"/>
      <c r="C187" s="8">
        <v>3.6240749999999906</v>
      </c>
      <c r="D187" s="8"/>
      <c r="E187" s="8"/>
      <c r="F187" s="8"/>
      <c r="G187" s="18">
        <v>115.134075</v>
      </c>
      <c r="H187" s="19"/>
      <c r="K187" s="18">
        <f>I187*G187</f>
        <v>0</v>
      </c>
      <c r="L187" s="26">
        <f t="shared" si="0"/>
        <v>0</v>
      </c>
    </row>
    <row r="188" spans="1:12" hidden="1" x14ac:dyDescent="0.2">
      <c r="A188" s="22" t="s">
        <v>140</v>
      </c>
      <c r="B188" s="23"/>
      <c r="C188" s="8">
        <v>7.2179250000000081</v>
      </c>
      <c r="D188" s="8"/>
      <c r="E188" s="8"/>
      <c r="F188" s="8"/>
      <c r="G188" s="18">
        <v>229.30792500000001</v>
      </c>
      <c r="H188" s="19"/>
      <c r="K188" s="18">
        <f>I188*G188</f>
        <v>0</v>
      </c>
      <c r="L188" s="26">
        <f t="shared" si="0"/>
        <v>0</v>
      </c>
    </row>
    <row r="189" spans="1:12" hidden="1" x14ac:dyDescent="0.2">
      <c r="A189" s="22" t="s">
        <v>141</v>
      </c>
      <c r="B189" s="23"/>
      <c r="C189" s="11">
        <v>20</v>
      </c>
      <c r="D189" s="11"/>
      <c r="E189" s="11"/>
      <c r="F189" s="11"/>
      <c r="G189" s="18">
        <v>231.6104</v>
      </c>
      <c r="H189" s="19">
        <v>221</v>
      </c>
      <c r="I189" s="13">
        <v>120</v>
      </c>
      <c r="K189" s="18">
        <f>I189*H189</f>
        <v>26520</v>
      </c>
      <c r="L189" s="26">
        <f t="shared" si="0"/>
        <v>2400</v>
      </c>
    </row>
    <row r="190" spans="1:12" ht="18" hidden="1" customHeight="1" x14ac:dyDescent="0.2">
      <c r="A190" s="28" t="s">
        <v>147</v>
      </c>
      <c r="B190" s="23"/>
      <c r="C190" s="11">
        <v>4.1199999999999903</v>
      </c>
      <c r="D190" s="11"/>
      <c r="E190" s="11"/>
      <c r="F190" s="11"/>
      <c r="G190" s="18">
        <v>130.88</v>
      </c>
      <c r="H190" s="19"/>
      <c r="I190" s="13">
        <v>100</v>
      </c>
      <c r="K190" s="18">
        <f>I190*G190</f>
        <v>13088</v>
      </c>
      <c r="L190" s="26">
        <f t="shared" si="0"/>
        <v>411.99999999999903</v>
      </c>
    </row>
    <row r="191" spans="1:12" hidden="1" x14ac:dyDescent="0.2">
      <c r="A191" s="24" t="s">
        <v>142</v>
      </c>
      <c r="B191" s="23"/>
      <c r="C191" s="8">
        <v>7.3908250000000066</v>
      </c>
      <c r="D191" s="8"/>
      <c r="E191" s="8"/>
      <c r="F191" s="8"/>
      <c r="G191" s="18">
        <v>234.800825</v>
      </c>
      <c r="H191" s="19"/>
      <c r="I191" s="13">
        <v>1000</v>
      </c>
      <c r="K191" s="18">
        <f>I191*G191</f>
        <v>234800.82500000001</v>
      </c>
      <c r="L191" s="26">
        <f t="shared" si="0"/>
        <v>7390.8250000000062</v>
      </c>
    </row>
    <row r="192" spans="1:12" hidden="1" x14ac:dyDescent="0.2">
      <c r="K192" s="18">
        <f>I192*H192</f>
        <v>0</v>
      </c>
      <c r="L192" s="26">
        <f>SUBTOTAL(9,L154:L191)</f>
        <v>0</v>
      </c>
    </row>
    <row r="193" spans="1:12" hidden="1" x14ac:dyDescent="0.2">
      <c r="C193" s="13"/>
      <c r="D193" s="13"/>
      <c r="E193" s="13"/>
      <c r="F193" s="13"/>
      <c r="I193" s="12">
        <f>SUBTOTAL(9,I154:I192)</f>
        <v>0</v>
      </c>
      <c r="K193" s="25">
        <f>SUBTOTAL(9,K154:K192)</f>
        <v>0</v>
      </c>
    </row>
    <row r="194" spans="1:12" hidden="1" x14ac:dyDescent="0.2"/>
    <row r="195" spans="1:12" ht="26.25" hidden="1" x14ac:dyDescent="0.4">
      <c r="A195" s="72"/>
      <c r="B195" s="72"/>
      <c r="C195" s="72"/>
      <c r="D195" s="57"/>
      <c r="E195" s="60"/>
      <c r="F195" s="64"/>
    </row>
    <row r="196" spans="1:12" ht="26.25" hidden="1" x14ac:dyDescent="0.4">
      <c r="A196" s="72">
        <v>44701</v>
      </c>
      <c r="B196" s="72"/>
      <c r="C196" s="72"/>
      <c r="D196" s="57"/>
      <c r="E196" s="60"/>
      <c r="F196" s="64"/>
    </row>
    <row r="197" spans="1:12" ht="12.75" hidden="1" customHeight="1" x14ac:dyDescent="0.2">
      <c r="A197" s="14"/>
      <c r="B197" s="14" t="s">
        <v>0</v>
      </c>
      <c r="C197" s="2"/>
      <c r="D197" s="2"/>
      <c r="E197" s="2"/>
      <c r="F197" s="2"/>
      <c r="G197" s="70" t="s">
        <v>148</v>
      </c>
      <c r="H197" s="70" t="s">
        <v>143</v>
      </c>
      <c r="I197" s="70" t="s">
        <v>144</v>
      </c>
      <c r="J197" s="67" t="s">
        <v>145</v>
      </c>
      <c r="K197" s="76" t="s">
        <v>146</v>
      </c>
    </row>
    <row r="198" spans="1:12" ht="12.75" hidden="1" customHeight="1" x14ac:dyDescent="0.2">
      <c r="A198" s="73" t="s">
        <v>1</v>
      </c>
      <c r="B198" s="14" t="s">
        <v>2</v>
      </c>
      <c r="C198" s="2"/>
      <c r="D198" s="2"/>
      <c r="E198" s="2"/>
      <c r="F198" s="2"/>
      <c r="G198" s="70"/>
      <c r="H198" s="70"/>
      <c r="I198" s="70"/>
      <c r="J198" s="67"/>
      <c r="K198" s="76"/>
    </row>
    <row r="199" spans="1:12" ht="12.75" hidden="1" customHeight="1" x14ac:dyDescent="0.2">
      <c r="A199" s="74"/>
      <c r="B199" s="14" t="s">
        <v>3</v>
      </c>
      <c r="C199" s="2"/>
      <c r="D199" s="2"/>
      <c r="E199" s="2"/>
      <c r="F199" s="2"/>
      <c r="G199" s="70"/>
      <c r="H199" s="70"/>
      <c r="I199" s="70"/>
      <c r="J199" s="67"/>
      <c r="K199" s="76"/>
    </row>
    <row r="200" spans="1:12" ht="12.75" hidden="1" customHeight="1" x14ac:dyDescent="0.2">
      <c r="A200" s="75"/>
      <c r="B200" s="14" t="s">
        <v>4</v>
      </c>
      <c r="C200" s="2"/>
      <c r="D200" s="2"/>
      <c r="E200" s="2"/>
      <c r="F200" s="2"/>
      <c r="G200" s="70"/>
      <c r="H200" s="70"/>
      <c r="I200" s="70"/>
      <c r="J200" s="67"/>
      <c r="K200" s="76"/>
    </row>
    <row r="201" spans="1:12" ht="11.25" hidden="1" customHeight="1" collapsed="1" x14ac:dyDescent="0.2">
      <c r="A201" s="15"/>
      <c r="B201" s="29"/>
      <c r="C201" s="9"/>
      <c r="D201" s="9"/>
      <c r="E201" s="9"/>
      <c r="F201" s="9"/>
    </row>
    <row r="202" spans="1:12" ht="11.25" hidden="1" customHeight="1" outlineLevel="1" x14ac:dyDescent="0.2">
      <c r="A202" s="16" t="s">
        <v>5</v>
      </c>
      <c r="B202" s="17">
        <f>VLOOKUP(A202,[1]TDSheet!$A$6:$B$227,2,0)</f>
        <v>181.58</v>
      </c>
      <c r="C202" s="11">
        <v>28.5</v>
      </c>
      <c r="D202" s="11"/>
      <c r="E202" s="11"/>
      <c r="F202" s="11"/>
      <c r="G202" s="18">
        <v>187.48135000000002</v>
      </c>
      <c r="H202" s="19">
        <v>172.9</v>
      </c>
      <c r="K202" s="18"/>
      <c r="L202" s="26">
        <f t="shared" ref="L202:L239" si="1">I202*C202</f>
        <v>0</v>
      </c>
    </row>
    <row r="203" spans="1:12" ht="11.25" hidden="1" customHeight="1" outlineLevel="1" x14ac:dyDescent="0.2">
      <c r="A203" s="16" t="s">
        <v>6</v>
      </c>
      <c r="B203" s="17">
        <f>VLOOKUP(A203,[1]TDSheet!$A$6:$B$227,2,0)</f>
        <v>267.98</v>
      </c>
      <c r="C203" s="11">
        <v>21</v>
      </c>
      <c r="D203" s="11"/>
      <c r="E203" s="11"/>
      <c r="F203" s="11"/>
      <c r="G203" s="18">
        <v>276.68934999999999</v>
      </c>
      <c r="H203" s="19">
        <v>261.8</v>
      </c>
      <c r="I203" s="13">
        <v>50</v>
      </c>
      <c r="K203" s="18">
        <f>I203*H203</f>
        <v>13090</v>
      </c>
      <c r="L203" s="26">
        <f t="shared" si="1"/>
        <v>1050</v>
      </c>
    </row>
    <row r="204" spans="1:12" ht="11.25" hidden="1" customHeight="1" outlineLevel="1" x14ac:dyDescent="0.2">
      <c r="A204" s="16" t="s">
        <v>16</v>
      </c>
      <c r="B204" s="17">
        <f>VLOOKUP(A204,[1]TDSheet!$A$6:$B$227,2,0)</f>
        <v>157.19</v>
      </c>
      <c r="C204" s="11">
        <v>24</v>
      </c>
      <c r="D204" s="11"/>
      <c r="E204" s="11"/>
      <c r="F204" s="11"/>
      <c r="G204" s="18">
        <v>162.298675</v>
      </c>
      <c r="H204" s="19">
        <v>154</v>
      </c>
      <c r="I204" s="13">
        <v>25</v>
      </c>
      <c r="J204" s="13">
        <v>50</v>
      </c>
      <c r="K204" s="18">
        <f>I204*H204</f>
        <v>3850</v>
      </c>
      <c r="L204" s="26">
        <f t="shared" si="1"/>
        <v>600</v>
      </c>
    </row>
    <row r="205" spans="1:12" ht="11.25" hidden="1" customHeight="1" outlineLevel="1" x14ac:dyDescent="0.2">
      <c r="A205" s="16" t="s">
        <v>17</v>
      </c>
      <c r="B205" s="17">
        <f>VLOOKUP(A205,[1]TDSheet!$A$6:$B$227,2,0)</f>
        <v>259.33999999999997</v>
      </c>
      <c r="C205" s="11">
        <v>20</v>
      </c>
      <c r="D205" s="11"/>
      <c r="E205" s="11"/>
      <c r="F205" s="11"/>
      <c r="G205" s="18">
        <v>267.76854999999995</v>
      </c>
      <c r="H205" s="19">
        <v>255</v>
      </c>
      <c r="K205" s="18">
        <f>I205*H205</f>
        <v>0</v>
      </c>
      <c r="L205" s="26">
        <f t="shared" si="1"/>
        <v>0</v>
      </c>
    </row>
    <row r="206" spans="1:12" ht="11.25" hidden="1" customHeight="1" outlineLevel="1" x14ac:dyDescent="0.2">
      <c r="A206" s="16" t="s">
        <v>22</v>
      </c>
      <c r="B206" s="17">
        <f>VLOOKUP(A206,[1]TDSheet!$A$6:$B$227,2,0)</f>
        <v>262.97000000000003</v>
      </c>
      <c r="C206" s="8">
        <v>8.1396249999999668</v>
      </c>
      <c r="D206" s="8"/>
      <c r="E206" s="8"/>
      <c r="F206" s="8"/>
      <c r="G206" s="18">
        <v>271.516525</v>
      </c>
      <c r="H206" s="19"/>
      <c r="I206" s="13">
        <v>50</v>
      </c>
      <c r="K206" s="18">
        <f>I206*G206</f>
        <v>13575.82625</v>
      </c>
      <c r="L206" s="26">
        <f t="shared" si="1"/>
        <v>406.98124999999834</v>
      </c>
    </row>
    <row r="207" spans="1:12" ht="11.25" hidden="1" customHeight="1" outlineLevel="1" x14ac:dyDescent="0.2">
      <c r="A207" s="16" t="s">
        <v>26</v>
      </c>
      <c r="B207" s="17">
        <f>VLOOKUP(A207,[1]TDSheet!$A$6:$B$227,2,0)</f>
        <v>254.98</v>
      </c>
      <c r="C207" s="11">
        <v>16</v>
      </c>
      <c r="D207" s="11"/>
      <c r="E207" s="11"/>
      <c r="F207" s="11"/>
      <c r="G207" s="18">
        <v>263.26684999999998</v>
      </c>
      <c r="H207" s="19">
        <v>245</v>
      </c>
      <c r="I207" s="13">
        <v>1050</v>
      </c>
      <c r="K207" s="18">
        <f>I207*H207</f>
        <v>257250</v>
      </c>
      <c r="L207" s="26">
        <f t="shared" si="1"/>
        <v>16800</v>
      </c>
    </row>
    <row r="208" spans="1:12" ht="11.25" hidden="1" customHeight="1" outlineLevel="1" x14ac:dyDescent="0.2">
      <c r="A208" s="16" t="s">
        <v>28</v>
      </c>
      <c r="B208" s="17">
        <f>VLOOKUP(A208,[1]TDSheet!$A$6:$B$227,2,0)</f>
        <v>267.8</v>
      </c>
      <c r="C208" s="11">
        <v>17</v>
      </c>
      <c r="D208" s="11"/>
      <c r="E208" s="11"/>
      <c r="F208" s="11"/>
      <c r="G208" s="18">
        <v>276.50350000000003</v>
      </c>
      <c r="H208" s="19">
        <v>259</v>
      </c>
      <c r="I208" s="13">
        <v>200</v>
      </c>
      <c r="K208" s="18">
        <f>I208*H208</f>
        <v>51800</v>
      </c>
      <c r="L208" s="26">
        <f t="shared" si="1"/>
        <v>3400</v>
      </c>
    </row>
    <row r="209" spans="1:12" ht="11.25" hidden="1" customHeight="1" outlineLevel="1" x14ac:dyDescent="0.2">
      <c r="A209" s="16" t="s">
        <v>32</v>
      </c>
      <c r="B209" s="17">
        <f>VLOOKUP(A209,[1]TDSheet!$A$6:$B$227,2,0)</f>
        <v>271.95999999999998</v>
      </c>
      <c r="C209" s="8">
        <v>8.4178249999999935</v>
      </c>
      <c r="D209" s="8"/>
      <c r="E209" s="8"/>
      <c r="F209" s="8"/>
      <c r="G209" s="18">
        <v>280.7987</v>
      </c>
      <c r="H209" s="19"/>
      <c r="K209" s="18">
        <f>I209*G209</f>
        <v>0</v>
      </c>
      <c r="L209" s="26">
        <f t="shared" si="1"/>
        <v>0</v>
      </c>
    </row>
    <row r="210" spans="1:12" ht="11.25" hidden="1" customHeight="1" outlineLevel="1" x14ac:dyDescent="0.2">
      <c r="A210" s="16" t="s">
        <v>33</v>
      </c>
      <c r="B210" s="17">
        <f>VLOOKUP(A210,[1]TDSheet!$A$6:$B$227,2,0)</f>
        <v>175.14</v>
      </c>
      <c r="C210" s="8">
        <v>14.230124999999987</v>
      </c>
      <c r="D210" s="8"/>
      <c r="E210" s="8"/>
      <c r="F210" s="8"/>
      <c r="G210" s="18">
        <v>180.83204999999998</v>
      </c>
      <c r="H210" s="19"/>
      <c r="K210" s="18">
        <f>I210*G210</f>
        <v>0</v>
      </c>
      <c r="L210" s="26">
        <f t="shared" si="1"/>
        <v>0</v>
      </c>
    </row>
    <row r="211" spans="1:12" ht="11.25" hidden="1" customHeight="1" outlineLevel="1" x14ac:dyDescent="0.2">
      <c r="A211" s="16" t="s">
        <v>35</v>
      </c>
      <c r="B211" s="17">
        <f>VLOOKUP(A211,[1]TDSheet!$A$6:$B$227,2,0)</f>
        <v>227.99</v>
      </c>
      <c r="C211" s="11">
        <v>15</v>
      </c>
      <c r="D211" s="11"/>
      <c r="E211" s="11"/>
      <c r="F211" s="11"/>
      <c r="G211" s="18">
        <v>235.399675</v>
      </c>
      <c r="H211" s="19">
        <v>227</v>
      </c>
      <c r="I211" s="13">
        <v>150</v>
      </c>
      <c r="K211" s="18">
        <f>I211*H211</f>
        <v>34050</v>
      </c>
      <c r="L211" s="26">
        <f t="shared" si="1"/>
        <v>2250</v>
      </c>
    </row>
    <row r="212" spans="1:12" ht="11.25" hidden="1" customHeight="1" outlineLevel="1" x14ac:dyDescent="0.2">
      <c r="A212" s="16" t="s">
        <v>53</v>
      </c>
      <c r="B212" s="17">
        <f>VLOOKUP(A212,[1]TDSheet!$A$6:$B$227,2,0)</f>
        <v>293.18</v>
      </c>
      <c r="C212" s="11">
        <v>20</v>
      </c>
      <c r="D212" s="11"/>
      <c r="E212" s="11"/>
      <c r="F212" s="11"/>
      <c r="G212" s="18">
        <v>302.70835</v>
      </c>
      <c r="H212" s="19">
        <v>287</v>
      </c>
      <c r="K212" s="18">
        <f>I212*H212</f>
        <v>0</v>
      </c>
      <c r="L212" s="26">
        <f t="shared" si="1"/>
        <v>0</v>
      </c>
    </row>
    <row r="213" spans="1:12" ht="11.25" hidden="1" customHeight="1" outlineLevel="1" x14ac:dyDescent="0.2">
      <c r="A213" s="16" t="s">
        <v>55</v>
      </c>
      <c r="B213" s="17">
        <v>133.19</v>
      </c>
      <c r="C213" s="8">
        <v>9.8377499999999785</v>
      </c>
      <c r="D213" s="8"/>
      <c r="E213" s="8"/>
      <c r="F213" s="8"/>
      <c r="G213" s="18">
        <v>137.52000000000001</v>
      </c>
      <c r="H213" s="19"/>
      <c r="K213" s="18">
        <f>I213*G213</f>
        <v>0</v>
      </c>
      <c r="L213" s="26">
        <f t="shared" si="1"/>
        <v>0</v>
      </c>
    </row>
    <row r="214" spans="1:12" ht="11.25" hidden="1" customHeight="1" outlineLevel="1" x14ac:dyDescent="0.2">
      <c r="A214" s="16" t="s">
        <v>56</v>
      </c>
      <c r="B214" s="17">
        <f>VLOOKUP(A214,[1]TDSheet!$A$6:$B$227,2,0)</f>
        <v>162.68</v>
      </c>
      <c r="C214" s="8">
        <v>12.958562499999999</v>
      </c>
      <c r="D214" s="8"/>
      <c r="E214" s="8"/>
      <c r="F214" s="8"/>
      <c r="G214" s="18">
        <v>167.96710000000002</v>
      </c>
      <c r="H214" s="19"/>
      <c r="K214" s="18">
        <f>I214*G214</f>
        <v>0</v>
      </c>
      <c r="L214" s="26">
        <f t="shared" si="1"/>
        <v>0</v>
      </c>
    </row>
    <row r="215" spans="1:12" ht="11.25" hidden="1" customHeight="1" outlineLevel="1" x14ac:dyDescent="0.2">
      <c r="A215" s="16" t="s">
        <v>57</v>
      </c>
      <c r="B215" s="17">
        <f>VLOOKUP(A215,[1]TDSheet!$A$6:$B$227,2,0)</f>
        <v>230.34</v>
      </c>
      <c r="C215" s="8">
        <v>7.129525000000001</v>
      </c>
      <c r="D215" s="8"/>
      <c r="E215" s="8"/>
      <c r="F215" s="8"/>
      <c r="G215" s="18">
        <v>237.82605000000001</v>
      </c>
      <c r="H215" s="19"/>
      <c r="I215" s="13">
        <v>400</v>
      </c>
      <c r="K215" s="18">
        <f>I215*G215</f>
        <v>95130.42</v>
      </c>
      <c r="L215" s="26">
        <f t="shared" si="1"/>
        <v>2851.8100000000004</v>
      </c>
    </row>
    <row r="216" spans="1:12" ht="11.25" hidden="1" customHeight="1" outlineLevel="1" x14ac:dyDescent="0.2">
      <c r="A216" s="16" t="s">
        <v>60</v>
      </c>
      <c r="B216" s="17">
        <f>VLOOKUP(A216,[1]TDSheet!$A$6:$B$227,2,0)</f>
        <v>168.06</v>
      </c>
      <c r="C216" s="11">
        <v>15</v>
      </c>
      <c r="D216" s="11"/>
      <c r="E216" s="11"/>
      <c r="F216" s="11"/>
      <c r="G216" s="18">
        <v>173.52195</v>
      </c>
      <c r="H216" s="19">
        <v>166</v>
      </c>
      <c r="I216" s="13">
        <v>300</v>
      </c>
      <c r="K216" s="18">
        <f>I216*H216</f>
        <v>49800</v>
      </c>
      <c r="L216" s="26">
        <f t="shared" si="1"/>
        <v>4500</v>
      </c>
    </row>
    <row r="217" spans="1:12" ht="11.25" hidden="1" customHeight="1" outlineLevel="1" x14ac:dyDescent="0.2">
      <c r="A217" s="16" t="s">
        <v>62</v>
      </c>
      <c r="B217" s="17">
        <f>VLOOKUP(A217,[1]TDSheet!$A$6:$B$227,2,0)</f>
        <v>202.07</v>
      </c>
      <c r="C217" s="11">
        <v>20</v>
      </c>
      <c r="D217" s="11"/>
      <c r="E217" s="11"/>
      <c r="F217" s="11"/>
      <c r="G217" s="18">
        <v>208.63727499999999</v>
      </c>
      <c r="H217" s="19">
        <v>202</v>
      </c>
      <c r="I217" s="13">
        <v>2000</v>
      </c>
      <c r="K217" s="18">
        <f>I217*H217</f>
        <v>404000</v>
      </c>
      <c r="L217" s="26">
        <f t="shared" si="1"/>
        <v>40000</v>
      </c>
    </row>
    <row r="218" spans="1:12" ht="11.25" hidden="1" customHeight="1" outlineLevel="1" x14ac:dyDescent="0.2">
      <c r="A218" s="16" t="s">
        <v>63</v>
      </c>
      <c r="B218" s="17">
        <f>VLOOKUP(A218,[1]TDSheet!$A$6:$B$227,2,0)</f>
        <v>137.66999999999999</v>
      </c>
      <c r="C218" s="8">
        <v>8.9485500000000116</v>
      </c>
      <c r="D218" s="8"/>
      <c r="E218" s="8"/>
      <c r="F218" s="8"/>
      <c r="G218" s="18">
        <v>142.14427499999999</v>
      </c>
      <c r="H218" s="19"/>
      <c r="I218" s="13">
        <v>25</v>
      </c>
      <c r="J218" s="13">
        <v>50</v>
      </c>
      <c r="K218" s="18">
        <f>I218*G218</f>
        <v>3553.6068749999999</v>
      </c>
      <c r="L218" s="26">
        <f t="shared" si="1"/>
        <v>223.71375000000029</v>
      </c>
    </row>
    <row r="219" spans="1:12" ht="11.25" hidden="1" customHeight="1" outlineLevel="1" x14ac:dyDescent="0.2">
      <c r="A219" s="16" t="s">
        <v>64</v>
      </c>
      <c r="B219" s="17">
        <f>VLOOKUP(A219,[1]TDSheet!$A$6:$B$227,2,0)</f>
        <v>231.05</v>
      </c>
      <c r="C219" s="11">
        <v>12</v>
      </c>
      <c r="D219" s="11"/>
      <c r="E219" s="11"/>
      <c r="F219" s="11"/>
      <c r="G219" s="18">
        <v>238.55912499999999</v>
      </c>
      <c r="H219" s="19">
        <v>219.56</v>
      </c>
      <c r="I219" s="13">
        <v>1800</v>
      </c>
      <c r="K219" s="18">
        <f>I219*H219</f>
        <v>395208</v>
      </c>
      <c r="L219" s="26">
        <f t="shared" si="1"/>
        <v>21600</v>
      </c>
    </row>
    <row r="220" spans="1:12" ht="11.25" hidden="1" customHeight="1" outlineLevel="1" x14ac:dyDescent="0.2">
      <c r="A220" s="16" t="s">
        <v>72</v>
      </c>
      <c r="B220" s="17">
        <f>VLOOKUP(A220,[1]TDSheet!$A$6:$B$227,2,0)</f>
        <v>242.67</v>
      </c>
      <c r="C220" s="11">
        <v>26</v>
      </c>
      <c r="D220" s="11"/>
      <c r="E220" s="11"/>
      <c r="F220" s="11"/>
      <c r="G220" s="18">
        <v>250.55677499999999</v>
      </c>
      <c r="H220" s="19">
        <v>246</v>
      </c>
      <c r="I220" s="13">
        <v>520</v>
      </c>
      <c r="K220" s="18">
        <f>I220*H220</f>
        <v>127920</v>
      </c>
      <c r="L220" s="26">
        <f t="shared" si="1"/>
        <v>13520</v>
      </c>
    </row>
    <row r="221" spans="1:12" ht="11.25" hidden="1" customHeight="1" outlineLevel="1" x14ac:dyDescent="0.2">
      <c r="A221" s="16" t="s">
        <v>73</v>
      </c>
      <c r="B221" s="17">
        <f>VLOOKUP(A221,[1]TDSheet!$A$6:$B$227,2,0)</f>
        <v>134.79</v>
      </c>
      <c r="C221" s="8">
        <v>10.951687499999991</v>
      </c>
      <c r="D221" s="8"/>
      <c r="E221" s="8"/>
      <c r="F221" s="8"/>
      <c r="G221" s="18">
        <v>139.17067499999999</v>
      </c>
      <c r="H221" s="19"/>
      <c r="K221" s="18">
        <f>I221*G221</f>
        <v>0</v>
      </c>
      <c r="L221" s="26">
        <f t="shared" si="1"/>
        <v>0</v>
      </c>
    </row>
    <row r="222" spans="1:12" ht="11.25" hidden="1" customHeight="1" outlineLevel="1" x14ac:dyDescent="0.2">
      <c r="A222" s="16" t="s">
        <v>76</v>
      </c>
      <c r="B222" s="17">
        <f>VLOOKUP(A222,[1]TDSheet!$A$6:$B$227,2,0)</f>
        <v>202.07</v>
      </c>
      <c r="C222" s="11">
        <v>23</v>
      </c>
      <c r="D222" s="11"/>
      <c r="E222" s="11"/>
      <c r="F222" s="11"/>
      <c r="G222" s="18">
        <v>208.63727499999999</v>
      </c>
      <c r="H222" s="19">
        <v>205</v>
      </c>
      <c r="K222" s="18">
        <f>I222*H222</f>
        <v>0</v>
      </c>
      <c r="L222" s="26">
        <f t="shared" si="1"/>
        <v>0</v>
      </c>
    </row>
    <row r="223" spans="1:12" ht="11.25" hidden="1" customHeight="1" outlineLevel="1" x14ac:dyDescent="0.2">
      <c r="A223" s="16" t="s">
        <v>81</v>
      </c>
      <c r="B223" s="17">
        <f>VLOOKUP(A223,[1]TDSheet!$A$6:$B$227,2,0)</f>
        <v>168.29</v>
      </c>
      <c r="C223" s="11">
        <v>11</v>
      </c>
      <c r="D223" s="11"/>
      <c r="E223" s="11"/>
      <c r="F223" s="11"/>
      <c r="G223" s="18">
        <v>173.75942499999999</v>
      </c>
      <c r="H223" s="19">
        <v>163</v>
      </c>
      <c r="I223" s="13">
        <v>1000</v>
      </c>
      <c r="K223" s="18">
        <f>I223*H223</f>
        <v>163000</v>
      </c>
      <c r="L223" s="26">
        <f t="shared" si="1"/>
        <v>11000</v>
      </c>
    </row>
    <row r="224" spans="1:12" ht="11.25" hidden="1" customHeight="1" outlineLevel="1" x14ac:dyDescent="0.2">
      <c r="A224" s="16" t="s">
        <v>83</v>
      </c>
      <c r="B224" s="17">
        <f>VLOOKUP(A224,[1]TDSheet!$A$6:$B$227,2,0)</f>
        <v>286.88</v>
      </c>
      <c r="C224" s="8">
        <v>8.4759999999999991</v>
      </c>
      <c r="D224" s="8"/>
      <c r="E224" s="8"/>
      <c r="F224" s="8"/>
      <c r="G224" s="18">
        <v>296.20359999999999</v>
      </c>
      <c r="H224" s="19"/>
      <c r="K224" s="18">
        <f>I224*G224</f>
        <v>0</v>
      </c>
      <c r="L224" s="26">
        <f t="shared" si="1"/>
        <v>0</v>
      </c>
    </row>
    <row r="225" spans="1:12" ht="11.25" hidden="1" customHeight="1" outlineLevel="1" x14ac:dyDescent="0.2">
      <c r="A225" s="16" t="s">
        <v>84</v>
      </c>
      <c r="B225" s="17">
        <f>VLOOKUP(A225,[1]TDSheet!$A$6:$B$227,2,0)</f>
        <v>204.01</v>
      </c>
      <c r="C225" s="8">
        <v>6.4372749999999996</v>
      </c>
      <c r="D225" s="8"/>
      <c r="E225" s="8"/>
      <c r="F225" s="8"/>
      <c r="G225" s="18">
        <v>210.64032499999999</v>
      </c>
      <c r="H225" s="19"/>
      <c r="I225" s="13">
        <v>80</v>
      </c>
      <c r="K225" s="18">
        <f>I225*G225</f>
        <v>16851.225999999999</v>
      </c>
      <c r="L225" s="26">
        <f t="shared" si="1"/>
        <v>514.98199999999997</v>
      </c>
    </row>
    <row r="226" spans="1:12" ht="11.25" hidden="1" customHeight="1" outlineLevel="1" x14ac:dyDescent="0.2">
      <c r="A226" s="16" t="s">
        <v>90</v>
      </c>
      <c r="B226" s="17">
        <f>VLOOKUP(A226,[1]TDSheet!$A$6:$B$227,2,0)</f>
        <v>274.97000000000003</v>
      </c>
      <c r="C226" s="8">
        <v>8.511099999999999</v>
      </c>
      <c r="D226" s="8"/>
      <c r="E226" s="8"/>
      <c r="F226" s="8"/>
      <c r="G226" s="18">
        <v>283.90652500000004</v>
      </c>
      <c r="H226" s="19"/>
      <c r="K226" s="18">
        <f>I226*G226</f>
        <v>0</v>
      </c>
      <c r="L226" s="26">
        <f t="shared" si="1"/>
        <v>0</v>
      </c>
    </row>
    <row r="227" spans="1:12" ht="11.25" hidden="1" customHeight="1" outlineLevel="1" x14ac:dyDescent="0.2">
      <c r="A227" s="16" t="s">
        <v>93</v>
      </c>
      <c r="B227" s="17">
        <f>VLOOKUP(A227,[1]TDSheet!$A$6:$B$227,2,0)</f>
        <v>133.68</v>
      </c>
      <c r="C227" s="11">
        <v>22</v>
      </c>
      <c r="D227" s="11"/>
      <c r="E227" s="11"/>
      <c r="F227" s="11"/>
      <c r="G227" s="18">
        <v>138.02459999999999</v>
      </c>
      <c r="H227" s="20"/>
      <c r="K227" s="18">
        <f>I227*H227</f>
        <v>0</v>
      </c>
      <c r="L227" s="26">
        <f t="shared" si="1"/>
        <v>0</v>
      </c>
    </row>
    <row r="228" spans="1:12" ht="11.25" hidden="1" customHeight="1" outlineLevel="1" x14ac:dyDescent="0.2">
      <c r="A228" s="16" t="s">
        <v>94</v>
      </c>
      <c r="B228" s="17">
        <f>VLOOKUP(A228,[1]TDSheet!$A$6:$B$227,2,0)</f>
        <v>284.02999999999997</v>
      </c>
      <c r="C228" s="8">
        <v>8.391824999999983</v>
      </c>
      <c r="D228" s="8"/>
      <c r="E228" s="8"/>
      <c r="F228" s="8"/>
      <c r="G228" s="18">
        <v>293.26097499999997</v>
      </c>
      <c r="H228" s="19"/>
      <c r="K228" s="18">
        <f>I228*G228</f>
        <v>0</v>
      </c>
      <c r="L228" s="26">
        <f t="shared" si="1"/>
        <v>0</v>
      </c>
    </row>
    <row r="229" spans="1:12" ht="11.25" hidden="1" customHeight="1" outlineLevel="1" x14ac:dyDescent="0.2">
      <c r="A229" s="16" t="s">
        <v>97</v>
      </c>
      <c r="B229" s="17">
        <f>VLOOKUP(A229,[1]TDSheet!$A$6:$B$227,2,0)</f>
        <v>121.47</v>
      </c>
      <c r="C229" s="8">
        <v>3.9477749999999929</v>
      </c>
      <c r="D229" s="8"/>
      <c r="E229" s="8"/>
      <c r="F229" s="8"/>
      <c r="G229" s="18">
        <v>125.41777499999999</v>
      </c>
      <c r="H229" s="19"/>
      <c r="I229" s="13">
        <v>35</v>
      </c>
      <c r="J229" s="13">
        <v>100</v>
      </c>
      <c r="K229" s="18">
        <f>I229*G229</f>
        <v>4389.6221249999999</v>
      </c>
      <c r="L229" s="26">
        <f t="shared" si="1"/>
        <v>138.17212499999977</v>
      </c>
    </row>
    <row r="230" spans="1:12" ht="11.25" hidden="1" customHeight="1" outlineLevel="1" x14ac:dyDescent="0.2">
      <c r="A230" s="16" t="s">
        <v>98</v>
      </c>
      <c r="B230" s="17">
        <f>VLOOKUP(A230,[1]TDSheet!$A$6:$B$227,2,0)</f>
        <v>265.49</v>
      </c>
      <c r="C230" s="11">
        <v>18</v>
      </c>
      <c r="D230" s="11"/>
      <c r="E230" s="11"/>
      <c r="F230" s="11"/>
      <c r="G230" s="18">
        <v>274.118425</v>
      </c>
      <c r="H230" s="19">
        <v>265</v>
      </c>
      <c r="I230" s="13">
        <v>1600</v>
      </c>
      <c r="K230" s="18">
        <f>I230*H230</f>
        <v>424000</v>
      </c>
      <c r="L230" s="26">
        <f t="shared" si="1"/>
        <v>28800</v>
      </c>
    </row>
    <row r="231" spans="1:12" ht="11.25" hidden="1" customHeight="1" outlineLevel="1" x14ac:dyDescent="0.2">
      <c r="A231" s="16" t="s">
        <v>116</v>
      </c>
      <c r="B231" s="17">
        <f>VLOOKUP(A231,[1]TDSheet!$A$6:$B$227,2,0)</f>
        <v>91.28</v>
      </c>
      <c r="C231" s="11">
        <v>21</v>
      </c>
      <c r="D231" s="11"/>
      <c r="E231" s="11"/>
      <c r="F231" s="11"/>
      <c r="G231" s="18">
        <v>94.246600000000001</v>
      </c>
      <c r="H231" s="19">
        <v>91</v>
      </c>
      <c r="I231" s="13">
        <v>420</v>
      </c>
      <c r="J231" s="13">
        <v>1000</v>
      </c>
      <c r="K231" s="18">
        <f>I231*H231</f>
        <v>38220</v>
      </c>
      <c r="L231" s="26">
        <f t="shared" si="1"/>
        <v>8820</v>
      </c>
    </row>
    <row r="232" spans="1:12" ht="11.25" hidden="1" customHeight="1" outlineLevel="1" x14ac:dyDescent="0.2">
      <c r="A232" s="16" t="s">
        <v>118</v>
      </c>
      <c r="B232" s="17">
        <f>VLOOKUP(A232,[1]TDSheet!$A$6:$B$227,2,0)</f>
        <v>208.64</v>
      </c>
      <c r="C232" s="8">
        <v>6.7807999999999993</v>
      </c>
      <c r="D232" s="8"/>
      <c r="E232" s="8"/>
      <c r="F232" s="8"/>
      <c r="G232" s="18">
        <v>215.42079999999999</v>
      </c>
      <c r="H232" s="19"/>
      <c r="I232" s="13">
        <v>200</v>
      </c>
      <c r="K232" s="18">
        <f>I232*G232</f>
        <v>43084.159999999996</v>
      </c>
      <c r="L232" s="26">
        <f t="shared" si="1"/>
        <v>1356.1599999999999</v>
      </c>
    </row>
    <row r="233" spans="1:12" ht="11.25" hidden="1" customHeight="1" outlineLevel="1" x14ac:dyDescent="0.2">
      <c r="A233" s="16" t="s">
        <v>127</v>
      </c>
      <c r="B233" s="17">
        <f>VLOOKUP(A233,[1]TDSheet!$A$6:$B$227,2,0)</f>
        <v>186.6</v>
      </c>
      <c r="C233" s="8">
        <v>5.5132999999999868</v>
      </c>
      <c r="D233" s="8"/>
      <c r="E233" s="8"/>
      <c r="F233" s="8"/>
      <c r="G233" s="18">
        <v>192.66449999999998</v>
      </c>
      <c r="H233" s="19"/>
      <c r="I233" s="13">
        <v>500</v>
      </c>
      <c r="K233" s="18">
        <f>I233*G233</f>
        <v>96332.249999999985</v>
      </c>
      <c r="L233" s="26">
        <f t="shared" si="1"/>
        <v>2756.6499999999933</v>
      </c>
    </row>
    <row r="234" spans="1:12" ht="11.25" hidden="1" customHeight="1" outlineLevel="1" x14ac:dyDescent="0.2">
      <c r="A234" s="16" t="s">
        <v>134</v>
      </c>
      <c r="B234" s="17">
        <f>VLOOKUP(A234,[1]TDSheet!$A$6:$B$227,2,0)</f>
        <v>221.06</v>
      </c>
      <c r="C234" s="8">
        <v>6.9751499999999851</v>
      </c>
      <c r="D234" s="8"/>
      <c r="E234" s="8"/>
      <c r="F234" s="8"/>
      <c r="G234" s="18">
        <v>228.24445</v>
      </c>
      <c r="H234" s="19"/>
      <c r="I234" s="13">
        <v>100</v>
      </c>
      <c r="K234" s="18">
        <f>I234*G234</f>
        <v>22824.445</v>
      </c>
      <c r="L234" s="26">
        <f t="shared" si="1"/>
        <v>697.51499999999851</v>
      </c>
    </row>
    <row r="235" spans="1:12" ht="25.5" hidden="1" x14ac:dyDescent="0.2">
      <c r="A235" s="21" t="s">
        <v>139</v>
      </c>
      <c r="B235" s="17">
        <v>111.51</v>
      </c>
      <c r="C235" s="8">
        <v>3.6240749999999906</v>
      </c>
      <c r="D235" s="8"/>
      <c r="E235" s="8"/>
      <c r="F235" s="8"/>
      <c r="G235" s="18">
        <v>115.13</v>
      </c>
      <c r="H235" s="19"/>
      <c r="I235" s="13">
        <v>25</v>
      </c>
      <c r="J235" s="13">
        <v>50</v>
      </c>
      <c r="K235" s="18">
        <f>I235*G235</f>
        <v>2878.25</v>
      </c>
      <c r="L235" s="26">
        <f t="shared" si="1"/>
        <v>90.601874999999765</v>
      </c>
    </row>
    <row r="236" spans="1:12" hidden="1" x14ac:dyDescent="0.2">
      <c r="A236" s="22" t="s">
        <v>140</v>
      </c>
      <c r="B236" s="17">
        <v>228.75</v>
      </c>
      <c r="C236" s="8">
        <v>7.2179250000000081</v>
      </c>
      <c r="D236" s="8"/>
      <c r="E236" s="8"/>
      <c r="F236" s="8"/>
      <c r="G236" s="18">
        <v>236.18437499999999</v>
      </c>
      <c r="H236" s="19"/>
      <c r="I236" s="13">
        <v>50</v>
      </c>
      <c r="K236" s="18">
        <f>I236*G236</f>
        <v>11809.21875</v>
      </c>
      <c r="L236" s="26">
        <f t="shared" si="1"/>
        <v>360.89625000000041</v>
      </c>
    </row>
    <row r="237" spans="1:12" hidden="1" x14ac:dyDescent="0.2">
      <c r="A237" s="22" t="s">
        <v>141</v>
      </c>
      <c r="B237" s="17">
        <v>231.05</v>
      </c>
      <c r="C237" s="11">
        <v>20</v>
      </c>
      <c r="D237" s="11"/>
      <c r="E237" s="11"/>
      <c r="F237" s="11"/>
      <c r="G237" s="18">
        <v>238.55912499999999</v>
      </c>
      <c r="H237" s="19">
        <v>228.5</v>
      </c>
      <c r="I237" s="13">
        <v>80</v>
      </c>
      <c r="K237" s="18">
        <f>I237*H237</f>
        <v>18280</v>
      </c>
      <c r="L237" s="26">
        <f t="shared" si="1"/>
        <v>1600</v>
      </c>
    </row>
    <row r="238" spans="1:12" ht="18" hidden="1" customHeight="1" x14ac:dyDescent="0.2">
      <c r="A238" s="30" t="s">
        <v>147</v>
      </c>
      <c r="B238" s="17">
        <v>133.1</v>
      </c>
      <c r="C238" s="11">
        <v>4.1199999999999903</v>
      </c>
      <c r="D238" s="11"/>
      <c r="E238" s="11"/>
      <c r="F238" s="11"/>
      <c r="G238" s="18">
        <v>137.42574999999999</v>
      </c>
      <c r="H238" s="19"/>
      <c r="I238" s="13">
        <v>100</v>
      </c>
      <c r="K238" s="18">
        <f>I238*G238</f>
        <v>13742.574999999999</v>
      </c>
      <c r="L238" s="26">
        <f t="shared" si="1"/>
        <v>411.99999999999903</v>
      </c>
    </row>
    <row r="239" spans="1:12" hidden="1" x14ac:dyDescent="0.2">
      <c r="A239" s="24" t="s">
        <v>142</v>
      </c>
      <c r="B239" s="17">
        <v>234.23</v>
      </c>
      <c r="C239" s="8">
        <v>7.3908250000000066</v>
      </c>
      <c r="D239" s="8"/>
      <c r="E239" s="8"/>
      <c r="F239" s="8"/>
      <c r="G239" s="18">
        <v>241.84247499999998</v>
      </c>
      <c r="H239" s="19"/>
      <c r="I239" s="13">
        <v>500</v>
      </c>
      <c r="K239" s="18">
        <f>I239*G239</f>
        <v>120921.23749999999</v>
      </c>
      <c r="L239" s="26">
        <f t="shared" si="1"/>
        <v>3695.4125000000031</v>
      </c>
    </row>
    <row r="240" spans="1:12" hidden="1" x14ac:dyDescent="0.2">
      <c r="K240" s="18">
        <f>I240*H240</f>
        <v>0</v>
      </c>
      <c r="L240" s="26">
        <f>SUBTOTAL(9,L202:L239)</f>
        <v>0</v>
      </c>
    </row>
    <row r="241" spans="1:12" hidden="1" x14ac:dyDescent="0.2">
      <c r="C241" s="13"/>
      <c r="D241" s="13"/>
      <c r="E241" s="13"/>
      <c r="F241" s="13"/>
      <c r="I241" s="12">
        <f>SUBTOTAL(9,I202:I240)</f>
        <v>0</v>
      </c>
      <c r="K241" s="25">
        <f>SUBTOTAL(9,K202:K240)</f>
        <v>0</v>
      </c>
    </row>
    <row r="242" spans="1:12" hidden="1" x14ac:dyDescent="0.2"/>
    <row r="243" spans="1:12" ht="26.25" hidden="1" x14ac:dyDescent="0.4">
      <c r="A243" s="72" t="s">
        <v>149</v>
      </c>
      <c r="B243" s="72"/>
      <c r="C243" s="72"/>
      <c r="D243" s="57"/>
      <c r="E243" s="60"/>
      <c r="F243" s="64"/>
    </row>
    <row r="244" spans="1:12" ht="12.75" hidden="1" customHeight="1" x14ac:dyDescent="0.2">
      <c r="A244" s="14"/>
      <c r="B244" s="14" t="s">
        <v>0</v>
      </c>
      <c r="C244" s="2"/>
      <c r="D244" s="2"/>
      <c r="E244" s="2"/>
      <c r="F244" s="2"/>
      <c r="G244" s="70" t="s">
        <v>148</v>
      </c>
      <c r="H244" s="70" t="s">
        <v>143</v>
      </c>
      <c r="I244" s="70" t="s">
        <v>144</v>
      </c>
      <c r="J244" s="67" t="s">
        <v>145</v>
      </c>
      <c r="K244" s="76" t="s">
        <v>146</v>
      </c>
    </row>
    <row r="245" spans="1:12" ht="11.25" hidden="1" customHeight="1" x14ac:dyDescent="0.2">
      <c r="A245" s="73" t="s">
        <v>1</v>
      </c>
      <c r="B245" s="14" t="s">
        <v>2</v>
      </c>
      <c r="C245" s="2"/>
      <c r="D245" s="2"/>
      <c r="E245" s="2"/>
      <c r="F245" s="2"/>
      <c r="G245" s="70"/>
      <c r="H245" s="70"/>
      <c r="I245" s="70"/>
      <c r="J245" s="67"/>
      <c r="K245" s="76"/>
    </row>
    <row r="246" spans="1:12" ht="11.25" hidden="1" customHeight="1" x14ac:dyDescent="0.2">
      <c r="A246" s="74"/>
      <c r="B246" s="14" t="s">
        <v>3</v>
      </c>
      <c r="C246" s="2"/>
      <c r="D246" s="2"/>
      <c r="E246" s="2"/>
      <c r="F246" s="2"/>
      <c r="G246" s="70"/>
      <c r="H246" s="70"/>
      <c r="I246" s="70"/>
      <c r="J246" s="67"/>
      <c r="K246" s="76"/>
    </row>
    <row r="247" spans="1:12" ht="11.25" hidden="1" customHeight="1" x14ac:dyDescent="0.2">
      <c r="A247" s="75"/>
      <c r="B247" s="14" t="s">
        <v>4</v>
      </c>
      <c r="C247" s="2"/>
      <c r="D247" s="2"/>
      <c r="E247" s="2"/>
      <c r="F247" s="2"/>
      <c r="G247" s="70"/>
      <c r="H247" s="70"/>
      <c r="I247" s="70"/>
      <c r="J247" s="67"/>
      <c r="K247" s="76"/>
    </row>
    <row r="248" spans="1:12" hidden="1" x14ac:dyDescent="0.2">
      <c r="A248" s="15"/>
      <c r="B248" s="29"/>
      <c r="C248" s="9"/>
      <c r="D248" s="9"/>
      <c r="E248" s="9"/>
      <c r="F248" s="9"/>
    </row>
    <row r="249" spans="1:12" hidden="1" x14ac:dyDescent="0.2">
      <c r="A249" s="16" t="s">
        <v>5</v>
      </c>
      <c r="B249" s="17">
        <f>VLOOKUP(A249,[1]TDSheet!$A$6:$B$227,2,0)</f>
        <v>181.58</v>
      </c>
      <c r="C249" s="11">
        <v>28.5</v>
      </c>
      <c r="D249" s="11"/>
      <c r="E249" s="11"/>
      <c r="F249" s="11"/>
      <c r="G249" s="18">
        <v>187.48135000000002</v>
      </c>
      <c r="H249" s="19">
        <v>172.9</v>
      </c>
      <c r="K249" s="18"/>
      <c r="L249" s="26">
        <f t="shared" ref="L249:L286" si="2">I249*C249</f>
        <v>0</v>
      </c>
    </row>
    <row r="250" spans="1:12" hidden="1" x14ac:dyDescent="0.2">
      <c r="A250" s="16" t="s">
        <v>6</v>
      </c>
      <c r="B250" s="17">
        <f>VLOOKUP(A250,[1]TDSheet!$A$6:$B$227,2,0)</f>
        <v>267.98</v>
      </c>
      <c r="C250" s="11">
        <v>21</v>
      </c>
      <c r="D250" s="11"/>
      <c r="E250" s="11"/>
      <c r="F250" s="11"/>
      <c r="G250" s="18">
        <v>276.68934999999999</v>
      </c>
      <c r="H250" s="19">
        <v>261.8</v>
      </c>
      <c r="K250" s="18">
        <f>I250*H250</f>
        <v>0</v>
      </c>
      <c r="L250" s="26">
        <f t="shared" si="2"/>
        <v>0</v>
      </c>
    </row>
    <row r="251" spans="1:12" hidden="1" x14ac:dyDescent="0.2">
      <c r="A251" s="16" t="s">
        <v>16</v>
      </c>
      <c r="B251" s="17">
        <f>VLOOKUP(A251,[1]TDSheet!$A$6:$B$227,2,0)</f>
        <v>157.19</v>
      </c>
      <c r="C251" s="11">
        <v>24</v>
      </c>
      <c r="D251" s="11"/>
      <c r="E251" s="11"/>
      <c r="F251" s="11"/>
      <c r="G251" s="18">
        <v>162.298675</v>
      </c>
      <c r="H251" s="19">
        <v>154</v>
      </c>
      <c r="K251" s="18">
        <f>I251*H251</f>
        <v>0</v>
      </c>
      <c r="L251" s="26">
        <f t="shared" si="2"/>
        <v>0</v>
      </c>
    </row>
    <row r="252" spans="1:12" hidden="1" x14ac:dyDescent="0.2">
      <c r="A252" s="16" t="s">
        <v>17</v>
      </c>
      <c r="B252" s="17">
        <f>VLOOKUP(A252,[1]TDSheet!$A$6:$B$227,2,0)</f>
        <v>259.33999999999997</v>
      </c>
      <c r="C252" s="11">
        <v>20</v>
      </c>
      <c r="D252" s="11"/>
      <c r="E252" s="11"/>
      <c r="F252" s="11"/>
      <c r="G252" s="18">
        <v>267.76854999999995</v>
      </c>
      <c r="H252" s="19">
        <v>255</v>
      </c>
      <c r="K252" s="18">
        <f>I252*H252</f>
        <v>0</v>
      </c>
      <c r="L252" s="26">
        <f t="shared" si="2"/>
        <v>0</v>
      </c>
    </row>
    <row r="253" spans="1:12" hidden="1" x14ac:dyDescent="0.2">
      <c r="A253" s="16" t="s">
        <v>22</v>
      </c>
      <c r="B253" s="17">
        <f>VLOOKUP(A253,[1]TDSheet!$A$6:$B$227,2,0)</f>
        <v>262.97000000000003</v>
      </c>
      <c r="C253" s="8">
        <v>8.1396249999999668</v>
      </c>
      <c r="D253" s="8"/>
      <c r="E253" s="8"/>
      <c r="F253" s="8"/>
      <c r="G253" s="18">
        <v>271.516525</v>
      </c>
      <c r="H253" s="19"/>
      <c r="K253" s="18">
        <f>I253*G253</f>
        <v>0</v>
      </c>
      <c r="L253" s="26">
        <f t="shared" si="2"/>
        <v>0</v>
      </c>
    </row>
    <row r="254" spans="1:12" hidden="1" x14ac:dyDescent="0.2">
      <c r="A254" s="16" t="s">
        <v>26</v>
      </c>
      <c r="B254" s="17">
        <f>VLOOKUP(A254,[1]TDSheet!$A$6:$B$227,2,0)</f>
        <v>254.98</v>
      </c>
      <c r="C254" s="11">
        <v>16</v>
      </c>
      <c r="D254" s="11"/>
      <c r="E254" s="11"/>
      <c r="F254" s="11"/>
      <c r="G254" s="18">
        <v>263.26684999999998</v>
      </c>
      <c r="H254" s="19">
        <v>245</v>
      </c>
      <c r="K254" s="18">
        <f>I254*H254</f>
        <v>0</v>
      </c>
      <c r="L254" s="26">
        <f t="shared" si="2"/>
        <v>0</v>
      </c>
    </row>
    <row r="255" spans="1:12" hidden="1" x14ac:dyDescent="0.2">
      <c r="A255" s="16" t="s">
        <v>28</v>
      </c>
      <c r="B255" s="17">
        <f>VLOOKUP(A255,[1]TDSheet!$A$6:$B$227,2,0)</f>
        <v>267.8</v>
      </c>
      <c r="C255" s="11">
        <v>17</v>
      </c>
      <c r="D255" s="11"/>
      <c r="E255" s="11"/>
      <c r="F255" s="11"/>
      <c r="G255" s="18">
        <v>276.50350000000003</v>
      </c>
      <c r="H255" s="19">
        <v>259</v>
      </c>
      <c r="K255" s="18">
        <f>I255*H255</f>
        <v>0</v>
      </c>
      <c r="L255" s="26">
        <f t="shared" si="2"/>
        <v>0</v>
      </c>
    </row>
    <row r="256" spans="1:12" hidden="1" x14ac:dyDescent="0.2">
      <c r="A256" s="16" t="s">
        <v>32</v>
      </c>
      <c r="B256" s="17">
        <f>VLOOKUP(A256,[1]TDSheet!$A$6:$B$227,2,0)</f>
        <v>271.95999999999998</v>
      </c>
      <c r="C256" s="11">
        <v>20</v>
      </c>
      <c r="D256" s="11"/>
      <c r="E256" s="11"/>
      <c r="F256" s="11"/>
      <c r="G256" s="18">
        <v>280.7987</v>
      </c>
      <c r="H256" s="19">
        <v>264</v>
      </c>
      <c r="K256" s="18">
        <f>I256*G256</f>
        <v>0</v>
      </c>
      <c r="L256" s="26">
        <f t="shared" si="2"/>
        <v>0</v>
      </c>
    </row>
    <row r="257" spans="1:12" hidden="1" x14ac:dyDescent="0.2">
      <c r="A257" s="16" t="s">
        <v>33</v>
      </c>
      <c r="B257" s="17">
        <f>VLOOKUP(A257,[1]TDSheet!$A$6:$B$227,2,0)</f>
        <v>175.14</v>
      </c>
      <c r="C257" s="8">
        <v>14.230124999999987</v>
      </c>
      <c r="D257" s="8"/>
      <c r="E257" s="8"/>
      <c r="F257" s="8"/>
      <c r="G257" s="18">
        <v>180.83204999999998</v>
      </c>
      <c r="H257" s="19"/>
      <c r="K257" s="18">
        <f>I257*G257</f>
        <v>0</v>
      </c>
      <c r="L257" s="26">
        <f t="shared" si="2"/>
        <v>0</v>
      </c>
    </row>
    <row r="258" spans="1:12" hidden="1" x14ac:dyDescent="0.2">
      <c r="A258" s="16" t="s">
        <v>35</v>
      </c>
      <c r="B258" s="17">
        <f>VLOOKUP(A258,[1]TDSheet!$A$6:$B$227,2,0)</f>
        <v>227.99</v>
      </c>
      <c r="C258" s="11">
        <v>15</v>
      </c>
      <c r="D258" s="11"/>
      <c r="E258" s="11"/>
      <c r="F258" s="11"/>
      <c r="G258" s="18">
        <v>235.399675</v>
      </c>
      <c r="H258" s="19">
        <v>227</v>
      </c>
      <c r="K258" s="18">
        <f>I258*H258</f>
        <v>0</v>
      </c>
      <c r="L258" s="26">
        <f t="shared" si="2"/>
        <v>0</v>
      </c>
    </row>
    <row r="259" spans="1:12" hidden="1" x14ac:dyDescent="0.2">
      <c r="A259" s="16" t="s">
        <v>53</v>
      </c>
      <c r="B259" s="17">
        <f>VLOOKUP(A259,[1]TDSheet!$A$6:$B$227,2,0)</f>
        <v>293.18</v>
      </c>
      <c r="C259" s="11">
        <v>20</v>
      </c>
      <c r="D259" s="11"/>
      <c r="E259" s="11"/>
      <c r="F259" s="11"/>
      <c r="G259" s="18">
        <v>302.70835</v>
      </c>
      <c r="H259" s="19">
        <v>287</v>
      </c>
      <c r="K259" s="18">
        <f>I259*H259</f>
        <v>0</v>
      </c>
      <c r="L259" s="26">
        <f t="shared" si="2"/>
        <v>0</v>
      </c>
    </row>
    <row r="260" spans="1:12" hidden="1" x14ac:dyDescent="0.2">
      <c r="A260" s="16" t="s">
        <v>55</v>
      </c>
      <c r="B260" s="17">
        <v>133.19</v>
      </c>
      <c r="C260" s="8">
        <v>9.8377499999999785</v>
      </c>
      <c r="D260" s="8"/>
      <c r="E260" s="8"/>
      <c r="F260" s="8"/>
      <c r="G260" s="18">
        <v>137.52000000000001</v>
      </c>
      <c r="H260" s="19"/>
      <c r="K260" s="18">
        <f>I260*G260</f>
        <v>0</v>
      </c>
      <c r="L260" s="26">
        <f t="shared" si="2"/>
        <v>0</v>
      </c>
    </row>
    <row r="261" spans="1:12" hidden="1" x14ac:dyDescent="0.2">
      <c r="A261" s="16" t="s">
        <v>56</v>
      </c>
      <c r="B261" s="17">
        <f>VLOOKUP(A261,[1]TDSheet!$A$6:$B$227,2,0)</f>
        <v>162.68</v>
      </c>
      <c r="C261" s="8">
        <v>12.958562499999999</v>
      </c>
      <c r="D261" s="8"/>
      <c r="E261" s="8"/>
      <c r="F261" s="8"/>
      <c r="G261" s="18">
        <v>167.96710000000002</v>
      </c>
      <c r="H261" s="19"/>
      <c r="K261" s="18">
        <f>I261*G261</f>
        <v>0</v>
      </c>
      <c r="L261" s="26">
        <f t="shared" si="2"/>
        <v>0</v>
      </c>
    </row>
    <row r="262" spans="1:12" hidden="1" x14ac:dyDescent="0.2">
      <c r="A262" s="16" t="s">
        <v>57</v>
      </c>
      <c r="B262" s="17">
        <f>VLOOKUP(A262,[1]TDSheet!$A$6:$B$227,2,0)</f>
        <v>230.34</v>
      </c>
      <c r="C262" s="11">
        <v>22</v>
      </c>
      <c r="D262" s="11"/>
      <c r="E262" s="11"/>
      <c r="F262" s="11"/>
      <c r="G262" s="18">
        <v>237.82605000000001</v>
      </c>
      <c r="H262" s="19">
        <v>229</v>
      </c>
      <c r="K262" s="18">
        <f>I262*G262</f>
        <v>0</v>
      </c>
      <c r="L262" s="26">
        <f t="shared" si="2"/>
        <v>0</v>
      </c>
    </row>
    <row r="263" spans="1:12" hidden="1" x14ac:dyDescent="0.2">
      <c r="A263" s="16" t="s">
        <v>60</v>
      </c>
      <c r="B263" s="17">
        <f>VLOOKUP(A263,[1]TDSheet!$A$6:$B$227,2,0)</f>
        <v>168.06</v>
      </c>
      <c r="C263" s="11">
        <v>15</v>
      </c>
      <c r="D263" s="11"/>
      <c r="E263" s="11"/>
      <c r="F263" s="11"/>
      <c r="G263" s="18">
        <v>173.52195</v>
      </c>
      <c r="H263" s="19">
        <v>166</v>
      </c>
      <c r="K263" s="18">
        <f>I263*H263</f>
        <v>0</v>
      </c>
      <c r="L263" s="26">
        <f t="shared" si="2"/>
        <v>0</v>
      </c>
    </row>
    <row r="264" spans="1:12" hidden="1" x14ac:dyDescent="0.2">
      <c r="A264" s="16" t="s">
        <v>62</v>
      </c>
      <c r="B264" s="17">
        <f>VLOOKUP(A264,[1]TDSheet!$A$6:$B$227,2,0)</f>
        <v>202.07</v>
      </c>
      <c r="C264" s="11">
        <v>20</v>
      </c>
      <c r="D264" s="11"/>
      <c r="E264" s="11"/>
      <c r="F264" s="11"/>
      <c r="G264" s="18">
        <v>208.63727499999999</v>
      </c>
      <c r="H264" s="19">
        <v>202</v>
      </c>
      <c r="K264" s="18">
        <f>I264*H264</f>
        <v>0</v>
      </c>
      <c r="L264" s="26">
        <f t="shared" si="2"/>
        <v>0</v>
      </c>
    </row>
    <row r="265" spans="1:12" hidden="1" x14ac:dyDescent="0.2">
      <c r="A265" s="16" t="s">
        <v>63</v>
      </c>
      <c r="B265" s="17">
        <f>VLOOKUP(A265,[1]TDSheet!$A$6:$B$227,2,0)</f>
        <v>137.66999999999999</v>
      </c>
      <c r="C265" s="11">
        <v>22</v>
      </c>
      <c r="D265" s="11"/>
      <c r="E265" s="11"/>
      <c r="F265" s="11"/>
      <c r="G265" s="18">
        <v>142.14427499999999</v>
      </c>
      <c r="H265" s="19">
        <v>136</v>
      </c>
      <c r="K265" s="18">
        <f>I265*G265</f>
        <v>0</v>
      </c>
      <c r="L265" s="26">
        <f t="shared" si="2"/>
        <v>0</v>
      </c>
    </row>
    <row r="266" spans="1:12" hidden="1" x14ac:dyDescent="0.2">
      <c r="A266" s="16" t="s">
        <v>64</v>
      </c>
      <c r="B266" s="17">
        <f>VLOOKUP(A266,[1]TDSheet!$A$6:$B$227,2,0)</f>
        <v>231.05</v>
      </c>
      <c r="C266" s="11">
        <v>12</v>
      </c>
      <c r="D266" s="11"/>
      <c r="E266" s="11"/>
      <c r="F266" s="11"/>
      <c r="G266" s="18">
        <v>238.55912499999999</v>
      </c>
      <c r="H266" s="19">
        <v>219.56</v>
      </c>
      <c r="K266" s="18">
        <f>I266*H266</f>
        <v>0</v>
      </c>
      <c r="L266" s="26">
        <f t="shared" si="2"/>
        <v>0</v>
      </c>
    </row>
    <row r="267" spans="1:12" hidden="1" x14ac:dyDescent="0.2">
      <c r="A267" s="16" t="s">
        <v>72</v>
      </c>
      <c r="B267" s="17">
        <f>VLOOKUP(A267,[1]TDSheet!$A$6:$B$227,2,0)</f>
        <v>242.67</v>
      </c>
      <c r="C267" s="11">
        <v>26</v>
      </c>
      <c r="D267" s="11"/>
      <c r="E267" s="11"/>
      <c r="F267" s="11"/>
      <c r="G267" s="18">
        <v>250.55677499999999</v>
      </c>
      <c r="H267" s="19">
        <v>246</v>
      </c>
      <c r="K267" s="18">
        <f>I267*H267</f>
        <v>0</v>
      </c>
      <c r="L267" s="26">
        <f t="shared" si="2"/>
        <v>0</v>
      </c>
    </row>
    <row r="268" spans="1:12" hidden="1" x14ac:dyDescent="0.2">
      <c r="A268" s="16" t="s">
        <v>73</v>
      </c>
      <c r="B268" s="17">
        <f>VLOOKUP(A268,[1]TDSheet!$A$6:$B$227,2,0)</f>
        <v>134.79</v>
      </c>
      <c r="C268" s="8">
        <v>10.951687499999991</v>
      </c>
      <c r="D268" s="8"/>
      <c r="E268" s="8"/>
      <c r="F268" s="8"/>
      <c r="G268" s="18">
        <v>139.17067499999999</v>
      </c>
      <c r="H268" s="19"/>
      <c r="K268" s="18">
        <f>I268*G268</f>
        <v>0</v>
      </c>
      <c r="L268" s="26">
        <f t="shared" si="2"/>
        <v>0</v>
      </c>
    </row>
    <row r="269" spans="1:12" hidden="1" x14ac:dyDescent="0.2">
      <c r="A269" s="16" t="s">
        <v>76</v>
      </c>
      <c r="B269" s="17">
        <f>VLOOKUP(A269,[1]TDSheet!$A$6:$B$227,2,0)</f>
        <v>202.07</v>
      </c>
      <c r="C269" s="11">
        <v>23</v>
      </c>
      <c r="D269" s="11"/>
      <c r="E269" s="11"/>
      <c r="F269" s="11"/>
      <c r="G269" s="18">
        <v>208.63727499999999</v>
      </c>
      <c r="H269" s="19">
        <v>205</v>
      </c>
      <c r="K269" s="18">
        <f>I269*H269</f>
        <v>0</v>
      </c>
      <c r="L269" s="26">
        <f t="shared" si="2"/>
        <v>0</v>
      </c>
    </row>
    <row r="270" spans="1:12" hidden="1" x14ac:dyDescent="0.2">
      <c r="A270" s="16" t="s">
        <v>81</v>
      </c>
      <c r="B270" s="17">
        <f>VLOOKUP(A270,[1]TDSheet!$A$6:$B$227,2,0)</f>
        <v>168.29</v>
      </c>
      <c r="C270" s="11">
        <v>11</v>
      </c>
      <c r="D270" s="11"/>
      <c r="E270" s="11"/>
      <c r="F270" s="11"/>
      <c r="G270" s="18">
        <v>173.75942499999999</v>
      </c>
      <c r="H270" s="19">
        <v>163</v>
      </c>
      <c r="K270" s="18">
        <f>I270*H270</f>
        <v>0</v>
      </c>
      <c r="L270" s="26">
        <f t="shared" si="2"/>
        <v>0</v>
      </c>
    </row>
    <row r="271" spans="1:12" hidden="1" x14ac:dyDescent="0.2">
      <c r="A271" s="16" t="s">
        <v>83</v>
      </c>
      <c r="B271" s="17">
        <f>VLOOKUP(A271,[1]TDSheet!$A$6:$B$227,2,0)</f>
        <v>286.88</v>
      </c>
      <c r="C271" s="8">
        <v>8.4759999999999991</v>
      </c>
      <c r="D271" s="8"/>
      <c r="E271" s="8"/>
      <c r="F271" s="8"/>
      <c r="G271" s="18">
        <v>296.20359999999999</v>
      </c>
      <c r="H271" s="19"/>
      <c r="K271" s="18">
        <f>I271*G271</f>
        <v>0</v>
      </c>
      <c r="L271" s="26">
        <f t="shared" si="2"/>
        <v>0</v>
      </c>
    </row>
    <row r="272" spans="1:12" hidden="1" x14ac:dyDescent="0.2">
      <c r="A272" s="16" t="s">
        <v>84</v>
      </c>
      <c r="B272" s="17">
        <f>VLOOKUP(A272,[1]TDSheet!$A$6:$B$227,2,0)</f>
        <v>204.01</v>
      </c>
      <c r="C272" s="8">
        <v>6.4372749999999996</v>
      </c>
      <c r="D272" s="8"/>
      <c r="E272" s="8"/>
      <c r="F272" s="8"/>
      <c r="G272" s="18">
        <v>210.64032499999999</v>
      </c>
      <c r="H272" s="19"/>
      <c r="K272" s="18">
        <f>I272*G272</f>
        <v>0</v>
      </c>
      <c r="L272" s="26">
        <f t="shared" si="2"/>
        <v>0</v>
      </c>
    </row>
    <row r="273" spans="1:12" hidden="1" x14ac:dyDescent="0.2">
      <c r="A273" s="16" t="s">
        <v>90</v>
      </c>
      <c r="B273" s="17">
        <f>VLOOKUP(A273,[1]TDSheet!$A$6:$B$227,2,0)</f>
        <v>274.97000000000003</v>
      </c>
      <c r="C273" s="8">
        <v>8.511099999999999</v>
      </c>
      <c r="D273" s="8"/>
      <c r="E273" s="8"/>
      <c r="F273" s="8"/>
      <c r="G273" s="18">
        <v>283.90652500000004</v>
      </c>
      <c r="H273" s="19"/>
      <c r="K273" s="18">
        <f>I273*G273</f>
        <v>0</v>
      </c>
      <c r="L273" s="26">
        <f t="shared" si="2"/>
        <v>0</v>
      </c>
    </row>
    <row r="274" spans="1:12" hidden="1" x14ac:dyDescent="0.2">
      <c r="A274" s="16" t="s">
        <v>93</v>
      </c>
      <c r="B274" s="17">
        <f>VLOOKUP(A274,[1]TDSheet!$A$6:$B$227,2,0)</f>
        <v>133.68</v>
      </c>
      <c r="C274" s="11">
        <v>22</v>
      </c>
      <c r="D274" s="11"/>
      <c r="E274" s="11"/>
      <c r="F274" s="11"/>
      <c r="G274" s="18">
        <v>138.02459999999999</v>
      </c>
      <c r="H274" s="20"/>
      <c r="K274" s="18">
        <f>I274*H274</f>
        <v>0</v>
      </c>
      <c r="L274" s="26">
        <f t="shared" si="2"/>
        <v>0</v>
      </c>
    </row>
    <row r="275" spans="1:12" hidden="1" x14ac:dyDescent="0.2">
      <c r="A275" s="16" t="s">
        <v>94</v>
      </c>
      <c r="B275" s="17">
        <f>VLOOKUP(A275,[1]TDSheet!$A$6:$B$227,2,0)</f>
        <v>284.02999999999997</v>
      </c>
      <c r="C275" s="8">
        <v>8.391824999999983</v>
      </c>
      <c r="D275" s="8"/>
      <c r="E275" s="8"/>
      <c r="F275" s="8"/>
      <c r="G275" s="18">
        <v>293.26097499999997</v>
      </c>
      <c r="H275" s="19"/>
      <c r="K275" s="18">
        <f>I275*G275</f>
        <v>0</v>
      </c>
      <c r="L275" s="26">
        <f t="shared" si="2"/>
        <v>0</v>
      </c>
    </row>
    <row r="276" spans="1:12" hidden="1" x14ac:dyDescent="0.2">
      <c r="A276" s="16" t="s">
        <v>97</v>
      </c>
      <c r="B276" s="17">
        <f>VLOOKUP(A276,[1]TDSheet!$A$6:$B$227,2,0)</f>
        <v>121.47</v>
      </c>
      <c r="C276" s="8">
        <v>3.9477749999999929</v>
      </c>
      <c r="D276" s="8"/>
      <c r="E276" s="8"/>
      <c r="F276" s="8"/>
      <c r="G276" s="18">
        <v>125.41777499999999</v>
      </c>
      <c r="H276" s="19"/>
      <c r="K276" s="18">
        <f>I276*G276</f>
        <v>0</v>
      </c>
      <c r="L276" s="26">
        <f t="shared" si="2"/>
        <v>0</v>
      </c>
    </row>
    <row r="277" spans="1:12" hidden="1" x14ac:dyDescent="0.2">
      <c r="A277" s="16" t="s">
        <v>98</v>
      </c>
      <c r="B277" s="17">
        <f>VLOOKUP(A277,[1]TDSheet!$A$6:$B$227,2,0)</f>
        <v>265.49</v>
      </c>
      <c r="C277" s="11">
        <v>18</v>
      </c>
      <c r="D277" s="11"/>
      <c r="E277" s="11"/>
      <c r="F277" s="11"/>
      <c r="G277" s="18">
        <v>274.118425</v>
      </c>
      <c r="H277" s="19">
        <v>265</v>
      </c>
      <c r="K277" s="18">
        <f>I277*H277</f>
        <v>0</v>
      </c>
      <c r="L277" s="26">
        <f t="shared" si="2"/>
        <v>0</v>
      </c>
    </row>
    <row r="278" spans="1:12" hidden="1" x14ac:dyDescent="0.2">
      <c r="A278" s="16" t="s">
        <v>116</v>
      </c>
      <c r="B278" s="17">
        <f>VLOOKUP(A278,[1]TDSheet!$A$6:$B$227,2,0)</f>
        <v>91.28</v>
      </c>
      <c r="C278" s="11">
        <v>21</v>
      </c>
      <c r="D278" s="11"/>
      <c r="E278" s="11"/>
      <c r="F278" s="11"/>
      <c r="G278" s="18">
        <v>94.246600000000001</v>
      </c>
      <c r="H278" s="19">
        <v>91</v>
      </c>
      <c r="K278" s="18">
        <f>I278*H278</f>
        <v>0</v>
      </c>
      <c r="L278" s="26">
        <f t="shared" si="2"/>
        <v>0</v>
      </c>
    </row>
    <row r="279" spans="1:12" hidden="1" x14ac:dyDescent="0.2">
      <c r="A279" s="16" t="s">
        <v>118</v>
      </c>
      <c r="B279" s="17">
        <f>VLOOKUP(A279,[1]TDSheet!$A$6:$B$227,2,0)</f>
        <v>208.64</v>
      </c>
      <c r="C279" s="8">
        <v>6.7807999999999993</v>
      </c>
      <c r="D279" s="8"/>
      <c r="E279" s="8"/>
      <c r="F279" s="8"/>
      <c r="G279" s="18">
        <v>215.42079999999999</v>
      </c>
      <c r="H279" s="19"/>
      <c r="K279" s="18">
        <f>I279*G279</f>
        <v>0</v>
      </c>
      <c r="L279" s="26">
        <f t="shared" si="2"/>
        <v>0</v>
      </c>
    </row>
    <row r="280" spans="1:12" hidden="1" x14ac:dyDescent="0.2">
      <c r="A280" s="16" t="s">
        <v>127</v>
      </c>
      <c r="B280" s="17">
        <f>VLOOKUP(A280,[1]TDSheet!$A$6:$B$227,2,0)</f>
        <v>186.6</v>
      </c>
      <c r="C280" s="11">
        <v>15</v>
      </c>
      <c r="D280" s="11"/>
      <c r="E280" s="11"/>
      <c r="F280" s="11"/>
      <c r="G280" s="18">
        <v>192.66449999999998</v>
      </c>
      <c r="H280" s="19">
        <v>185.6</v>
      </c>
      <c r="K280" s="18">
        <f>I280*G280</f>
        <v>0</v>
      </c>
      <c r="L280" s="26">
        <f t="shared" si="2"/>
        <v>0</v>
      </c>
    </row>
    <row r="281" spans="1:12" hidden="1" x14ac:dyDescent="0.2">
      <c r="A281" s="16" t="s">
        <v>134</v>
      </c>
      <c r="B281" s="17">
        <f>VLOOKUP(A281,[1]TDSheet!$A$6:$B$227,2,0)</f>
        <v>221.06</v>
      </c>
      <c r="C281" s="11">
        <v>20</v>
      </c>
      <c r="D281" s="11"/>
      <c r="E281" s="11"/>
      <c r="F281" s="11"/>
      <c r="G281" s="18">
        <v>228.24445</v>
      </c>
      <c r="H281" s="19">
        <v>218</v>
      </c>
      <c r="K281" s="18">
        <f>I281*G281</f>
        <v>0</v>
      </c>
      <c r="L281" s="26">
        <f t="shared" si="2"/>
        <v>0</v>
      </c>
    </row>
    <row r="282" spans="1:12" ht="25.5" hidden="1" x14ac:dyDescent="0.2">
      <c r="A282" s="21" t="s">
        <v>139</v>
      </c>
      <c r="B282" s="17">
        <v>111.51</v>
      </c>
      <c r="C282" s="8">
        <v>3.6240749999999906</v>
      </c>
      <c r="D282" s="8"/>
      <c r="E282" s="8"/>
      <c r="F282" s="8"/>
      <c r="G282" s="18">
        <v>115.13</v>
      </c>
      <c r="H282" s="19"/>
      <c r="K282" s="18">
        <f>I282*G282</f>
        <v>0</v>
      </c>
      <c r="L282" s="26">
        <f t="shared" si="2"/>
        <v>0</v>
      </c>
    </row>
    <row r="283" spans="1:12" hidden="1" x14ac:dyDescent="0.2">
      <c r="A283" s="22" t="s">
        <v>140</v>
      </c>
      <c r="B283" s="17">
        <v>228.75</v>
      </c>
      <c r="C283" s="11">
        <v>22</v>
      </c>
      <c r="D283" s="11"/>
      <c r="E283" s="11"/>
      <c r="F283" s="11"/>
      <c r="G283" s="18">
        <v>236.18437499999999</v>
      </c>
      <c r="H283" s="19">
        <v>228</v>
      </c>
      <c r="K283" s="18">
        <f>I283*G283</f>
        <v>0</v>
      </c>
      <c r="L283" s="26">
        <f t="shared" si="2"/>
        <v>0</v>
      </c>
    </row>
    <row r="284" spans="1:12" hidden="1" x14ac:dyDescent="0.2">
      <c r="A284" s="22" t="s">
        <v>141</v>
      </c>
      <c r="B284" s="17">
        <v>231.05</v>
      </c>
      <c r="C284" s="11">
        <v>20</v>
      </c>
      <c r="D284" s="11"/>
      <c r="E284" s="11"/>
      <c r="F284" s="11"/>
      <c r="G284" s="18">
        <v>238.55912499999999</v>
      </c>
      <c r="H284" s="19">
        <v>228.5</v>
      </c>
      <c r="K284" s="18">
        <f>I284*H284</f>
        <v>0</v>
      </c>
      <c r="L284" s="26">
        <f t="shared" si="2"/>
        <v>0</v>
      </c>
    </row>
    <row r="285" spans="1:12" ht="25.5" hidden="1" x14ac:dyDescent="0.2">
      <c r="A285" s="30" t="s">
        <v>147</v>
      </c>
      <c r="B285" s="17">
        <v>133.1</v>
      </c>
      <c r="C285" s="11">
        <v>4.1199999999999903</v>
      </c>
      <c r="D285" s="11"/>
      <c r="E285" s="11"/>
      <c r="F285" s="11"/>
      <c r="G285" s="18">
        <v>137.42574999999999</v>
      </c>
      <c r="H285" s="19"/>
      <c r="K285" s="18">
        <f>I285*G285</f>
        <v>0</v>
      </c>
      <c r="L285" s="26">
        <f t="shared" si="2"/>
        <v>0</v>
      </c>
    </row>
    <row r="286" spans="1:12" hidden="1" x14ac:dyDescent="0.2">
      <c r="A286" s="24" t="s">
        <v>142</v>
      </c>
      <c r="B286" s="17">
        <v>234.23</v>
      </c>
      <c r="C286" s="8">
        <v>7.3908250000000066</v>
      </c>
      <c r="D286" s="8"/>
      <c r="E286" s="8"/>
      <c r="F286" s="8"/>
      <c r="G286" s="18">
        <v>241.84247499999998</v>
      </c>
      <c r="H286" s="19"/>
      <c r="K286" s="18">
        <f>I286*G286</f>
        <v>0</v>
      </c>
      <c r="L286" s="26">
        <f t="shared" si="2"/>
        <v>0</v>
      </c>
    </row>
    <row r="287" spans="1:12" hidden="1" x14ac:dyDescent="0.2">
      <c r="K287" s="18">
        <f>I287*H287</f>
        <v>0</v>
      </c>
      <c r="L287" s="26">
        <f>SUBTOTAL(9,L249:L286)</f>
        <v>0</v>
      </c>
    </row>
    <row r="288" spans="1:12" ht="26.25" hidden="1" x14ac:dyDescent="0.4">
      <c r="A288" s="72">
        <v>44726</v>
      </c>
      <c r="B288" s="72"/>
      <c r="C288" s="72"/>
      <c r="D288" s="57"/>
      <c r="E288" s="60"/>
      <c r="F288" s="64"/>
      <c r="I288" s="12">
        <f>SUBTOTAL(9,I249:I287)</f>
        <v>0</v>
      </c>
      <c r="K288" s="25">
        <f>SUBTOTAL(9,K249:K287)</f>
        <v>0</v>
      </c>
    </row>
    <row r="289" spans="1:12" ht="12.75" hidden="1" customHeight="1" x14ac:dyDescent="0.2">
      <c r="A289" s="14"/>
      <c r="B289" s="14" t="s">
        <v>0</v>
      </c>
      <c r="C289" s="2"/>
      <c r="D289" s="2"/>
      <c r="E289" s="2"/>
      <c r="F289" s="2"/>
      <c r="G289" s="70" t="s">
        <v>148</v>
      </c>
      <c r="H289" s="70" t="s">
        <v>143</v>
      </c>
      <c r="I289" s="70" t="s">
        <v>144</v>
      </c>
      <c r="J289" s="67" t="s">
        <v>145</v>
      </c>
      <c r="K289" s="68" t="s">
        <v>146</v>
      </c>
    </row>
    <row r="290" spans="1:12" ht="11.25" hidden="1" customHeight="1" x14ac:dyDescent="0.2">
      <c r="A290" s="73" t="s">
        <v>1</v>
      </c>
      <c r="B290" s="14" t="s">
        <v>2</v>
      </c>
      <c r="C290" s="2"/>
      <c r="D290" s="2"/>
      <c r="E290" s="2"/>
      <c r="F290" s="2"/>
      <c r="G290" s="70"/>
      <c r="H290" s="70"/>
      <c r="I290" s="70"/>
      <c r="J290" s="67"/>
      <c r="K290" s="69"/>
    </row>
    <row r="291" spans="1:12" ht="11.25" hidden="1" customHeight="1" x14ac:dyDescent="0.2">
      <c r="A291" s="74"/>
      <c r="B291" s="14" t="s">
        <v>3</v>
      </c>
      <c r="C291" s="2"/>
      <c r="D291" s="2"/>
      <c r="E291" s="2"/>
      <c r="F291" s="2"/>
      <c r="G291" s="70"/>
      <c r="H291" s="70"/>
      <c r="I291" s="70"/>
      <c r="J291" s="67"/>
      <c r="K291" s="69"/>
    </row>
    <row r="292" spans="1:12" ht="11.25" hidden="1" customHeight="1" x14ac:dyDescent="0.2">
      <c r="A292" s="75"/>
      <c r="B292" s="14" t="s">
        <v>4</v>
      </c>
      <c r="C292" s="2"/>
      <c r="D292" s="2"/>
      <c r="E292" s="2"/>
      <c r="F292" s="2"/>
      <c r="G292" s="70"/>
      <c r="H292" s="70"/>
      <c r="I292" s="70"/>
      <c r="J292" s="67"/>
      <c r="K292" s="69"/>
    </row>
    <row r="293" spans="1:12" hidden="1" x14ac:dyDescent="0.2">
      <c r="A293" s="15"/>
      <c r="B293" s="29"/>
      <c r="C293" s="9"/>
      <c r="D293" s="9"/>
      <c r="E293" s="9"/>
      <c r="F293" s="9"/>
    </row>
    <row r="294" spans="1:12" hidden="1" x14ac:dyDescent="0.2">
      <c r="A294" s="16" t="s">
        <v>5</v>
      </c>
      <c r="B294" s="17">
        <f>VLOOKUP(A294,[1]TDSheet!$A$6:$B$227,2,0)</f>
        <v>181.58</v>
      </c>
      <c r="C294" s="11">
        <v>28.5</v>
      </c>
      <c r="D294" s="11"/>
      <c r="E294" s="11"/>
      <c r="F294" s="11"/>
      <c r="G294" s="18">
        <v>187.48135000000002</v>
      </c>
      <c r="H294" s="19">
        <v>172.9</v>
      </c>
      <c r="K294" s="18"/>
      <c r="L294" s="26">
        <f t="shared" ref="L294:L331" si="3">I294*C294</f>
        <v>0</v>
      </c>
    </row>
    <row r="295" spans="1:12" hidden="1" x14ac:dyDescent="0.2">
      <c r="A295" s="16" t="s">
        <v>6</v>
      </c>
      <c r="B295" s="17">
        <f>VLOOKUP(A295,[1]TDSheet!$A$6:$B$227,2,0)</f>
        <v>267.98</v>
      </c>
      <c r="C295" s="11">
        <v>21</v>
      </c>
      <c r="D295" s="11"/>
      <c r="E295" s="11"/>
      <c r="F295" s="11"/>
      <c r="G295" s="18">
        <v>276.68934999999999</v>
      </c>
      <c r="H295" s="19">
        <v>261.8</v>
      </c>
      <c r="I295" s="13">
        <v>80</v>
      </c>
      <c r="K295" s="18">
        <f>I295*H295</f>
        <v>20944</v>
      </c>
      <c r="L295" s="26">
        <f t="shared" si="3"/>
        <v>1680</v>
      </c>
    </row>
    <row r="296" spans="1:12" hidden="1" x14ac:dyDescent="0.2">
      <c r="A296" s="16" t="s">
        <v>16</v>
      </c>
      <c r="B296" s="17">
        <f>VLOOKUP(A296,[1]TDSheet!$A$6:$B$227,2,0)</f>
        <v>157.19</v>
      </c>
      <c r="C296" s="11">
        <v>24</v>
      </c>
      <c r="D296" s="11"/>
      <c r="E296" s="11"/>
      <c r="F296" s="11"/>
      <c r="G296" s="18">
        <v>162.298675</v>
      </c>
      <c r="H296" s="19">
        <v>154</v>
      </c>
      <c r="I296" s="13">
        <v>50</v>
      </c>
      <c r="J296" s="13">
        <v>100</v>
      </c>
      <c r="K296" s="18">
        <f>I296*H296</f>
        <v>7700</v>
      </c>
      <c r="L296" s="26">
        <f t="shared" si="3"/>
        <v>1200</v>
      </c>
    </row>
    <row r="297" spans="1:12" hidden="1" x14ac:dyDescent="0.2">
      <c r="A297" s="16" t="s">
        <v>17</v>
      </c>
      <c r="B297" s="17">
        <f>VLOOKUP(A297,[1]TDSheet!$A$6:$B$227,2,0)</f>
        <v>259.33999999999997</v>
      </c>
      <c r="C297" s="11">
        <v>20</v>
      </c>
      <c r="D297" s="11"/>
      <c r="E297" s="11"/>
      <c r="F297" s="11"/>
      <c r="G297" s="18">
        <v>267.76854999999995</v>
      </c>
      <c r="H297" s="19">
        <v>255</v>
      </c>
      <c r="I297" s="13">
        <v>1100</v>
      </c>
      <c r="K297" s="18">
        <f>I297*H297</f>
        <v>280500</v>
      </c>
      <c r="L297" s="26">
        <f t="shared" si="3"/>
        <v>22000</v>
      </c>
    </row>
    <row r="298" spans="1:12" hidden="1" x14ac:dyDescent="0.2">
      <c r="A298" s="16" t="s">
        <v>22</v>
      </c>
      <c r="B298" s="17">
        <f>VLOOKUP(A298,[1]TDSheet!$A$6:$B$227,2,0)</f>
        <v>262.97000000000003</v>
      </c>
      <c r="C298" s="8">
        <v>8.1396249999999668</v>
      </c>
      <c r="D298" s="8"/>
      <c r="E298" s="8"/>
      <c r="F298" s="8"/>
      <c r="G298" s="18">
        <v>271.516525</v>
      </c>
      <c r="H298" s="19"/>
      <c r="I298" s="13">
        <v>100</v>
      </c>
      <c r="K298" s="18">
        <f>I298*G298</f>
        <v>27151.6525</v>
      </c>
      <c r="L298" s="26">
        <f t="shared" si="3"/>
        <v>813.96249999999668</v>
      </c>
    </row>
    <row r="299" spans="1:12" hidden="1" x14ac:dyDescent="0.2">
      <c r="A299" s="16" t="s">
        <v>26</v>
      </c>
      <c r="B299" s="17">
        <f>VLOOKUP(A299,[1]TDSheet!$A$6:$B$227,2,0)</f>
        <v>254.98</v>
      </c>
      <c r="C299" s="11">
        <v>16</v>
      </c>
      <c r="D299" s="11"/>
      <c r="E299" s="11"/>
      <c r="F299" s="11"/>
      <c r="G299" s="18">
        <v>263.26684999999998</v>
      </c>
      <c r="H299" s="19">
        <v>245</v>
      </c>
      <c r="I299" s="13">
        <v>800</v>
      </c>
      <c r="K299" s="18">
        <f>I299*H299</f>
        <v>196000</v>
      </c>
      <c r="L299" s="26">
        <f t="shared" si="3"/>
        <v>12800</v>
      </c>
    </row>
    <row r="300" spans="1:12" hidden="1" x14ac:dyDescent="0.2">
      <c r="A300" s="16" t="s">
        <v>28</v>
      </c>
      <c r="B300" s="17">
        <f>VLOOKUP(A300,[1]TDSheet!$A$6:$B$227,2,0)</f>
        <v>267.8</v>
      </c>
      <c r="C300" s="11">
        <v>17</v>
      </c>
      <c r="D300" s="11"/>
      <c r="E300" s="11"/>
      <c r="F300" s="11"/>
      <c r="G300" s="18">
        <v>276.50350000000003</v>
      </c>
      <c r="H300" s="19">
        <v>259</v>
      </c>
      <c r="I300" s="13">
        <v>300</v>
      </c>
      <c r="K300" s="18">
        <f>I300*H300</f>
        <v>77700</v>
      </c>
      <c r="L300" s="26">
        <f t="shared" si="3"/>
        <v>5100</v>
      </c>
    </row>
    <row r="301" spans="1:12" hidden="1" x14ac:dyDescent="0.2">
      <c r="A301" s="16" t="s">
        <v>32</v>
      </c>
      <c r="B301" s="17">
        <f>VLOOKUP(A301,[1]TDSheet!$A$6:$B$227,2,0)</f>
        <v>271.95999999999998</v>
      </c>
      <c r="C301" s="11">
        <v>20</v>
      </c>
      <c r="D301" s="11"/>
      <c r="E301" s="11"/>
      <c r="F301" s="11"/>
      <c r="G301" s="18">
        <v>280.7987</v>
      </c>
      <c r="H301" s="19">
        <v>264</v>
      </c>
      <c r="I301" s="13">
        <v>550</v>
      </c>
      <c r="K301" s="18">
        <f>I301*G301</f>
        <v>154439.285</v>
      </c>
      <c r="L301" s="26">
        <f t="shared" si="3"/>
        <v>11000</v>
      </c>
    </row>
    <row r="302" spans="1:12" hidden="1" x14ac:dyDescent="0.2">
      <c r="A302" s="16" t="s">
        <v>33</v>
      </c>
      <c r="B302" s="17">
        <f>VLOOKUP(A302,[1]TDSheet!$A$6:$B$227,2,0)</f>
        <v>175.14</v>
      </c>
      <c r="C302" s="8">
        <v>14.230124999999987</v>
      </c>
      <c r="D302" s="8"/>
      <c r="E302" s="8"/>
      <c r="F302" s="8"/>
      <c r="G302" s="18">
        <v>180.83204999999998</v>
      </c>
      <c r="H302" s="19"/>
      <c r="K302" s="18">
        <f>I302*G302</f>
        <v>0</v>
      </c>
      <c r="L302" s="26">
        <f t="shared" si="3"/>
        <v>0</v>
      </c>
    </row>
    <row r="303" spans="1:12" hidden="1" x14ac:dyDescent="0.2">
      <c r="A303" s="16" t="s">
        <v>35</v>
      </c>
      <c r="B303" s="17">
        <f>VLOOKUP(A303,[1]TDSheet!$A$6:$B$227,2,0)</f>
        <v>227.99</v>
      </c>
      <c r="C303" s="11">
        <v>15</v>
      </c>
      <c r="D303" s="11"/>
      <c r="E303" s="11"/>
      <c r="F303" s="11"/>
      <c r="G303" s="18">
        <v>235.399675</v>
      </c>
      <c r="H303" s="19">
        <v>227</v>
      </c>
      <c r="I303" s="13">
        <v>300</v>
      </c>
      <c r="K303" s="18">
        <f>I303*H303</f>
        <v>68100</v>
      </c>
      <c r="L303" s="26">
        <f t="shared" si="3"/>
        <v>4500</v>
      </c>
    </row>
    <row r="304" spans="1:12" hidden="1" x14ac:dyDescent="0.2">
      <c r="A304" s="16" t="s">
        <v>53</v>
      </c>
      <c r="B304" s="17">
        <f>VLOOKUP(A304,[1]TDSheet!$A$6:$B$227,2,0)</f>
        <v>293.18</v>
      </c>
      <c r="C304" s="11">
        <v>20</v>
      </c>
      <c r="D304" s="11"/>
      <c r="E304" s="11"/>
      <c r="F304" s="11"/>
      <c r="G304" s="18">
        <v>302.70835</v>
      </c>
      <c r="H304" s="19">
        <v>287</v>
      </c>
      <c r="K304" s="18">
        <f>I304*H304</f>
        <v>0</v>
      </c>
      <c r="L304" s="26">
        <f t="shared" si="3"/>
        <v>0</v>
      </c>
    </row>
    <row r="305" spans="1:12" hidden="1" x14ac:dyDescent="0.2">
      <c r="A305" s="16" t="s">
        <v>55</v>
      </c>
      <c r="B305" s="17">
        <v>133.19</v>
      </c>
      <c r="C305" s="8">
        <v>9.8377499999999785</v>
      </c>
      <c r="D305" s="8"/>
      <c r="E305" s="8"/>
      <c r="F305" s="8"/>
      <c r="G305" s="18">
        <v>137.52000000000001</v>
      </c>
      <c r="H305" s="19"/>
      <c r="K305" s="18">
        <f>I305*G305</f>
        <v>0</v>
      </c>
      <c r="L305" s="26">
        <f t="shared" si="3"/>
        <v>0</v>
      </c>
    </row>
    <row r="306" spans="1:12" hidden="1" x14ac:dyDescent="0.2">
      <c r="A306" s="16" t="s">
        <v>56</v>
      </c>
      <c r="B306" s="17">
        <f>VLOOKUP(A306,[1]TDSheet!$A$6:$B$227,2,0)</f>
        <v>162.68</v>
      </c>
      <c r="C306" s="8">
        <v>12.958562499999999</v>
      </c>
      <c r="D306" s="8"/>
      <c r="E306" s="8"/>
      <c r="F306" s="8"/>
      <c r="G306" s="18">
        <v>167.96710000000002</v>
      </c>
      <c r="H306" s="19"/>
      <c r="K306" s="18">
        <f>I306*G306</f>
        <v>0</v>
      </c>
      <c r="L306" s="26">
        <f t="shared" si="3"/>
        <v>0</v>
      </c>
    </row>
    <row r="307" spans="1:12" hidden="1" x14ac:dyDescent="0.2">
      <c r="A307" s="16" t="s">
        <v>57</v>
      </c>
      <c r="B307" s="17">
        <f>VLOOKUP(A307,[1]TDSheet!$A$6:$B$227,2,0)</f>
        <v>230.34</v>
      </c>
      <c r="C307" s="11">
        <v>22</v>
      </c>
      <c r="D307" s="11"/>
      <c r="E307" s="11"/>
      <c r="F307" s="11"/>
      <c r="G307" s="18">
        <v>237.82605000000001</v>
      </c>
      <c r="H307" s="19">
        <v>229</v>
      </c>
      <c r="I307" s="13">
        <v>200</v>
      </c>
      <c r="K307" s="18">
        <f>I307*G307</f>
        <v>47565.21</v>
      </c>
      <c r="L307" s="26">
        <f t="shared" si="3"/>
        <v>4400</v>
      </c>
    </row>
    <row r="308" spans="1:12" hidden="1" x14ac:dyDescent="0.2">
      <c r="A308" s="16" t="s">
        <v>60</v>
      </c>
      <c r="B308" s="17">
        <f>VLOOKUP(A308,[1]TDSheet!$A$6:$B$227,2,0)</f>
        <v>168.06</v>
      </c>
      <c r="C308" s="11">
        <v>15</v>
      </c>
      <c r="D308" s="11"/>
      <c r="E308" s="11"/>
      <c r="F308" s="11"/>
      <c r="G308" s="18">
        <v>173.52195</v>
      </c>
      <c r="H308" s="19">
        <v>166</v>
      </c>
      <c r="I308" s="13">
        <v>1200</v>
      </c>
      <c r="K308" s="18">
        <f>I308*H308</f>
        <v>199200</v>
      </c>
      <c r="L308" s="26">
        <f t="shared" si="3"/>
        <v>18000</v>
      </c>
    </row>
    <row r="309" spans="1:12" hidden="1" x14ac:dyDescent="0.2">
      <c r="A309" s="16" t="s">
        <v>62</v>
      </c>
      <c r="B309" s="17">
        <f>VLOOKUP(A309,[1]TDSheet!$A$6:$B$227,2,0)</f>
        <v>202.07</v>
      </c>
      <c r="C309" s="11">
        <v>20</v>
      </c>
      <c r="D309" s="11"/>
      <c r="E309" s="11"/>
      <c r="F309" s="11"/>
      <c r="G309" s="18">
        <v>208.63727499999999</v>
      </c>
      <c r="H309" s="19">
        <v>202</v>
      </c>
      <c r="I309" s="13">
        <v>1400</v>
      </c>
      <c r="K309" s="18">
        <f>I309*H309</f>
        <v>282800</v>
      </c>
      <c r="L309" s="26">
        <f t="shared" si="3"/>
        <v>28000</v>
      </c>
    </row>
    <row r="310" spans="1:12" hidden="1" x14ac:dyDescent="0.2">
      <c r="A310" s="16" t="s">
        <v>63</v>
      </c>
      <c r="B310" s="17">
        <f>VLOOKUP(A310,[1]TDSheet!$A$6:$B$227,2,0)</f>
        <v>137.66999999999999</v>
      </c>
      <c r="C310" s="11">
        <v>22</v>
      </c>
      <c r="D310" s="11"/>
      <c r="E310" s="11"/>
      <c r="F310" s="11"/>
      <c r="G310" s="18">
        <v>142.14427499999999</v>
      </c>
      <c r="H310" s="19">
        <v>136</v>
      </c>
      <c r="I310" s="13">
        <v>50</v>
      </c>
      <c r="J310" s="13">
        <v>100</v>
      </c>
      <c r="K310" s="18">
        <f>I310*G310</f>
        <v>7107.2137499999999</v>
      </c>
      <c r="L310" s="26">
        <f t="shared" si="3"/>
        <v>1100</v>
      </c>
    </row>
    <row r="311" spans="1:12" hidden="1" x14ac:dyDescent="0.2">
      <c r="A311" s="16" t="s">
        <v>64</v>
      </c>
      <c r="B311" s="17">
        <f>VLOOKUP(A311,[1]TDSheet!$A$6:$B$227,2,0)</f>
        <v>231.05</v>
      </c>
      <c r="C311" s="11">
        <v>12</v>
      </c>
      <c r="D311" s="11"/>
      <c r="E311" s="11"/>
      <c r="F311" s="11"/>
      <c r="G311" s="18">
        <v>238.55912499999999</v>
      </c>
      <c r="H311" s="19">
        <v>219.56</v>
      </c>
      <c r="I311" s="13">
        <v>300</v>
      </c>
      <c r="K311" s="18">
        <f>I311*H311</f>
        <v>65868</v>
      </c>
      <c r="L311" s="26">
        <f t="shared" si="3"/>
        <v>3600</v>
      </c>
    </row>
    <row r="312" spans="1:12" hidden="1" x14ac:dyDescent="0.2">
      <c r="A312" s="16" t="s">
        <v>72</v>
      </c>
      <c r="B312" s="17">
        <f>VLOOKUP(A312,[1]TDSheet!$A$6:$B$227,2,0)</f>
        <v>242.67</v>
      </c>
      <c r="C312" s="11">
        <v>26</v>
      </c>
      <c r="D312" s="11"/>
      <c r="E312" s="11"/>
      <c r="F312" s="11"/>
      <c r="G312" s="18">
        <v>250.55677499999999</v>
      </c>
      <c r="H312" s="19">
        <v>246</v>
      </c>
      <c r="I312" s="13">
        <v>750</v>
      </c>
      <c r="K312" s="18">
        <f>I312*H312</f>
        <v>184500</v>
      </c>
      <c r="L312" s="26">
        <f t="shared" si="3"/>
        <v>19500</v>
      </c>
    </row>
    <row r="313" spans="1:12" hidden="1" x14ac:dyDescent="0.2">
      <c r="A313" s="16" t="s">
        <v>73</v>
      </c>
      <c r="B313" s="17">
        <f>VLOOKUP(A313,[1]TDSheet!$A$6:$B$227,2,0)</f>
        <v>134.79</v>
      </c>
      <c r="C313" s="8">
        <v>10.951687499999991</v>
      </c>
      <c r="D313" s="8"/>
      <c r="E313" s="8"/>
      <c r="F313" s="8"/>
      <c r="G313" s="18">
        <v>139.17067499999999</v>
      </c>
      <c r="H313" s="19"/>
      <c r="K313" s="18">
        <f>I313*G313</f>
        <v>0</v>
      </c>
      <c r="L313" s="26">
        <f t="shared" si="3"/>
        <v>0</v>
      </c>
    </row>
    <row r="314" spans="1:12" hidden="1" x14ac:dyDescent="0.2">
      <c r="A314" s="16" t="s">
        <v>76</v>
      </c>
      <c r="B314" s="17">
        <f>VLOOKUP(A314,[1]TDSheet!$A$6:$B$227,2,0)</f>
        <v>202.07</v>
      </c>
      <c r="C314" s="11">
        <v>23</v>
      </c>
      <c r="D314" s="11"/>
      <c r="E314" s="11"/>
      <c r="F314" s="11"/>
      <c r="G314" s="18">
        <v>208.63727499999999</v>
      </c>
      <c r="H314" s="19">
        <v>205</v>
      </c>
      <c r="I314" s="13">
        <v>100</v>
      </c>
      <c r="K314" s="18">
        <f>I314*H314</f>
        <v>20500</v>
      </c>
      <c r="L314" s="26">
        <f t="shared" si="3"/>
        <v>2300</v>
      </c>
    </row>
    <row r="315" spans="1:12" hidden="1" x14ac:dyDescent="0.2">
      <c r="A315" s="16" t="s">
        <v>81</v>
      </c>
      <c r="B315" s="17">
        <f>VLOOKUP(A315,[1]TDSheet!$A$6:$B$227,2,0)</f>
        <v>168.29</v>
      </c>
      <c r="C315" s="11">
        <v>11</v>
      </c>
      <c r="D315" s="11"/>
      <c r="E315" s="11"/>
      <c r="F315" s="11"/>
      <c r="G315" s="18">
        <v>173.75942499999999</v>
      </c>
      <c r="H315" s="19">
        <v>163</v>
      </c>
      <c r="I315" s="13">
        <v>1000</v>
      </c>
      <c r="K315" s="18">
        <f>I315*H315</f>
        <v>163000</v>
      </c>
      <c r="L315" s="26">
        <f t="shared" si="3"/>
        <v>11000</v>
      </c>
    </row>
    <row r="316" spans="1:12" hidden="1" x14ac:dyDescent="0.2">
      <c r="A316" s="16" t="s">
        <v>83</v>
      </c>
      <c r="B316" s="17">
        <f>VLOOKUP(A316,[1]TDSheet!$A$6:$B$227,2,0)</f>
        <v>286.88</v>
      </c>
      <c r="C316" s="8">
        <v>8.4759999999999991</v>
      </c>
      <c r="D316" s="8"/>
      <c r="E316" s="8"/>
      <c r="F316" s="8"/>
      <c r="G316" s="18">
        <v>296.20359999999999</v>
      </c>
      <c r="H316" s="19"/>
      <c r="K316" s="18">
        <f>I316*G316</f>
        <v>0</v>
      </c>
      <c r="L316" s="26">
        <f t="shared" si="3"/>
        <v>0</v>
      </c>
    </row>
    <row r="317" spans="1:12" hidden="1" x14ac:dyDescent="0.2">
      <c r="A317" s="16" t="s">
        <v>84</v>
      </c>
      <c r="B317" s="17">
        <f>VLOOKUP(A317,[1]TDSheet!$A$6:$B$227,2,0)</f>
        <v>204.01</v>
      </c>
      <c r="C317" s="8">
        <v>6.4372749999999996</v>
      </c>
      <c r="D317" s="8"/>
      <c r="E317" s="8"/>
      <c r="F317" s="8"/>
      <c r="G317" s="18">
        <v>210.64032499999999</v>
      </c>
      <c r="H317" s="19"/>
      <c r="I317" s="13">
        <v>80</v>
      </c>
      <c r="K317" s="18">
        <f>I317*G317</f>
        <v>16851.225999999999</v>
      </c>
      <c r="L317" s="26">
        <f t="shared" si="3"/>
        <v>514.98199999999997</v>
      </c>
    </row>
    <row r="318" spans="1:12" hidden="1" x14ac:dyDescent="0.2">
      <c r="A318" s="16" t="s">
        <v>90</v>
      </c>
      <c r="B318" s="17">
        <f>VLOOKUP(A318,[1]TDSheet!$A$6:$B$227,2,0)</f>
        <v>274.97000000000003</v>
      </c>
      <c r="C318" s="8">
        <v>8.511099999999999</v>
      </c>
      <c r="D318" s="8"/>
      <c r="E318" s="8"/>
      <c r="F318" s="8"/>
      <c r="G318" s="18">
        <v>283.90652500000004</v>
      </c>
      <c r="H318" s="19"/>
      <c r="K318" s="18">
        <f>I318*G318</f>
        <v>0</v>
      </c>
      <c r="L318" s="26">
        <f t="shared" si="3"/>
        <v>0</v>
      </c>
    </row>
    <row r="319" spans="1:12" hidden="1" x14ac:dyDescent="0.2">
      <c r="A319" s="16" t="s">
        <v>93</v>
      </c>
      <c r="B319" s="17">
        <f>VLOOKUP(A319,[1]TDSheet!$A$6:$B$227,2,0)</f>
        <v>133.68</v>
      </c>
      <c r="C319" s="11">
        <v>22</v>
      </c>
      <c r="D319" s="11"/>
      <c r="E319" s="11"/>
      <c r="F319" s="11"/>
      <c r="G319" s="18">
        <v>138.02459999999999</v>
      </c>
      <c r="H319" s="20"/>
      <c r="I319" s="13">
        <v>140</v>
      </c>
      <c r="K319" s="18">
        <f>I319*H319</f>
        <v>0</v>
      </c>
      <c r="L319" s="26">
        <f t="shared" si="3"/>
        <v>3080</v>
      </c>
    </row>
    <row r="320" spans="1:12" hidden="1" x14ac:dyDescent="0.2">
      <c r="A320" s="16" t="s">
        <v>94</v>
      </c>
      <c r="B320" s="17">
        <f>VLOOKUP(A320,[1]TDSheet!$A$6:$B$227,2,0)</f>
        <v>284.02999999999997</v>
      </c>
      <c r="C320" s="8">
        <v>8.391824999999983</v>
      </c>
      <c r="D320" s="8"/>
      <c r="E320" s="8"/>
      <c r="F320" s="8"/>
      <c r="G320" s="18">
        <v>293.26097499999997</v>
      </c>
      <c r="H320" s="19"/>
      <c r="K320" s="18">
        <f>I320*G320</f>
        <v>0</v>
      </c>
      <c r="L320" s="26">
        <f t="shared" si="3"/>
        <v>0</v>
      </c>
    </row>
    <row r="321" spans="1:12" hidden="1" x14ac:dyDescent="0.2">
      <c r="A321" s="16" t="s">
        <v>97</v>
      </c>
      <c r="B321" s="17">
        <f>VLOOKUP(A321,[1]TDSheet!$A$6:$B$227,2,0)</f>
        <v>121.47</v>
      </c>
      <c r="C321" s="8">
        <v>3.9477749999999929</v>
      </c>
      <c r="D321" s="8"/>
      <c r="E321" s="8"/>
      <c r="F321" s="8"/>
      <c r="G321" s="18">
        <v>125.41777499999999</v>
      </c>
      <c r="H321" s="19"/>
      <c r="K321" s="18">
        <f>I321*G321</f>
        <v>0</v>
      </c>
      <c r="L321" s="26">
        <f t="shared" si="3"/>
        <v>0</v>
      </c>
    </row>
    <row r="322" spans="1:12" hidden="1" x14ac:dyDescent="0.2">
      <c r="A322" s="16" t="s">
        <v>98</v>
      </c>
      <c r="B322" s="17">
        <f>VLOOKUP(A322,[1]TDSheet!$A$6:$B$227,2,0)</f>
        <v>265.49</v>
      </c>
      <c r="C322" s="11">
        <v>18</v>
      </c>
      <c r="D322" s="11"/>
      <c r="E322" s="11"/>
      <c r="F322" s="11"/>
      <c r="G322" s="18">
        <v>274.118425</v>
      </c>
      <c r="H322" s="19">
        <v>265</v>
      </c>
      <c r="I322" s="13">
        <v>2500</v>
      </c>
      <c r="K322" s="18">
        <f>I322*H322</f>
        <v>662500</v>
      </c>
      <c r="L322" s="26">
        <f t="shared" si="3"/>
        <v>45000</v>
      </c>
    </row>
    <row r="323" spans="1:12" hidden="1" x14ac:dyDescent="0.2">
      <c r="A323" s="16" t="s">
        <v>116</v>
      </c>
      <c r="B323" s="17">
        <f>VLOOKUP(A323,[1]TDSheet!$A$6:$B$227,2,0)</f>
        <v>91.28</v>
      </c>
      <c r="C323" s="11">
        <v>21</v>
      </c>
      <c r="D323" s="11"/>
      <c r="E323" s="11"/>
      <c r="F323" s="11"/>
      <c r="G323" s="18">
        <v>94.246600000000001</v>
      </c>
      <c r="H323" s="19">
        <v>91</v>
      </c>
      <c r="I323" s="13">
        <v>126</v>
      </c>
      <c r="J323" s="13">
        <v>300</v>
      </c>
      <c r="K323" s="18">
        <f>I323*H323</f>
        <v>11466</v>
      </c>
      <c r="L323" s="26">
        <f t="shared" si="3"/>
        <v>2646</v>
      </c>
    </row>
    <row r="324" spans="1:12" hidden="1" x14ac:dyDescent="0.2">
      <c r="A324" s="16" t="s">
        <v>118</v>
      </c>
      <c r="B324" s="17">
        <f>VLOOKUP(A324,[1]TDSheet!$A$6:$B$227,2,0)</f>
        <v>208.64</v>
      </c>
      <c r="C324" s="8">
        <v>6.7807999999999993</v>
      </c>
      <c r="D324" s="8"/>
      <c r="E324" s="8"/>
      <c r="F324" s="8"/>
      <c r="G324" s="18">
        <v>215.42079999999999</v>
      </c>
      <c r="H324" s="19"/>
      <c r="K324" s="18">
        <f>I324*G324</f>
        <v>0</v>
      </c>
      <c r="L324" s="26">
        <f t="shared" si="3"/>
        <v>0</v>
      </c>
    </row>
    <row r="325" spans="1:12" hidden="1" x14ac:dyDescent="0.2">
      <c r="A325" s="16" t="s">
        <v>127</v>
      </c>
      <c r="B325" s="17">
        <f>VLOOKUP(A325,[1]TDSheet!$A$6:$B$227,2,0)</f>
        <v>186.6</v>
      </c>
      <c r="C325" s="11">
        <v>15</v>
      </c>
      <c r="D325" s="11"/>
      <c r="E325" s="11"/>
      <c r="F325" s="11"/>
      <c r="G325" s="18">
        <v>192.66449999999998</v>
      </c>
      <c r="H325" s="19">
        <v>185.6</v>
      </c>
      <c r="I325" s="13">
        <v>400</v>
      </c>
      <c r="K325" s="18">
        <f>I325*G325</f>
        <v>77065.799999999988</v>
      </c>
      <c r="L325" s="26">
        <f t="shared" si="3"/>
        <v>6000</v>
      </c>
    </row>
    <row r="326" spans="1:12" hidden="1" x14ac:dyDescent="0.2">
      <c r="A326" s="16" t="s">
        <v>134</v>
      </c>
      <c r="B326" s="17">
        <f>VLOOKUP(A326,[1]TDSheet!$A$6:$B$227,2,0)</f>
        <v>221.06</v>
      </c>
      <c r="C326" s="11">
        <v>20</v>
      </c>
      <c r="D326" s="11"/>
      <c r="E326" s="11"/>
      <c r="F326" s="11"/>
      <c r="G326" s="18">
        <v>228.24445</v>
      </c>
      <c r="H326" s="19">
        <v>218</v>
      </c>
      <c r="I326" s="13">
        <v>200</v>
      </c>
      <c r="K326" s="18">
        <f>I326*G326</f>
        <v>45648.89</v>
      </c>
      <c r="L326" s="26">
        <f t="shared" si="3"/>
        <v>4000</v>
      </c>
    </row>
    <row r="327" spans="1:12" ht="25.5" hidden="1" x14ac:dyDescent="0.2">
      <c r="A327" s="21" t="s">
        <v>139</v>
      </c>
      <c r="B327" s="17">
        <v>111.51</v>
      </c>
      <c r="C327" s="8">
        <v>3.6240749999999906</v>
      </c>
      <c r="D327" s="8"/>
      <c r="E327" s="8"/>
      <c r="F327" s="8"/>
      <c r="G327" s="18">
        <v>115.13</v>
      </c>
      <c r="H327" s="19"/>
      <c r="I327" s="13">
        <v>50</v>
      </c>
      <c r="J327" s="13">
        <v>100</v>
      </c>
      <c r="K327" s="18">
        <f>I327*G327</f>
        <v>5756.5</v>
      </c>
      <c r="L327" s="26">
        <f t="shared" si="3"/>
        <v>181.20374999999953</v>
      </c>
    </row>
    <row r="328" spans="1:12" hidden="1" x14ac:dyDescent="0.2">
      <c r="A328" s="22" t="s">
        <v>140</v>
      </c>
      <c r="B328" s="17">
        <v>228.75</v>
      </c>
      <c r="C328" s="11">
        <v>22</v>
      </c>
      <c r="D328" s="11"/>
      <c r="E328" s="11"/>
      <c r="F328" s="11"/>
      <c r="G328" s="18">
        <v>236.18437499999999</v>
      </c>
      <c r="H328" s="19">
        <v>228</v>
      </c>
      <c r="I328" s="13">
        <v>100</v>
      </c>
      <c r="K328" s="18">
        <f>I328*G328</f>
        <v>23618.4375</v>
      </c>
      <c r="L328" s="26">
        <f t="shared" si="3"/>
        <v>2200</v>
      </c>
    </row>
    <row r="329" spans="1:12" hidden="1" x14ac:dyDescent="0.2">
      <c r="A329" s="22" t="s">
        <v>141</v>
      </c>
      <c r="B329" s="17">
        <v>231.05</v>
      </c>
      <c r="C329" s="11">
        <v>20</v>
      </c>
      <c r="D329" s="11"/>
      <c r="E329" s="11"/>
      <c r="F329" s="11"/>
      <c r="G329" s="18">
        <v>238.55912499999999</v>
      </c>
      <c r="H329" s="19">
        <v>228.5</v>
      </c>
      <c r="I329" s="13">
        <v>100</v>
      </c>
      <c r="K329" s="18">
        <f>I329*H329</f>
        <v>22850</v>
      </c>
      <c r="L329" s="26">
        <f t="shared" si="3"/>
        <v>2000</v>
      </c>
    </row>
    <row r="330" spans="1:12" ht="25.5" hidden="1" x14ac:dyDescent="0.2">
      <c r="A330" s="30" t="s">
        <v>147</v>
      </c>
      <c r="B330" s="17">
        <v>133.1</v>
      </c>
      <c r="C330" s="11">
        <v>4.1199999999999903</v>
      </c>
      <c r="D330" s="11"/>
      <c r="E330" s="11"/>
      <c r="F330" s="11"/>
      <c r="G330" s="18">
        <v>137.42574999999999</v>
      </c>
      <c r="H330" s="19"/>
      <c r="K330" s="18">
        <f>I330*G330</f>
        <v>0</v>
      </c>
      <c r="L330" s="26">
        <f t="shared" si="3"/>
        <v>0</v>
      </c>
    </row>
    <row r="331" spans="1:12" hidden="1" x14ac:dyDescent="0.2">
      <c r="A331" s="24" t="s">
        <v>142</v>
      </c>
      <c r="B331" s="17">
        <v>234.23</v>
      </c>
      <c r="C331" s="8">
        <v>7.3908250000000066</v>
      </c>
      <c r="D331" s="8"/>
      <c r="E331" s="8"/>
      <c r="F331" s="8"/>
      <c r="G331" s="18">
        <v>241.84247499999998</v>
      </c>
      <c r="H331" s="19"/>
      <c r="I331" s="13">
        <v>200</v>
      </c>
      <c r="K331" s="18">
        <f>I331*G331</f>
        <v>48368.494999999995</v>
      </c>
      <c r="L331" s="26">
        <f t="shared" si="3"/>
        <v>1478.1650000000013</v>
      </c>
    </row>
    <row r="332" spans="1:12" hidden="1" x14ac:dyDescent="0.2">
      <c r="I332" s="13">
        <f>SUBTOTAL(9,I294:I331)</f>
        <v>0</v>
      </c>
      <c r="K332" s="18">
        <f>SUBTOTAL(9,K294:K331)</f>
        <v>0</v>
      </c>
      <c r="L332" s="26">
        <f>SUBTOTAL(9,L294:L331)</f>
        <v>0</v>
      </c>
    </row>
    <row r="333" spans="1:12" hidden="1" x14ac:dyDescent="0.2"/>
    <row r="334" spans="1:12" hidden="1" x14ac:dyDescent="0.2"/>
    <row r="335" spans="1:12" ht="26.25" hidden="1" x14ac:dyDescent="0.4">
      <c r="A335" s="72">
        <v>44750</v>
      </c>
      <c r="B335" s="72"/>
      <c r="C335" s="72"/>
      <c r="D335" s="57"/>
      <c r="E335" s="60"/>
      <c r="F335" s="64"/>
      <c r="I335" s="12"/>
      <c r="K335" s="25"/>
    </row>
    <row r="336" spans="1:12" ht="12.75" hidden="1" customHeight="1" x14ac:dyDescent="0.2">
      <c r="A336" s="14"/>
      <c r="B336" s="14" t="s">
        <v>0</v>
      </c>
      <c r="C336" s="2"/>
      <c r="D336" s="2"/>
      <c r="E336" s="2"/>
      <c r="F336" s="2"/>
      <c r="G336" s="70" t="s">
        <v>148</v>
      </c>
      <c r="H336" s="70" t="s">
        <v>143</v>
      </c>
      <c r="I336" s="70" t="s">
        <v>144</v>
      </c>
      <c r="J336" s="67" t="s">
        <v>145</v>
      </c>
      <c r="K336" s="68" t="s">
        <v>146</v>
      </c>
    </row>
    <row r="337" spans="1:12" ht="11.25" hidden="1" customHeight="1" x14ac:dyDescent="0.2">
      <c r="A337" s="73" t="s">
        <v>1</v>
      </c>
      <c r="B337" s="14" t="s">
        <v>2</v>
      </c>
      <c r="C337" s="2"/>
      <c r="D337" s="2"/>
      <c r="E337" s="2"/>
      <c r="F337" s="2"/>
      <c r="G337" s="70"/>
      <c r="H337" s="70"/>
      <c r="I337" s="70"/>
      <c r="J337" s="67"/>
      <c r="K337" s="69"/>
    </row>
    <row r="338" spans="1:12" ht="11.25" hidden="1" customHeight="1" x14ac:dyDescent="0.2">
      <c r="A338" s="74"/>
      <c r="B338" s="14" t="s">
        <v>3</v>
      </c>
      <c r="C338" s="2"/>
      <c r="D338" s="2"/>
      <c r="E338" s="2"/>
      <c r="F338" s="2"/>
      <c r="G338" s="70"/>
      <c r="H338" s="70"/>
      <c r="I338" s="70"/>
      <c r="J338" s="67"/>
      <c r="K338" s="69"/>
    </row>
    <row r="339" spans="1:12" ht="11.25" hidden="1" customHeight="1" x14ac:dyDescent="0.2">
      <c r="A339" s="75"/>
      <c r="B339" s="14" t="s">
        <v>4</v>
      </c>
      <c r="C339" s="2"/>
      <c r="D339" s="2"/>
      <c r="E339" s="2"/>
      <c r="F339" s="2"/>
      <c r="G339" s="70"/>
      <c r="H339" s="70"/>
      <c r="I339" s="70"/>
      <c r="J339" s="67"/>
      <c r="K339" s="69"/>
    </row>
    <row r="340" spans="1:12" hidden="1" x14ac:dyDescent="0.2">
      <c r="A340" s="15"/>
      <c r="B340" s="29"/>
      <c r="C340" s="9"/>
      <c r="D340" s="9"/>
      <c r="E340" s="9"/>
      <c r="F340" s="9"/>
    </row>
    <row r="341" spans="1:12" ht="12" hidden="1" customHeight="1" x14ac:dyDescent="0.2">
      <c r="A341" s="16" t="s">
        <v>5</v>
      </c>
      <c r="B341" s="17">
        <f>VLOOKUP(A341,[1]TDSheet!$A$6:$B$227,2,0)</f>
        <v>181.58</v>
      </c>
      <c r="C341" s="11">
        <v>28.5</v>
      </c>
      <c r="D341" s="11"/>
      <c r="E341" s="11"/>
      <c r="F341" s="11"/>
      <c r="G341" s="18">
        <v>187.48135000000002</v>
      </c>
      <c r="H341" s="19">
        <v>172.9</v>
      </c>
      <c r="K341" s="18"/>
      <c r="L341" s="26">
        <f t="shared" ref="L341:L381" si="4">I341*C341</f>
        <v>0</v>
      </c>
    </row>
    <row r="342" spans="1:12" ht="12" hidden="1" customHeight="1" x14ac:dyDescent="0.2">
      <c r="A342" s="16" t="s">
        <v>6</v>
      </c>
      <c r="B342" s="17">
        <f>VLOOKUP(A342,[1]TDSheet!$A$6:$B$227,2,0)</f>
        <v>267.98</v>
      </c>
      <c r="C342" s="11">
        <v>21</v>
      </c>
      <c r="D342" s="11"/>
      <c r="E342" s="11"/>
      <c r="F342" s="11"/>
      <c r="G342" s="18">
        <v>276.68934999999999</v>
      </c>
      <c r="H342" s="19">
        <v>261.8</v>
      </c>
      <c r="I342" s="13">
        <v>100</v>
      </c>
      <c r="K342" s="18">
        <f>I342*H342</f>
        <v>26180</v>
      </c>
      <c r="L342" s="26">
        <f t="shared" si="4"/>
        <v>2100</v>
      </c>
    </row>
    <row r="343" spans="1:12" ht="12" hidden="1" customHeight="1" x14ac:dyDescent="0.2">
      <c r="A343" s="16" t="s">
        <v>16</v>
      </c>
      <c r="B343" s="17">
        <f>VLOOKUP(A343,[1]TDSheet!$A$6:$B$227,2,0)</f>
        <v>157.19</v>
      </c>
      <c r="C343" s="11">
        <v>24</v>
      </c>
      <c r="D343" s="11"/>
      <c r="E343" s="11"/>
      <c r="F343" s="11"/>
      <c r="G343" s="18">
        <v>162.298675</v>
      </c>
      <c r="H343" s="19">
        <v>154</v>
      </c>
      <c r="I343" s="13">
        <v>50</v>
      </c>
      <c r="J343" s="13">
        <v>100</v>
      </c>
      <c r="K343" s="18">
        <f>I343*H343</f>
        <v>7700</v>
      </c>
      <c r="L343" s="26">
        <f t="shared" si="4"/>
        <v>1200</v>
      </c>
    </row>
    <row r="344" spans="1:12" ht="12" hidden="1" customHeight="1" x14ac:dyDescent="0.2">
      <c r="A344" s="16" t="s">
        <v>17</v>
      </c>
      <c r="B344" s="17">
        <f>VLOOKUP(A344,[1]TDSheet!$A$6:$B$227,2,0)</f>
        <v>259.33999999999997</v>
      </c>
      <c r="C344" s="11">
        <v>20</v>
      </c>
      <c r="D344" s="11"/>
      <c r="E344" s="11"/>
      <c r="F344" s="11"/>
      <c r="G344" s="18">
        <v>267.76854999999995</v>
      </c>
      <c r="H344" s="19">
        <v>255</v>
      </c>
      <c r="I344" s="13">
        <v>600</v>
      </c>
      <c r="K344" s="18">
        <f>I344*H344</f>
        <v>153000</v>
      </c>
      <c r="L344" s="26">
        <f t="shared" si="4"/>
        <v>12000</v>
      </c>
    </row>
    <row r="345" spans="1:12" ht="12" hidden="1" customHeight="1" x14ac:dyDescent="0.2">
      <c r="A345" s="31" t="s">
        <v>22</v>
      </c>
      <c r="B345" s="17">
        <f>VLOOKUP(A345,[1]TDSheet!$A$6:$B$227,2,0)</f>
        <v>262.97000000000003</v>
      </c>
      <c r="C345" s="8">
        <v>8.1396249999999668</v>
      </c>
      <c r="D345" s="8"/>
      <c r="E345" s="8"/>
      <c r="F345" s="8"/>
      <c r="G345" s="18">
        <v>271.516525</v>
      </c>
      <c r="H345" s="19"/>
      <c r="I345" s="13">
        <v>80</v>
      </c>
      <c r="K345" s="18">
        <f>I345*G345</f>
        <v>21721.322</v>
      </c>
      <c r="L345" s="26">
        <f t="shared" si="4"/>
        <v>651.16999999999734</v>
      </c>
    </row>
    <row r="346" spans="1:12" ht="12" hidden="1" customHeight="1" x14ac:dyDescent="0.2">
      <c r="A346" s="16" t="s">
        <v>26</v>
      </c>
      <c r="B346" s="17">
        <f>VLOOKUP(A346,[1]TDSheet!$A$6:$B$227,2,0)</f>
        <v>254.98</v>
      </c>
      <c r="C346" s="11">
        <v>16</v>
      </c>
      <c r="D346" s="11"/>
      <c r="E346" s="11"/>
      <c r="F346" s="11"/>
      <c r="G346" s="18">
        <v>263.26684999999998</v>
      </c>
      <c r="H346" s="19">
        <v>245</v>
      </c>
      <c r="I346" s="13">
        <v>800</v>
      </c>
      <c r="K346" s="18">
        <f>I346*H346</f>
        <v>196000</v>
      </c>
      <c r="L346" s="26">
        <f t="shared" si="4"/>
        <v>12800</v>
      </c>
    </row>
    <row r="347" spans="1:12" ht="12" hidden="1" customHeight="1" x14ac:dyDescent="0.2">
      <c r="A347" s="16" t="s">
        <v>28</v>
      </c>
      <c r="B347" s="17">
        <f>VLOOKUP(A347,[1]TDSheet!$A$6:$B$227,2,0)</f>
        <v>267.8</v>
      </c>
      <c r="C347" s="11">
        <v>17</v>
      </c>
      <c r="D347" s="11"/>
      <c r="E347" s="11"/>
      <c r="F347" s="11"/>
      <c r="G347" s="18">
        <v>276.50350000000003</v>
      </c>
      <c r="H347" s="19">
        <v>259</v>
      </c>
      <c r="I347" s="13">
        <v>220</v>
      </c>
      <c r="K347" s="18">
        <f>I347*H347</f>
        <v>56980</v>
      </c>
      <c r="L347" s="26">
        <f t="shared" si="4"/>
        <v>3740</v>
      </c>
    </row>
    <row r="348" spans="1:12" ht="12" hidden="1" customHeight="1" x14ac:dyDescent="0.2">
      <c r="A348" s="31" t="s">
        <v>32</v>
      </c>
      <c r="B348" s="17">
        <f>VLOOKUP(A348,[1]TDSheet!$A$6:$B$227,2,0)</f>
        <v>271.95999999999998</v>
      </c>
      <c r="C348" s="34">
        <f>G348-B348</f>
        <v>8.8387000000000171</v>
      </c>
      <c r="D348" s="34"/>
      <c r="E348" s="34"/>
      <c r="F348" s="34"/>
      <c r="G348" s="18">
        <v>280.7987</v>
      </c>
      <c r="H348" s="19"/>
      <c r="I348" s="13">
        <v>100</v>
      </c>
      <c r="K348" s="18">
        <f>I348*G348</f>
        <v>28079.87</v>
      </c>
      <c r="L348" s="26">
        <f t="shared" si="4"/>
        <v>883.87000000000171</v>
      </c>
    </row>
    <row r="349" spans="1:12" ht="12" hidden="1" customHeight="1" x14ac:dyDescent="0.2">
      <c r="A349" s="31" t="s">
        <v>33</v>
      </c>
      <c r="B349" s="17">
        <f>VLOOKUP(A349,[1]TDSheet!$A$6:$B$227,2,0)</f>
        <v>175.14</v>
      </c>
      <c r="C349" s="8">
        <v>14.230124999999987</v>
      </c>
      <c r="D349" s="8"/>
      <c r="E349" s="8"/>
      <c r="F349" s="8"/>
      <c r="G349" s="18">
        <v>180.83204999999998</v>
      </c>
      <c r="H349" s="19"/>
      <c r="K349" s="18">
        <f>I349*G349</f>
        <v>0</v>
      </c>
      <c r="L349" s="26">
        <f t="shared" si="4"/>
        <v>0</v>
      </c>
    </row>
    <row r="350" spans="1:12" ht="12" hidden="1" customHeight="1" x14ac:dyDescent="0.2">
      <c r="A350" s="31" t="s">
        <v>35</v>
      </c>
      <c r="B350" s="17">
        <f>VLOOKUP(A350,[1]TDSheet!$A$6:$B$227,2,0)</f>
        <v>227.99</v>
      </c>
      <c r="C350" s="11">
        <v>15</v>
      </c>
      <c r="D350" s="11"/>
      <c r="E350" s="11"/>
      <c r="F350" s="11"/>
      <c r="G350" s="18">
        <v>235.399675</v>
      </c>
      <c r="H350" s="19">
        <v>227</v>
      </c>
      <c r="K350" s="18">
        <f>I350*H350</f>
        <v>0</v>
      </c>
      <c r="L350" s="26">
        <f t="shared" si="4"/>
        <v>0</v>
      </c>
    </row>
    <row r="351" spans="1:12" ht="12" hidden="1" customHeight="1" x14ac:dyDescent="0.2">
      <c r="A351" s="31" t="s">
        <v>53</v>
      </c>
      <c r="B351" s="17">
        <f>VLOOKUP(A351,[1]TDSheet!$A$6:$B$227,2,0)</f>
        <v>293.18</v>
      </c>
      <c r="C351" s="11">
        <v>15</v>
      </c>
      <c r="D351" s="11"/>
      <c r="E351" s="11"/>
      <c r="F351" s="11"/>
      <c r="G351" s="18">
        <v>302.70835</v>
      </c>
      <c r="H351" s="19">
        <v>287</v>
      </c>
      <c r="K351" s="18">
        <f>I351*H351</f>
        <v>0</v>
      </c>
      <c r="L351" s="26">
        <f t="shared" si="4"/>
        <v>0</v>
      </c>
    </row>
    <row r="352" spans="1:12" ht="12" hidden="1" customHeight="1" x14ac:dyDescent="0.2">
      <c r="A352" s="31" t="s">
        <v>55</v>
      </c>
      <c r="B352" s="17">
        <v>133.19</v>
      </c>
      <c r="C352" s="8">
        <v>9.8377499999999785</v>
      </c>
      <c r="D352" s="8"/>
      <c r="E352" s="8"/>
      <c r="F352" s="8"/>
      <c r="G352" s="18">
        <v>137.52000000000001</v>
      </c>
      <c r="H352" s="19"/>
      <c r="K352" s="18">
        <f>I352*G352</f>
        <v>0</v>
      </c>
      <c r="L352" s="26">
        <f t="shared" si="4"/>
        <v>0</v>
      </c>
    </row>
    <row r="353" spans="1:12" ht="12" hidden="1" customHeight="1" x14ac:dyDescent="0.2">
      <c r="A353" s="31" t="s">
        <v>56</v>
      </c>
      <c r="B353" s="17">
        <f>VLOOKUP(A353,[1]TDSheet!$A$6:$B$227,2,0)</f>
        <v>162.68</v>
      </c>
      <c r="C353" s="8">
        <v>12.958562499999999</v>
      </c>
      <c r="D353" s="8"/>
      <c r="E353" s="8"/>
      <c r="F353" s="8"/>
      <c r="G353" s="18">
        <v>167.96710000000002</v>
      </c>
      <c r="H353" s="19"/>
      <c r="K353" s="18">
        <f>I353*G353</f>
        <v>0</v>
      </c>
      <c r="L353" s="26">
        <f t="shared" si="4"/>
        <v>0</v>
      </c>
    </row>
    <row r="354" spans="1:12" ht="12" hidden="1" customHeight="1" x14ac:dyDescent="0.2">
      <c r="A354" s="31" t="s">
        <v>57</v>
      </c>
      <c r="B354" s="17">
        <f>VLOOKUP(A354,[1]TDSheet!$A$6:$B$227,2,0)</f>
        <v>230.34</v>
      </c>
      <c r="C354" s="34">
        <f>G354-B354</f>
        <v>7.4860500000000059</v>
      </c>
      <c r="D354" s="34"/>
      <c r="E354" s="34"/>
      <c r="F354" s="34"/>
      <c r="G354" s="18">
        <v>237.82605000000001</v>
      </c>
      <c r="H354" s="19"/>
      <c r="I354" s="13">
        <v>450</v>
      </c>
      <c r="K354" s="18">
        <f>I354*G354</f>
        <v>107021.7225</v>
      </c>
      <c r="L354" s="26">
        <f t="shared" si="4"/>
        <v>3368.7225000000026</v>
      </c>
    </row>
    <row r="355" spans="1:12" ht="12" hidden="1" customHeight="1" x14ac:dyDescent="0.2">
      <c r="A355" s="31" t="s">
        <v>60</v>
      </c>
      <c r="B355" s="17">
        <f>VLOOKUP(A355,[1]TDSheet!$A$6:$B$227,2,0)</f>
        <v>168.06</v>
      </c>
      <c r="C355" s="11">
        <v>15</v>
      </c>
      <c r="D355" s="11"/>
      <c r="E355" s="11"/>
      <c r="F355" s="11"/>
      <c r="G355" s="18">
        <v>173.52195</v>
      </c>
      <c r="H355" s="19">
        <v>166</v>
      </c>
      <c r="I355" s="13">
        <v>100</v>
      </c>
      <c r="K355" s="18">
        <f>I355*H355</f>
        <v>16600</v>
      </c>
      <c r="L355" s="26">
        <f t="shared" si="4"/>
        <v>1500</v>
      </c>
    </row>
    <row r="356" spans="1:12" ht="12" hidden="1" customHeight="1" x14ac:dyDescent="0.2">
      <c r="A356" s="31" t="s">
        <v>62</v>
      </c>
      <c r="B356" s="17">
        <f>VLOOKUP(A356,[1]TDSheet!$A$6:$B$227,2,0)</f>
        <v>202.07</v>
      </c>
      <c r="C356" s="11">
        <v>20</v>
      </c>
      <c r="D356" s="11"/>
      <c r="E356" s="11"/>
      <c r="F356" s="11"/>
      <c r="G356" s="18">
        <v>208.63727499999999</v>
      </c>
      <c r="H356" s="19">
        <v>202</v>
      </c>
      <c r="I356" s="13">
        <v>1500</v>
      </c>
      <c r="K356" s="18">
        <f>I356*H356</f>
        <v>303000</v>
      </c>
      <c r="L356" s="26">
        <f t="shared" si="4"/>
        <v>30000</v>
      </c>
    </row>
    <row r="357" spans="1:12" ht="12" hidden="1" customHeight="1" x14ac:dyDescent="0.2">
      <c r="A357" s="31" t="s">
        <v>63</v>
      </c>
      <c r="B357" s="17">
        <f>VLOOKUP(A357,[1]TDSheet!$A$6:$B$227,2,0)</f>
        <v>137.66999999999999</v>
      </c>
      <c r="C357" s="34">
        <f>(G357-B357)*2</f>
        <v>8.9485500000000116</v>
      </c>
      <c r="D357" s="34"/>
      <c r="E357" s="34"/>
      <c r="F357" s="34"/>
      <c r="G357" s="18">
        <v>142.14427499999999</v>
      </c>
      <c r="H357" s="19"/>
      <c r="I357" s="13">
        <v>60</v>
      </c>
      <c r="J357" s="13">
        <v>120</v>
      </c>
      <c r="K357" s="18">
        <f>I357*G357</f>
        <v>8528.6564999999991</v>
      </c>
      <c r="L357" s="26">
        <f t="shared" si="4"/>
        <v>536.91300000000069</v>
      </c>
    </row>
    <row r="358" spans="1:12" ht="12" hidden="1" customHeight="1" x14ac:dyDescent="0.2">
      <c r="A358" s="31" t="s">
        <v>64</v>
      </c>
      <c r="B358" s="17">
        <f>VLOOKUP(A358,[1]TDSheet!$A$6:$B$227,2,0)</f>
        <v>231.05</v>
      </c>
      <c r="C358" s="11">
        <v>12</v>
      </c>
      <c r="D358" s="11"/>
      <c r="E358" s="11"/>
      <c r="F358" s="11"/>
      <c r="G358" s="18">
        <v>238.55912499999999</v>
      </c>
      <c r="H358" s="19">
        <v>219.56</v>
      </c>
      <c r="I358" s="13">
        <v>1600</v>
      </c>
      <c r="K358" s="18">
        <f>I358*H358</f>
        <v>351296</v>
      </c>
      <c r="L358" s="26">
        <f t="shared" si="4"/>
        <v>19200</v>
      </c>
    </row>
    <row r="359" spans="1:12" ht="12" hidden="1" customHeight="1" x14ac:dyDescent="0.2">
      <c r="A359" s="31" t="s">
        <v>72</v>
      </c>
      <c r="B359" s="17">
        <f>VLOOKUP(A359,[1]TDSheet!$A$6:$B$227,2,0)</f>
        <v>242.67</v>
      </c>
      <c r="C359" s="34">
        <f>G359-B359</f>
        <v>7.8867750000000001</v>
      </c>
      <c r="D359" s="34"/>
      <c r="E359" s="34"/>
      <c r="F359" s="34"/>
      <c r="G359" s="18">
        <v>250.55677499999999</v>
      </c>
      <c r="H359" s="19"/>
      <c r="I359" s="13">
        <v>30</v>
      </c>
      <c r="K359" s="18">
        <f>I359*H359</f>
        <v>0</v>
      </c>
      <c r="L359" s="26">
        <f t="shared" si="4"/>
        <v>236.60325</v>
      </c>
    </row>
    <row r="360" spans="1:12" ht="12" hidden="1" customHeight="1" x14ac:dyDescent="0.2">
      <c r="A360" s="31" t="s">
        <v>73</v>
      </c>
      <c r="B360" s="17">
        <f>VLOOKUP(A360,[1]TDSheet!$A$6:$B$227,2,0)</f>
        <v>134.79</v>
      </c>
      <c r="C360" s="8">
        <v>10.951687499999991</v>
      </c>
      <c r="D360" s="8"/>
      <c r="E360" s="8"/>
      <c r="F360" s="8"/>
      <c r="G360" s="18">
        <v>139.17067499999999</v>
      </c>
      <c r="H360" s="19"/>
      <c r="K360" s="18">
        <f>I360*G360</f>
        <v>0</v>
      </c>
      <c r="L360" s="26">
        <f t="shared" si="4"/>
        <v>0</v>
      </c>
    </row>
    <row r="361" spans="1:12" ht="12" hidden="1" customHeight="1" x14ac:dyDescent="0.2">
      <c r="A361" s="31" t="s">
        <v>76</v>
      </c>
      <c r="B361" s="17">
        <f>VLOOKUP(A361,[1]TDSheet!$A$6:$B$227,2,0)</f>
        <v>202.07</v>
      </c>
      <c r="C361" s="11">
        <v>23</v>
      </c>
      <c r="D361" s="11"/>
      <c r="E361" s="11"/>
      <c r="F361" s="11"/>
      <c r="G361" s="18">
        <v>208.63727499999999</v>
      </c>
      <c r="H361" s="19">
        <v>205</v>
      </c>
      <c r="I361" s="13">
        <v>100</v>
      </c>
      <c r="K361" s="18">
        <f>I361*H361</f>
        <v>20500</v>
      </c>
      <c r="L361" s="26">
        <f t="shared" si="4"/>
        <v>2300</v>
      </c>
    </row>
    <row r="362" spans="1:12" ht="12" hidden="1" customHeight="1" x14ac:dyDescent="0.2">
      <c r="A362" s="31" t="s">
        <v>81</v>
      </c>
      <c r="B362" s="17">
        <f>VLOOKUP(A362,[1]TDSheet!$A$6:$B$227,2,0)</f>
        <v>168.29</v>
      </c>
      <c r="C362" s="11">
        <v>11</v>
      </c>
      <c r="D362" s="11"/>
      <c r="E362" s="11"/>
      <c r="F362" s="11"/>
      <c r="G362" s="18">
        <v>173.75942499999999</v>
      </c>
      <c r="H362" s="19">
        <v>163</v>
      </c>
      <c r="I362" s="13">
        <v>1500</v>
      </c>
      <c r="K362" s="18">
        <f>I362*H362</f>
        <v>244500</v>
      </c>
      <c r="L362" s="26">
        <f t="shared" si="4"/>
        <v>16500</v>
      </c>
    </row>
    <row r="363" spans="1:12" ht="12" hidden="1" customHeight="1" x14ac:dyDescent="0.2">
      <c r="A363" s="31" t="s">
        <v>83</v>
      </c>
      <c r="B363" s="17">
        <f>VLOOKUP(A363,[1]TDSheet!$A$6:$B$227,2,0)</f>
        <v>286.88</v>
      </c>
      <c r="C363" s="8">
        <v>8.4759999999999991</v>
      </c>
      <c r="D363" s="8"/>
      <c r="E363" s="8"/>
      <c r="F363" s="8"/>
      <c r="G363" s="18">
        <v>296.20359999999999</v>
      </c>
      <c r="H363" s="19"/>
      <c r="K363" s="18">
        <f>I363*G363</f>
        <v>0</v>
      </c>
      <c r="L363" s="26">
        <f t="shared" si="4"/>
        <v>0</v>
      </c>
    </row>
    <row r="364" spans="1:12" ht="12" hidden="1" customHeight="1" x14ac:dyDescent="0.2">
      <c r="A364" s="31" t="s">
        <v>84</v>
      </c>
      <c r="B364" s="17">
        <f>VLOOKUP(A364,[1]TDSheet!$A$6:$B$227,2,0)</f>
        <v>204.01</v>
      </c>
      <c r="C364" s="8">
        <v>6.4372749999999996</v>
      </c>
      <c r="D364" s="8"/>
      <c r="E364" s="8"/>
      <c r="F364" s="8"/>
      <c r="G364" s="18">
        <v>210.64032499999999</v>
      </c>
      <c r="H364" s="19"/>
      <c r="I364" s="13">
        <v>100</v>
      </c>
      <c r="K364" s="18">
        <f>I364*G364</f>
        <v>21064.032499999998</v>
      </c>
      <c r="L364" s="26">
        <f t="shared" si="4"/>
        <v>643.72749999999996</v>
      </c>
    </row>
    <row r="365" spans="1:12" ht="12" hidden="1" customHeight="1" x14ac:dyDescent="0.2">
      <c r="A365" s="31" t="s">
        <v>90</v>
      </c>
      <c r="B365" s="17">
        <f>VLOOKUP(A365,[1]TDSheet!$A$6:$B$227,2,0)</f>
        <v>274.97000000000003</v>
      </c>
      <c r="C365" s="8">
        <v>8.511099999999999</v>
      </c>
      <c r="D365" s="8"/>
      <c r="E365" s="8"/>
      <c r="F365" s="8"/>
      <c r="G365" s="18">
        <v>283.90652500000004</v>
      </c>
      <c r="H365" s="19"/>
      <c r="K365" s="18">
        <f>I365*G365</f>
        <v>0</v>
      </c>
      <c r="L365" s="26">
        <f t="shared" si="4"/>
        <v>0</v>
      </c>
    </row>
    <row r="366" spans="1:12" ht="12" hidden="1" customHeight="1" x14ac:dyDescent="0.2">
      <c r="A366" s="31" t="s">
        <v>93</v>
      </c>
      <c r="B366" s="17">
        <f>VLOOKUP(A366,[1]TDSheet!$A$6:$B$227,2,0)</f>
        <v>133.68</v>
      </c>
      <c r="C366" s="34">
        <f>(G366-B366)/0.35</f>
        <v>12.413142857142816</v>
      </c>
      <c r="D366" s="34"/>
      <c r="E366" s="34"/>
      <c r="F366" s="34"/>
      <c r="G366" s="18">
        <v>138.02459999999999</v>
      </c>
      <c r="H366" s="20"/>
      <c r="K366" s="18">
        <f>I366*H366</f>
        <v>0</v>
      </c>
      <c r="L366" s="26">
        <f t="shared" si="4"/>
        <v>0</v>
      </c>
    </row>
    <row r="367" spans="1:12" ht="12" hidden="1" customHeight="1" x14ac:dyDescent="0.2">
      <c r="A367" s="31" t="s">
        <v>94</v>
      </c>
      <c r="B367" s="17">
        <f>VLOOKUP(A367,[1]TDSheet!$A$6:$B$227,2,0)</f>
        <v>284.02999999999997</v>
      </c>
      <c r="C367" s="11">
        <v>19</v>
      </c>
      <c r="D367" s="11"/>
      <c r="E367" s="11"/>
      <c r="F367" s="11"/>
      <c r="G367" s="18">
        <v>293.26097499999997</v>
      </c>
      <c r="H367" s="19">
        <v>282</v>
      </c>
      <c r="I367" s="13">
        <v>30</v>
      </c>
      <c r="K367" s="18">
        <f>I367*G367</f>
        <v>8797.8292499999989</v>
      </c>
      <c r="L367" s="26">
        <f t="shared" si="4"/>
        <v>570</v>
      </c>
    </row>
    <row r="368" spans="1:12" ht="12" hidden="1" customHeight="1" x14ac:dyDescent="0.2">
      <c r="A368" s="31" t="s">
        <v>97</v>
      </c>
      <c r="B368" s="17">
        <f>VLOOKUP(A368,[1]TDSheet!$A$6:$B$227,2,0)</f>
        <v>121.47</v>
      </c>
      <c r="C368" s="8">
        <v>3.9477749999999929</v>
      </c>
      <c r="D368" s="8"/>
      <c r="E368" s="8"/>
      <c r="F368" s="8"/>
      <c r="G368" s="18">
        <v>125.41777499999999</v>
      </c>
      <c r="H368" s="19"/>
      <c r="I368" s="13">
        <v>17.5</v>
      </c>
      <c r="J368" s="13">
        <v>50</v>
      </c>
      <c r="K368" s="18">
        <f>I368*G368</f>
        <v>2194.8110624999999</v>
      </c>
      <c r="L368" s="26">
        <f t="shared" si="4"/>
        <v>69.086062499999883</v>
      </c>
    </row>
    <row r="369" spans="1:12" ht="12" hidden="1" customHeight="1" x14ac:dyDescent="0.2">
      <c r="A369" s="31" t="s">
        <v>98</v>
      </c>
      <c r="B369" s="17">
        <f>VLOOKUP(A369,[1]TDSheet!$A$6:$B$227,2,0)</f>
        <v>265.49</v>
      </c>
      <c r="C369" s="11">
        <v>23</v>
      </c>
      <c r="D369" s="11"/>
      <c r="E369" s="11"/>
      <c r="F369" s="11"/>
      <c r="G369" s="18">
        <v>274.118425</v>
      </c>
      <c r="H369" s="19">
        <v>265</v>
      </c>
      <c r="I369" s="13">
        <v>2300</v>
      </c>
      <c r="K369" s="18">
        <f>I369*H369</f>
        <v>609500</v>
      </c>
      <c r="L369" s="26">
        <f t="shared" si="4"/>
        <v>52900</v>
      </c>
    </row>
    <row r="370" spans="1:12" ht="12" hidden="1" customHeight="1" x14ac:dyDescent="0.2">
      <c r="A370" s="31" t="s">
        <v>116</v>
      </c>
      <c r="B370" s="17">
        <f>VLOOKUP(A370,[1]TDSheet!$A$6:$B$227,2,0)</f>
        <v>91.28</v>
      </c>
      <c r="C370" s="11">
        <v>21</v>
      </c>
      <c r="D370" s="11"/>
      <c r="E370" s="11"/>
      <c r="F370" s="11"/>
      <c r="G370" s="18">
        <v>94.246600000000001</v>
      </c>
      <c r="H370" s="19">
        <v>91</v>
      </c>
      <c r="I370" s="13">
        <v>420</v>
      </c>
      <c r="J370" s="13">
        <v>1000</v>
      </c>
      <c r="K370" s="18">
        <f>I370*H370</f>
        <v>38220</v>
      </c>
      <c r="L370" s="26">
        <f t="shared" si="4"/>
        <v>8820</v>
      </c>
    </row>
    <row r="371" spans="1:12" ht="12" hidden="1" customHeight="1" x14ac:dyDescent="0.2">
      <c r="A371" s="31" t="s">
        <v>118</v>
      </c>
      <c r="B371" s="17">
        <f>VLOOKUP(A371,[1]TDSheet!$A$6:$B$227,2,0)</f>
        <v>208.64</v>
      </c>
      <c r="C371" s="8">
        <v>6.7807999999999993</v>
      </c>
      <c r="D371" s="8"/>
      <c r="E371" s="8"/>
      <c r="F371" s="8"/>
      <c r="G371" s="18">
        <v>215.42079999999999</v>
      </c>
      <c r="H371" s="19"/>
      <c r="K371" s="18">
        <f>I371*G371</f>
        <v>0</v>
      </c>
      <c r="L371" s="26">
        <f t="shared" si="4"/>
        <v>0</v>
      </c>
    </row>
    <row r="372" spans="1:12" ht="12" hidden="1" customHeight="1" x14ac:dyDescent="0.2">
      <c r="A372" s="31" t="s">
        <v>127</v>
      </c>
      <c r="B372" s="17">
        <f>VLOOKUP(A372,[1]TDSheet!$A$6:$B$227,2,0)</f>
        <v>186.6</v>
      </c>
      <c r="C372" s="11">
        <v>15</v>
      </c>
      <c r="D372" s="11"/>
      <c r="E372" s="11"/>
      <c r="F372" s="11"/>
      <c r="G372" s="18">
        <v>192.66449999999998</v>
      </c>
      <c r="H372" s="19">
        <v>185.6</v>
      </c>
      <c r="I372" s="13">
        <v>300</v>
      </c>
      <c r="K372" s="18">
        <f>I372*G372</f>
        <v>57799.349999999991</v>
      </c>
      <c r="L372" s="26">
        <f t="shared" si="4"/>
        <v>4500</v>
      </c>
    </row>
    <row r="373" spans="1:12" ht="12" hidden="1" customHeight="1" x14ac:dyDescent="0.2">
      <c r="A373" s="31" t="s">
        <v>134</v>
      </c>
      <c r="B373" s="17">
        <f>VLOOKUP(A373,[1]TDSheet!$A$6:$B$227,2,0)</f>
        <v>221.06</v>
      </c>
      <c r="C373" s="34">
        <f>G373-B373</f>
        <v>7.1844499999999982</v>
      </c>
      <c r="D373" s="34"/>
      <c r="E373" s="34"/>
      <c r="F373" s="34"/>
      <c r="G373" s="18">
        <v>228.24445</v>
      </c>
      <c r="H373" s="19"/>
      <c r="I373" s="13">
        <v>100</v>
      </c>
      <c r="K373" s="18">
        <f>I373*G373</f>
        <v>22824.445</v>
      </c>
      <c r="L373" s="26">
        <f t="shared" si="4"/>
        <v>718.44499999999982</v>
      </c>
    </row>
    <row r="374" spans="1:12" ht="12" hidden="1" customHeight="1" x14ac:dyDescent="0.2">
      <c r="A374" s="32" t="s">
        <v>139</v>
      </c>
      <c r="B374" s="17">
        <v>111.51</v>
      </c>
      <c r="C374" s="8">
        <f>(G374-B374)/0.5</f>
        <v>7.2399999999999807</v>
      </c>
      <c r="D374" s="8"/>
      <c r="E374" s="8"/>
      <c r="F374" s="8"/>
      <c r="G374" s="18">
        <v>115.13</v>
      </c>
      <c r="H374" s="19"/>
      <c r="I374" s="13">
        <v>50</v>
      </c>
      <c r="J374" s="13">
        <v>100</v>
      </c>
      <c r="K374" s="18">
        <f>I374*G374</f>
        <v>5756.5</v>
      </c>
      <c r="L374" s="26">
        <f t="shared" si="4"/>
        <v>361.99999999999903</v>
      </c>
    </row>
    <row r="375" spans="1:12" ht="12" hidden="1" customHeight="1" x14ac:dyDescent="0.2">
      <c r="A375" s="20" t="s">
        <v>140</v>
      </c>
      <c r="B375" s="17">
        <v>228.75</v>
      </c>
      <c r="C375" s="11">
        <v>22</v>
      </c>
      <c r="D375" s="11"/>
      <c r="E375" s="11"/>
      <c r="F375" s="11"/>
      <c r="G375" s="18">
        <v>236.18437499999999</v>
      </c>
      <c r="H375" s="19">
        <v>228</v>
      </c>
      <c r="I375" s="13">
        <v>50</v>
      </c>
      <c r="K375" s="18">
        <f>I375*G375</f>
        <v>11809.21875</v>
      </c>
      <c r="L375" s="26">
        <f t="shared" si="4"/>
        <v>1100</v>
      </c>
    </row>
    <row r="376" spans="1:12" ht="12" hidden="1" customHeight="1" x14ac:dyDescent="0.2">
      <c r="A376" s="20" t="s">
        <v>141</v>
      </c>
      <c r="B376" s="17">
        <v>231.05</v>
      </c>
      <c r="C376" s="11">
        <v>20</v>
      </c>
      <c r="D376" s="11"/>
      <c r="E376" s="11"/>
      <c r="F376" s="11"/>
      <c r="G376" s="18">
        <v>238.55912499999999</v>
      </c>
      <c r="H376" s="19">
        <v>228.5</v>
      </c>
      <c r="I376" s="13">
        <v>80</v>
      </c>
      <c r="K376" s="18">
        <f>I376*H376</f>
        <v>18280</v>
      </c>
      <c r="L376" s="26">
        <f t="shared" si="4"/>
        <v>1600</v>
      </c>
    </row>
    <row r="377" spans="1:12" ht="12" hidden="1" customHeight="1" x14ac:dyDescent="0.2">
      <c r="A377" s="35" t="s">
        <v>147</v>
      </c>
      <c r="B377" s="17">
        <v>133.1</v>
      </c>
      <c r="C377" s="34">
        <v>4.1199999999999903</v>
      </c>
      <c r="D377" s="34"/>
      <c r="E377" s="34"/>
      <c r="F377" s="34"/>
      <c r="G377" s="18">
        <v>137.42574999999999</v>
      </c>
      <c r="H377" s="19"/>
      <c r="I377" s="13">
        <v>300</v>
      </c>
      <c r="K377" s="18">
        <f>I377*G377</f>
        <v>41227.724999999999</v>
      </c>
      <c r="L377" s="26">
        <f t="shared" si="4"/>
        <v>1235.999999999997</v>
      </c>
    </row>
    <row r="378" spans="1:12" ht="12" hidden="1" customHeight="1" x14ac:dyDescent="0.2">
      <c r="A378" s="33" t="s">
        <v>142</v>
      </c>
      <c r="B378" s="17">
        <v>234.23</v>
      </c>
      <c r="C378" s="8">
        <v>7.3908250000000066</v>
      </c>
      <c r="D378" s="8"/>
      <c r="E378" s="8"/>
      <c r="F378" s="8"/>
      <c r="G378" s="18">
        <v>241.84247499999998</v>
      </c>
      <c r="H378" s="19"/>
      <c r="K378" s="18">
        <f>I378*G378</f>
        <v>0</v>
      </c>
      <c r="L378" s="26">
        <f t="shared" si="4"/>
        <v>0</v>
      </c>
    </row>
    <row r="379" spans="1:12" ht="12" hidden="1" customHeight="1" x14ac:dyDescent="0.2">
      <c r="A379" s="37" t="s">
        <v>52</v>
      </c>
      <c r="B379" s="17" t="s">
        <v>151</v>
      </c>
      <c r="C379" s="11">
        <v>18</v>
      </c>
      <c r="D379" s="11"/>
      <c r="E379" s="11"/>
      <c r="F379" s="11"/>
      <c r="G379" s="18">
        <v>215.38</v>
      </c>
      <c r="H379" s="19">
        <v>206</v>
      </c>
      <c r="K379" s="18">
        <f>I379*G379</f>
        <v>0</v>
      </c>
      <c r="L379" s="26">
        <f t="shared" si="4"/>
        <v>0</v>
      </c>
    </row>
    <row r="380" spans="1:12" ht="12" hidden="1" customHeight="1" x14ac:dyDescent="0.2">
      <c r="A380" s="36" t="s">
        <v>122</v>
      </c>
      <c r="B380" s="17">
        <v>204.37</v>
      </c>
      <c r="C380" s="11">
        <v>19</v>
      </c>
      <c r="D380" s="11"/>
      <c r="E380" s="11"/>
      <c r="F380" s="11"/>
      <c r="G380" s="18">
        <v>211.01</v>
      </c>
      <c r="H380" s="19">
        <v>203</v>
      </c>
      <c r="K380" s="18">
        <f>I380*G380</f>
        <v>0</v>
      </c>
      <c r="L380" s="26">
        <f t="shared" si="4"/>
        <v>0</v>
      </c>
    </row>
    <row r="381" spans="1:12" ht="12" hidden="1" customHeight="1" x14ac:dyDescent="0.2">
      <c r="A381" s="38" t="s">
        <v>150</v>
      </c>
      <c r="B381" s="17">
        <v>274.97000000000003</v>
      </c>
      <c r="C381" s="11">
        <v>22</v>
      </c>
      <c r="D381" s="11"/>
      <c r="E381" s="11"/>
      <c r="F381" s="11"/>
      <c r="G381" s="18">
        <v>283.91000000000003</v>
      </c>
      <c r="H381" s="19">
        <v>269</v>
      </c>
      <c r="K381" s="18">
        <f>I381*G381</f>
        <v>0</v>
      </c>
      <c r="L381" s="26">
        <f t="shared" si="4"/>
        <v>0</v>
      </c>
    </row>
    <row r="382" spans="1:12" hidden="1" x14ac:dyDescent="0.2">
      <c r="I382" s="13">
        <f>SUBTOTAL(9,I341:I381)</f>
        <v>0</v>
      </c>
      <c r="K382" s="18">
        <f>SUBTOTAL(9,K341:K381)</f>
        <v>0</v>
      </c>
      <c r="L382" s="26">
        <f>SUBTOTAL(9,L341:L381)</f>
        <v>0</v>
      </c>
    </row>
    <row r="383" spans="1:12" hidden="1" x14ac:dyDescent="0.2"/>
    <row r="384" spans="1:12" ht="26.25" hidden="1" x14ac:dyDescent="0.4">
      <c r="A384" s="72">
        <v>44776</v>
      </c>
      <c r="B384" s="72"/>
      <c r="C384" s="72"/>
      <c r="D384" s="57"/>
      <c r="E384" s="60"/>
      <c r="F384" s="64"/>
      <c r="I384" s="12"/>
      <c r="K384" s="25"/>
    </row>
    <row r="385" spans="1:12" ht="12.75" hidden="1" customHeight="1" x14ac:dyDescent="0.2">
      <c r="A385" s="14"/>
      <c r="B385" s="14" t="s">
        <v>0</v>
      </c>
      <c r="C385" s="2"/>
      <c r="D385" s="2"/>
      <c r="E385" s="2"/>
      <c r="F385" s="2"/>
      <c r="G385" s="70" t="s">
        <v>148</v>
      </c>
      <c r="H385" s="70" t="s">
        <v>143</v>
      </c>
      <c r="I385" s="70" t="s">
        <v>144</v>
      </c>
      <c r="J385" s="67" t="s">
        <v>145</v>
      </c>
      <c r="K385" s="68" t="s">
        <v>146</v>
      </c>
    </row>
    <row r="386" spans="1:12" ht="11.25" hidden="1" customHeight="1" x14ac:dyDescent="0.2">
      <c r="A386" s="73" t="s">
        <v>1</v>
      </c>
      <c r="B386" s="14" t="s">
        <v>2</v>
      </c>
      <c r="C386" s="2"/>
      <c r="D386" s="2"/>
      <c r="E386" s="2"/>
      <c r="F386" s="2"/>
      <c r="G386" s="70"/>
      <c r="H386" s="70"/>
      <c r="I386" s="70"/>
      <c r="J386" s="67"/>
      <c r="K386" s="69"/>
    </row>
    <row r="387" spans="1:12" ht="11.25" hidden="1" customHeight="1" x14ac:dyDescent="0.2">
      <c r="A387" s="74"/>
      <c r="B387" s="14" t="s">
        <v>3</v>
      </c>
      <c r="C387" s="2"/>
      <c r="D387" s="2"/>
      <c r="E387" s="2"/>
      <c r="F387" s="2"/>
      <c r="G387" s="70"/>
      <c r="H387" s="70"/>
      <c r="I387" s="70"/>
      <c r="J387" s="67"/>
      <c r="K387" s="69"/>
    </row>
    <row r="388" spans="1:12" ht="11.25" hidden="1" customHeight="1" x14ac:dyDescent="0.2">
      <c r="A388" s="75"/>
      <c r="B388" s="14" t="s">
        <v>4</v>
      </c>
      <c r="C388" s="2"/>
      <c r="D388" s="2"/>
      <c r="E388" s="2"/>
      <c r="F388" s="2"/>
      <c r="G388" s="70"/>
      <c r="H388" s="70"/>
      <c r="I388" s="70"/>
      <c r="J388" s="67"/>
      <c r="K388" s="69"/>
    </row>
    <row r="389" spans="1:12" hidden="1" x14ac:dyDescent="0.2">
      <c r="A389" s="15"/>
      <c r="B389" s="29"/>
      <c r="C389" s="9"/>
      <c r="D389" s="9"/>
      <c r="E389" s="9"/>
      <c r="F389" s="9"/>
    </row>
    <row r="390" spans="1:12" ht="12" hidden="1" customHeight="1" x14ac:dyDescent="0.2">
      <c r="A390" s="16" t="s">
        <v>5</v>
      </c>
      <c r="B390" s="17">
        <f>VLOOKUP(A390,[1]TDSheet!$A$6:$B$227,2,0)</f>
        <v>181.58</v>
      </c>
      <c r="C390" s="11">
        <v>28.5</v>
      </c>
      <c r="D390" s="11"/>
      <c r="E390" s="11"/>
      <c r="F390" s="11"/>
      <c r="G390" s="18">
        <v>187.48135000000002</v>
      </c>
      <c r="H390" s="19">
        <v>172.9</v>
      </c>
      <c r="K390" s="18">
        <f>I390*H390</f>
        <v>0</v>
      </c>
      <c r="L390" s="26">
        <f t="shared" ref="L390:L429" si="5">I390*C390</f>
        <v>0</v>
      </c>
    </row>
    <row r="391" spans="1:12" ht="12" hidden="1" customHeight="1" x14ac:dyDescent="0.2">
      <c r="A391" s="16" t="s">
        <v>6</v>
      </c>
      <c r="B391" s="17">
        <f>VLOOKUP(A391,[1]TDSheet!$A$6:$B$227,2,0)</f>
        <v>267.98</v>
      </c>
      <c r="C391" s="11">
        <v>21</v>
      </c>
      <c r="D391" s="11"/>
      <c r="E391" s="11"/>
      <c r="F391" s="11"/>
      <c r="G391" s="18">
        <v>276.68934999999999</v>
      </c>
      <c r="H391" s="19">
        <v>261.8</v>
      </c>
      <c r="I391" s="41">
        <v>50</v>
      </c>
      <c r="K391" s="18">
        <f>I391*H391</f>
        <v>13090</v>
      </c>
      <c r="L391" s="26">
        <f t="shared" si="5"/>
        <v>1050</v>
      </c>
    </row>
    <row r="392" spans="1:12" ht="12" hidden="1" customHeight="1" x14ac:dyDescent="0.2">
      <c r="A392" s="16" t="s">
        <v>16</v>
      </c>
      <c r="B392" s="17">
        <f>VLOOKUP(A392,[1]TDSheet!$A$6:$B$227,2,0)</f>
        <v>157.19</v>
      </c>
      <c r="C392" s="11">
        <v>24</v>
      </c>
      <c r="D392" s="11"/>
      <c r="E392" s="11"/>
      <c r="F392" s="11"/>
      <c r="G392" s="18">
        <v>162.298675</v>
      </c>
      <c r="H392" s="19">
        <v>154</v>
      </c>
      <c r="I392" s="41">
        <v>60</v>
      </c>
      <c r="J392" s="13">
        <v>120</v>
      </c>
      <c r="K392" s="18">
        <f>I392*H392</f>
        <v>9240</v>
      </c>
      <c r="L392" s="26">
        <f t="shared" si="5"/>
        <v>1440</v>
      </c>
    </row>
    <row r="393" spans="1:12" ht="12" hidden="1" customHeight="1" x14ac:dyDescent="0.2">
      <c r="A393" s="16" t="s">
        <v>17</v>
      </c>
      <c r="B393" s="17">
        <f>VLOOKUP(A393,[1]TDSheet!$A$6:$B$227,2,0)</f>
        <v>259.33999999999997</v>
      </c>
      <c r="C393" s="11">
        <v>20</v>
      </c>
      <c r="D393" s="11"/>
      <c r="E393" s="11"/>
      <c r="F393" s="11"/>
      <c r="G393" s="18">
        <v>267.76854999999995</v>
      </c>
      <c r="H393" s="19">
        <v>255</v>
      </c>
      <c r="I393" s="41">
        <v>2500</v>
      </c>
      <c r="K393" s="18">
        <f>I393*H393</f>
        <v>637500</v>
      </c>
      <c r="L393" s="26">
        <f t="shared" si="5"/>
        <v>50000</v>
      </c>
    </row>
    <row r="394" spans="1:12" ht="12" hidden="1" customHeight="1" x14ac:dyDescent="0.2">
      <c r="A394" s="31" t="s">
        <v>22</v>
      </c>
      <c r="B394" s="17">
        <f>VLOOKUP(A394,[1]TDSheet!$A$6:$B$227,2,0)</f>
        <v>262.97000000000003</v>
      </c>
      <c r="C394" s="8">
        <v>8.1396249999999668</v>
      </c>
      <c r="D394" s="8"/>
      <c r="E394" s="8"/>
      <c r="F394" s="8"/>
      <c r="G394" s="18">
        <v>271.516525</v>
      </c>
      <c r="H394" s="19"/>
      <c r="K394" s="18">
        <f>I394*G394</f>
        <v>0</v>
      </c>
      <c r="L394" s="26">
        <f t="shared" si="5"/>
        <v>0</v>
      </c>
    </row>
    <row r="395" spans="1:12" ht="12" hidden="1" customHeight="1" x14ac:dyDescent="0.2">
      <c r="A395" s="16" t="s">
        <v>26</v>
      </c>
      <c r="B395" s="17">
        <f>VLOOKUP(A395,[1]TDSheet!$A$6:$B$227,2,0)</f>
        <v>254.98</v>
      </c>
      <c r="C395" s="11">
        <v>16</v>
      </c>
      <c r="D395" s="11"/>
      <c r="E395" s="11"/>
      <c r="F395" s="11"/>
      <c r="G395" s="18">
        <v>263.26684999999998</v>
      </c>
      <c r="H395" s="19">
        <v>245</v>
      </c>
      <c r="I395" s="41">
        <v>1000</v>
      </c>
      <c r="K395" s="18">
        <f>I395*H395</f>
        <v>245000</v>
      </c>
      <c r="L395" s="26">
        <f t="shared" si="5"/>
        <v>16000</v>
      </c>
    </row>
    <row r="396" spans="1:12" ht="12" hidden="1" customHeight="1" x14ac:dyDescent="0.2">
      <c r="A396" s="16" t="s">
        <v>28</v>
      </c>
      <c r="B396" s="17">
        <f>VLOOKUP(A396,[1]TDSheet!$A$6:$B$227,2,0)</f>
        <v>267.8</v>
      </c>
      <c r="C396" s="11">
        <v>17</v>
      </c>
      <c r="D396" s="11"/>
      <c r="E396" s="11"/>
      <c r="F396" s="11"/>
      <c r="G396" s="18">
        <v>276.50350000000003</v>
      </c>
      <c r="H396" s="19">
        <v>259</v>
      </c>
      <c r="I396" s="41">
        <v>100</v>
      </c>
      <c r="K396" s="18">
        <f>I396*H396</f>
        <v>25900</v>
      </c>
      <c r="L396" s="26">
        <f t="shared" si="5"/>
        <v>1700</v>
      </c>
    </row>
    <row r="397" spans="1:12" ht="12" hidden="1" customHeight="1" x14ac:dyDescent="0.2">
      <c r="A397" s="31" t="s">
        <v>32</v>
      </c>
      <c r="B397" s="17">
        <f>VLOOKUP(A397,[1]TDSheet!$A$6:$B$227,2,0)</f>
        <v>271.95999999999998</v>
      </c>
      <c r="C397" s="34">
        <f>G397-B397</f>
        <v>8.8387000000000171</v>
      </c>
      <c r="D397" s="34"/>
      <c r="E397" s="34"/>
      <c r="F397" s="34"/>
      <c r="G397" s="18">
        <v>280.7987</v>
      </c>
      <c r="H397" s="19"/>
      <c r="I397" s="41">
        <v>100</v>
      </c>
      <c r="K397" s="18">
        <f>I397*G397</f>
        <v>28079.87</v>
      </c>
      <c r="L397" s="26">
        <f t="shared" si="5"/>
        <v>883.87000000000171</v>
      </c>
    </row>
    <row r="398" spans="1:12" ht="12" hidden="1" customHeight="1" x14ac:dyDescent="0.2">
      <c r="A398" s="31" t="s">
        <v>33</v>
      </c>
      <c r="B398" s="17">
        <f>VLOOKUP(A398,[1]TDSheet!$A$6:$B$227,2,0)</f>
        <v>175.14</v>
      </c>
      <c r="C398" s="8">
        <v>14.230124999999987</v>
      </c>
      <c r="D398" s="8"/>
      <c r="E398" s="8"/>
      <c r="F398" s="8"/>
      <c r="G398" s="18">
        <v>180.83204999999998</v>
      </c>
      <c r="H398" s="19"/>
      <c r="K398" s="18">
        <f>I398*G398</f>
        <v>0</v>
      </c>
      <c r="L398" s="26">
        <f t="shared" si="5"/>
        <v>0</v>
      </c>
    </row>
    <row r="399" spans="1:12" ht="12" hidden="1" customHeight="1" x14ac:dyDescent="0.2">
      <c r="A399" s="16" t="s">
        <v>35</v>
      </c>
      <c r="B399" s="17">
        <f>VLOOKUP(A399,[1]TDSheet!$A$6:$B$227,2,0)</f>
        <v>227.99</v>
      </c>
      <c r="C399" s="11">
        <v>15</v>
      </c>
      <c r="D399" s="11"/>
      <c r="E399" s="11"/>
      <c r="F399" s="11"/>
      <c r="G399" s="18">
        <v>235.399675</v>
      </c>
      <c r="H399" s="19">
        <v>227</v>
      </c>
      <c r="K399" s="18">
        <f>I399*H399</f>
        <v>0</v>
      </c>
      <c r="L399" s="26">
        <f t="shared" si="5"/>
        <v>0</v>
      </c>
    </row>
    <row r="400" spans="1:12" ht="12" hidden="1" customHeight="1" x14ac:dyDescent="0.2">
      <c r="A400" s="31" t="s">
        <v>53</v>
      </c>
      <c r="B400" s="17">
        <f>VLOOKUP(A400,[1]TDSheet!$A$6:$B$227,2,0)</f>
        <v>293.18</v>
      </c>
      <c r="C400" s="34">
        <v>15</v>
      </c>
      <c r="D400" s="34"/>
      <c r="E400" s="34"/>
      <c r="F400" s="34"/>
      <c r="G400" s="18">
        <v>302.70835</v>
      </c>
      <c r="H400" s="19"/>
      <c r="K400" s="18">
        <f>I400*H400</f>
        <v>0</v>
      </c>
      <c r="L400" s="26">
        <f t="shared" si="5"/>
        <v>0</v>
      </c>
    </row>
    <row r="401" spans="1:12" ht="12" hidden="1" customHeight="1" x14ac:dyDescent="0.2">
      <c r="A401" s="31" t="s">
        <v>55</v>
      </c>
      <c r="B401" s="17">
        <v>133.19</v>
      </c>
      <c r="C401" s="8">
        <v>9.8377499999999785</v>
      </c>
      <c r="D401" s="8"/>
      <c r="E401" s="8"/>
      <c r="F401" s="8"/>
      <c r="G401" s="18">
        <v>137.52000000000001</v>
      </c>
      <c r="H401" s="19"/>
      <c r="K401" s="18">
        <f>I401*G401</f>
        <v>0</v>
      </c>
      <c r="L401" s="26">
        <f t="shared" si="5"/>
        <v>0</v>
      </c>
    </row>
    <row r="402" spans="1:12" ht="12" hidden="1" customHeight="1" x14ac:dyDescent="0.2">
      <c r="A402" s="31" t="s">
        <v>56</v>
      </c>
      <c r="B402" s="17">
        <f>VLOOKUP(A402,[1]TDSheet!$A$6:$B$227,2,0)</f>
        <v>162.68</v>
      </c>
      <c r="C402" s="8">
        <v>12.958562499999999</v>
      </c>
      <c r="D402" s="8"/>
      <c r="E402" s="8"/>
      <c r="F402" s="8"/>
      <c r="G402" s="18">
        <v>167.96710000000002</v>
      </c>
      <c r="H402" s="19"/>
      <c r="K402" s="18">
        <f>I402*G402</f>
        <v>0</v>
      </c>
      <c r="L402" s="26">
        <f t="shared" si="5"/>
        <v>0</v>
      </c>
    </row>
    <row r="403" spans="1:12" ht="12" hidden="1" customHeight="1" x14ac:dyDescent="0.2">
      <c r="A403" s="31" t="s">
        <v>57</v>
      </c>
      <c r="B403" s="17">
        <f>VLOOKUP(A403,[1]TDSheet!$A$6:$B$227,2,0)</f>
        <v>230.34</v>
      </c>
      <c r="C403" s="34">
        <f>G403-B403</f>
        <v>7.4860500000000059</v>
      </c>
      <c r="D403" s="34"/>
      <c r="E403" s="34"/>
      <c r="F403" s="34"/>
      <c r="G403" s="18">
        <v>237.82605000000001</v>
      </c>
      <c r="H403" s="19"/>
      <c r="I403" s="41">
        <v>200</v>
      </c>
      <c r="K403" s="18">
        <f>I403*G403</f>
        <v>47565.21</v>
      </c>
      <c r="L403" s="26">
        <f t="shared" si="5"/>
        <v>1497.2100000000012</v>
      </c>
    </row>
    <row r="404" spans="1:12" ht="12" hidden="1" customHeight="1" x14ac:dyDescent="0.2">
      <c r="A404" s="16" t="s">
        <v>60</v>
      </c>
      <c r="B404" s="17">
        <f>VLOOKUP(A404,[1]TDSheet!$A$6:$B$227,2,0)</f>
        <v>168.06</v>
      </c>
      <c r="C404" s="11">
        <v>15</v>
      </c>
      <c r="D404" s="11"/>
      <c r="E404" s="11"/>
      <c r="F404" s="11"/>
      <c r="G404" s="18">
        <v>173.52195</v>
      </c>
      <c r="H404" s="19">
        <v>166</v>
      </c>
      <c r="I404" s="41">
        <v>200</v>
      </c>
      <c r="K404" s="18">
        <f>I404*H404</f>
        <v>33200</v>
      </c>
      <c r="L404" s="26">
        <f t="shared" si="5"/>
        <v>3000</v>
      </c>
    </row>
    <row r="405" spans="1:12" ht="12" hidden="1" customHeight="1" x14ac:dyDescent="0.2">
      <c r="A405" s="16" t="s">
        <v>62</v>
      </c>
      <c r="B405" s="17">
        <f>VLOOKUP(A405,[1]TDSheet!$A$6:$B$227,2,0)</f>
        <v>202.07</v>
      </c>
      <c r="C405" s="11">
        <v>20</v>
      </c>
      <c r="D405" s="11"/>
      <c r="E405" s="11"/>
      <c r="F405" s="11"/>
      <c r="G405" s="18">
        <v>208.63727499999999</v>
      </c>
      <c r="H405" s="19">
        <v>202</v>
      </c>
      <c r="I405" s="41">
        <v>2500</v>
      </c>
      <c r="K405" s="18">
        <f>I405*H405</f>
        <v>505000</v>
      </c>
      <c r="L405" s="26">
        <f t="shared" si="5"/>
        <v>50000</v>
      </c>
    </row>
    <row r="406" spans="1:12" ht="12" hidden="1" customHeight="1" x14ac:dyDescent="0.2">
      <c r="A406" s="16" t="s">
        <v>63</v>
      </c>
      <c r="B406" s="17">
        <f>VLOOKUP(A406,[1]TDSheet!$A$6:$B$227,2,0)</f>
        <v>137.66999999999999</v>
      </c>
      <c r="C406" s="11">
        <v>14</v>
      </c>
      <c r="D406" s="11"/>
      <c r="E406" s="11"/>
      <c r="F406" s="11"/>
      <c r="G406" s="18">
        <v>142.14427499999999</v>
      </c>
      <c r="H406" s="19">
        <v>138</v>
      </c>
      <c r="I406" s="41">
        <v>50</v>
      </c>
      <c r="J406" s="13">
        <v>100</v>
      </c>
      <c r="K406" s="18">
        <f>I406*H406</f>
        <v>6900</v>
      </c>
      <c r="L406" s="26">
        <f t="shared" si="5"/>
        <v>700</v>
      </c>
    </row>
    <row r="407" spans="1:12" ht="12" hidden="1" customHeight="1" x14ac:dyDescent="0.2">
      <c r="A407" s="16" t="s">
        <v>64</v>
      </c>
      <c r="B407" s="17">
        <f>VLOOKUP(A407,[1]TDSheet!$A$6:$B$227,2,0)</f>
        <v>231.05</v>
      </c>
      <c r="C407" s="11">
        <v>12</v>
      </c>
      <c r="D407" s="11"/>
      <c r="E407" s="11"/>
      <c r="F407" s="11"/>
      <c r="G407" s="18">
        <v>238.55912499999999</v>
      </c>
      <c r="H407" s="19">
        <v>219.56</v>
      </c>
      <c r="I407" s="41">
        <v>1700</v>
      </c>
      <c r="K407" s="18">
        <f>I407*H407</f>
        <v>373252</v>
      </c>
      <c r="L407" s="26">
        <f t="shared" si="5"/>
        <v>20400</v>
      </c>
    </row>
    <row r="408" spans="1:12" ht="12" hidden="1" customHeight="1" x14ac:dyDescent="0.2">
      <c r="A408" s="31" t="s">
        <v>72</v>
      </c>
      <c r="B408" s="17">
        <f>VLOOKUP(A408,[1]TDSheet!$A$6:$B$227,2,0)</f>
        <v>242.67</v>
      </c>
      <c r="C408" s="34">
        <f>G408-B408</f>
        <v>7.8867750000000001</v>
      </c>
      <c r="D408" s="34"/>
      <c r="E408" s="34"/>
      <c r="F408" s="34"/>
      <c r="G408" s="18">
        <v>250.55677499999999</v>
      </c>
      <c r="H408" s="19"/>
      <c r="I408" s="41">
        <v>100</v>
      </c>
      <c r="K408" s="18">
        <f>I408*G408</f>
        <v>25055.677499999998</v>
      </c>
      <c r="L408" s="26">
        <f t="shared" si="5"/>
        <v>788.67750000000001</v>
      </c>
    </row>
    <row r="409" spans="1:12" ht="12" hidden="1" customHeight="1" x14ac:dyDescent="0.2">
      <c r="A409" s="31" t="s">
        <v>73</v>
      </c>
      <c r="B409" s="17">
        <f>VLOOKUP(A409,[1]TDSheet!$A$6:$B$227,2,0)</f>
        <v>134.79</v>
      </c>
      <c r="C409" s="8">
        <v>10.951687499999991</v>
      </c>
      <c r="D409" s="8"/>
      <c r="E409" s="8"/>
      <c r="F409" s="8"/>
      <c r="G409" s="18">
        <v>139.17067499999999</v>
      </c>
      <c r="H409" s="19"/>
      <c r="K409" s="18">
        <f>I409*G409</f>
        <v>0</v>
      </c>
      <c r="L409" s="26">
        <f t="shared" si="5"/>
        <v>0</v>
      </c>
    </row>
    <row r="410" spans="1:12" ht="12" hidden="1" customHeight="1" x14ac:dyDescent="0.2">
      <c r="A410" s="16" t="s">
        <v>76</v>
      </c>
      <c r="B410" s="17">
        <f>VLOOKUP(A410,[1]TDSheet!$A$6:$B$227,2,0)</f>
        <v>202.07</v>
      </c>
      <c r="C410" s="11">
        <v>23</v>
      </c>
      <c r="D410" s="11"/>
      <c r="E410" s="11"/>
      <c r="F410" s="11"/>
      <c r="G410" s="18">
        <v>208.63727499999999</v>
      </c>
      <c r="H410" s="19">
        <v>205</v>
      </c>
      <c r="I410" s="41">
        <v>100</v>
      </c>
      <c r="K410" s="18">
        <f>I410*H410</f>
        <v>20500</v>
      </c>
      <c r="L410" s="26">
        <f t="shared" si="5"/>
        <v>2300</v>
      </c>
    </row>
    <row r="411" spans="1:12" ht="12" hidden="1" customHeight="1" x14ac:dyDescent="0.2">
      <c r="A411" s="16" t="s">
        <v>81</v>
      </c>
      <c r="B411" s="17">
        <f>VLOOKUP(A411,[1]TDSheet!$A$6:$B$227,2,0)</f>
        <v>168.29</v>
      </c>
      <c r="C411" s="11">
        <v>11</v>
      </c>
      <c r="D411" s="11"/>
      <c r="E411" s="11"/>
      <c r="F411" s="11"/>
      <c r="G411" s="18">
        <v>173.75942499999999</v>
      </c>
      <c r="H411" s="19">
        <v>163</v>
      </c>
      <c r="I411" s="41">
        <v>1300</v>
      </c>
      <c r="K411" s="18">
        <f>I411*H411</f>
        <v>211900</v>
      </c>
      <c r="L411" s="26">
        <f t="shared" si="5"/>
        <v>14300</v>
      </c>
    </row>
    <row r="412" spans="1:12" ht="12" hidden="1" customHeight="1" x14ac:dyDescent="0.2">
      <c r="A412" s="31" t="s">
        <v>83</v>
      </c>
      <c r="B412" s="17">
        <f>VLOOKUP(A412,[1]TDSheet!$A$6:$B$227,2,0)</f>
        <v>286.88</v>
      </c>
      <c r="C412" s="8">
        <v>8.4759999999999991</v>
      </c>
      <c r="D412" s="8"/>
      <c r="E412" s="8"/>
      <c r="F412" s="8"/>
      <c r="G412" s="18">
        <v>296.20359999999999</v>
      </c>
      <c r="H412" s="19"/>
      <c r="K412" s="18">
        <f>I412*G412</f>
        <v>0</v>
      </c>
      <c r="L412" s="26">
        <f t="shared" si="5"/>
        <v>0</v>
      </c>
    </row>
    <row r="413" spans="1:12" ht="12" hidden="1" customHeight="1" x14ac:dyDescent="0.2">
      <c r="A413" s="31" t="s">
        <v>84</v>
      </c>
      <c r="B413" s="17">
        <f>VLOOKUP(A413,[1]TDSheet!$A$6:$B$227,2,0)</f>
        <v>204.01</v>
      </c>
      <c r="C413" s="8">
        <v>6.4372749999999996</v>
      </c>
      <c r="D413" s="8"/>
      <c r="E413" s="8"/>
      <c r="F413" s="8"/>
      <c r="G413" s="18">
        <v>210.64032499999999</v>
      </c>
      <c r="H413" s="19"/>
      <c r="I413" s="41">
        <v>80</v>
      </c>
      <c r="K413" s="18">
        <f>I413*G413</f>
        <v>16851.225999999999</v>
      </c>
      <c r="L413" s="26">
        <f t="shared" si="5"/>
        <v>514.98199999999997</v>
      </c>
    </row>
    <row r="414" spans="1:12" ht="12" hidden="1" customHeight="1" x14ac:dyDescent="0.2">
      <c r="A414" s="16" t="s">
        <v>90</v>
      </c>
      <c r="B414" s="17">
        <f>VLOOKUP(A414,[1]TDSheet!$A$6:$B$227,2,0)</f>
        <v>274.97000000000003</v>
      </c>
      <c r="C414" s="11">
        <v>25</v>
      </c>
      <c r="D414" s="11"/>
      <c r="E414" s="11"/>
      <c r="F414" s="11"/>
      <c r="G414" s="18">
        <v>283.90652500000004</v>
      </c>
      <c r="H414" s="19">
        <v>272</v>
      </c>
      <c r="K414" s="18">
        <f>I414*G414</f>
        <v>0</v>
      </c>
      <c r="L414" s="26">
        <f t="shared" si="5"/>
        <v>0</v>
      </c>
    </row>
    <row r="415" spans="1:12" ht="12" hidden="1" customHeight="1" x14ac:dyDescent="0.2">
      <c r="A415" s="31" t="s">
        <v>93</v>
      </c>
      <c r="B415" s="17">
        <f>VLOOKUP(A415,[1]TDSheet!$A$6:$B$227,2,0)</f>
        <v>133.68</v>
      </c>
      <c r="C415" s="34">
        <f>(G415-B415)/0.35</f>
        <v>12.413142857142816</v>
      </c>
      <c r="D415" s="34"/>
      <c r="E415" s="34"/>
      <c r="F415" s="34"/>
      <c r="G415" s="18">
        <v>138.02459999999999</v>
      </c>
      <c r="H415" s="20"/>
      <c r="K415" s="18">
        <f>I415*H415</f>
        <v>0</v>
      </c>
      <c r="L415" s="26">
        <f t="shared" si="5"/>
        <v>0</v>
      </c>
    </row>
    <row r="416" spans="1:12" ht="12" hidden="1" customHeight="1" x14ac:dyDescent="0.2">
      <c r="A416" s="31" t="s">
        <v>94</v>
      </c>
      <c r="B416" s="17">
        <f>VLOOKUP(A416,[1]TDSheet!$A$6:$B$227,2,0)</f>
        <v>284.02999999999997</v>
      </c>
      <c r="C416" s="34">
        <f>(G416-B416)</f>
        <v>9.2309750000000008</v>
      </c>
      <c r="D416" s="34"/>
      <c r="E416" s="34"/>
      <c r="F416" s="34"/>
      <c r="G416" s="18">
        <v>293.26097499999997</v>
      </c>
      <c r="H416" s="19"/>
      <c r="I416" s="41">
        <v>80</v>
      </c>
      <c r="K416" s="18">
        <f>I416*G416</f>
        <v>23460.877999999997</v>
      </c>
      <c r="L416" s="26">
        <f t="shared" si="5"/>
        <v>738.47800000000007</v>
      </c>
    </row>
    <row r="417" spans="1:12" ht="12" hidden="1" customHeight="1" x14ac:dyDescent="0.2">
      <c r="A417" s="31" t="s">
        <v>97</v>
      </c>
      <c r="B417" s="17">
        <f>VLOOKUP(A417,[1]TDSheet!$A$6:$B$227,2,0)</f>
        <v>121.47</v>
      </c>
      <c r="C417" s="8">
        <v>3.9477749999999929</v>
      </c>
      <c r="D417" s="8"/>
      <c r="E417" s="8"/>
      <c r="F417" s="8"/>
      <c r="G417" s="18">
        <v>125.41777499999999</v>
      </c>
      <c r="H417" s="19"/>
      <c r="I417" s="41">
        <v>21</v>
      </c>
      <c r="J417" s="13">
        <v>60</v>
      </c>
      <c r="K417" s="18">
        <f>I417*G417</f>
        <v>2633.773275</v>
      </c>
      <c r="L417" s="26">
        <f t="shared" si="5"/>
        <v>82.903274999999852</v>
      </c>
    </row>
    <row r="418" spans="1:12" ht="12" hidden="1" customHeight="1" x14ac:dyDescent="0.2">
      <c r="A418" s="16" t="s">
        <v>98</v>
      </c>
      <c r="B418" s="17">
        <f>VLOOKUP(A418,[1]TDSheet!$A$6:$B$227,2,0)</f>
        <v>265.49</v>
      </c>
      <c r="C418" s="11">
        <v>23</v>
      </c>
      <c r="D418" s="11"/>
      <c r="E418" s="11"/>
      <c r="F418" s="11"/>
      <c r="G418" s="18">
        <v>274.118425</v>
      </c>
      <c r="H418" s="19">
        <v>265</v>
      </c>
      <c r="K418" s="18">
        <f>I418*H418</f>
        <v>0</v>
      </c>
      <c r="L418" s="26">
        <f t="shared" si="5"/>
        <v>0</v>
      </c>
    </row>
    <row r="419" spans="1:12" ht="12" hidden="1" customHeight="1" x14ac:dyDescent="0.2">
      <c r="A419" s="16" t="s">
        <v>116</v>
      </c>
      <c r="B419" s="17">
        <f>VLOOKUP(A419,[1]TDSheet!$A$6:$B$227,2,0)</f>
        <v>91.28</v>
      </c>
      <c r="C419" s="11">
        <v>21</v>
      </c>
      <c r="D419" s="11"/>
      <c r="E419" s="11"/>
      <c r="F419" s="11"/>
      <c r="G419" s="18">
        <v>94.246600000000001</v>
      </c>
      <c r="H419" s="19">
        <v>91</v>
      </c>
      <c r="I419" s="41">
        <v>420</v>
      </c>
      <c r="J419" s="13">
        <v>1000</v>
      </c>
      <c r="K419" s="18">
        <f>I419*H419</f>
        <v>38220</v>
      </c>
      <c r="L419" s="26">
        <f t="shared" si="5"/>
        <v>8820</v>
      </c>
    </row>
    <row r="420" spans="1:12" ht="12" hidden="1" customHeight="1" x14ac:dyDescent="0.2">
      <c r="A420" s="31" t="s">
        <v>118</v>
      </c>
      <c r="B420" s="17">
        <f>VLOOKUP(A420,[1]TDSheet!$A$6:$B$227,2,0)</f>
        <v>208.64</v>
      </c>
      <c r="C420" s="8">
        <v>6.7807999999999993</v>
      </c>
      <c r="D420" s="8"/>
      <c r="E420" s="8"/>
      <c r="F420" s="8"/>
      <c r="G420" s="18">
        <v>215.42079999999999</v>
      </c>
      <c r="H420" s="19"/>
      <c r="I420" s="41">
        <v>500</v>
      </c>
      <c r="K420" s="18">
        <f>I420*G420</f>
        <v>107710.39999999999</v>
      </c>
      <c r="L420" s="26">
        <f t="shared" si="5"/>
        <v>3390.3999999999996</v>
      </c>
    </row>
    <row r="421" spans="1:12" ht="12" hidden="1" customHeight="1" x14ac:dyDescent="0.2">
      <c r="A421" s="16" t="s">
        <v>127</v>
      </c>
      <c r="B421" s="17">
        <f>VLOOKUP(A421,[1]TDSheet!$A$6:$B$227,2,0)</f>
        <v>186.6</v>
      </c>
      <c r="C421" s="11">
        <v>15</v>
      </c>
      <c r="D421" s="11"/>
      <c r="E421" s="11"/>
      <c r="F421" s="11"/>
      <c r="G421" s="18">
        <v>192.66449999999998</v>
      </c>
      <c r="H421" s="19">
        <v>185.6</v>
      </c>
      <c r="I421" s="41">
        <v>250</v>
      </c>
      <c r="K421" s="18">
        <f>I421*H421</f>
        <v>46400</v>
      </c>
      <c r="L421" s="26">
        <f t="shared" si="5"/>
        <v>3750</v>
      </c>
    </row>
    <row r="422" spans="1:12" ht="12" hidden="1" customHeight="1" x14ac:dyDescent="0.2">
      <c r="A422" s="31" t="s">
        <v>134</v>
      </c>
      <c r="B422" s="17">
        <f>VLOOKUP(A422,[1]TDSheet!$A$6:$B$227,2,0)</f>
        <v>221.06</v>
      </c>
      <c r="C422" s="34">
        <f>G422-B422</f>
        <v>7.1844499999999982</v>
      </c>
      <c r="D422" s="34"/>
      <c r="E422" s="34"/>
      <c r="F422" s="34"/>
      <c r="G422" s="18">
        <v>228.24445</v>
      </c>
      <c r="H422" s="19"/>
      <c r="I422" s="41">
        <v>150</v>
      </c>
      <c r="K422" s="18">
        <f>I422*G422</f>
        <v>34236.667500000003</v>
      </c>
      <c r="L422" s="26">
        <f t="shared" si="5"/>
        <v>1077.6674999999998</v>
      </c>
    </row>
    <row r="423" spans="1:12" ht="12" hidden="1" customHeight="1" x14ac:dyDescent="0.2">
      <c r="A423" s="32" t="s">
        <v>139</v>
      </c>
      <c r="B423" s="17">
        <v>111.51</v>
      </c>
      <c r="C423" s="8">
        <f>(G423-B423)/0.5</f>
        <v>7.2399999999999807</v>
      </c>
      <c r="D423" s="8"/>
      <c r="E423" s="8"/>
      <c r="F423" s="8"/>
      <c r="G423" s="18">
        <v>115.13</v>
      </c>
      <c r="H423" s="19"/>
      <c r="I423" s="41">
        <v>50</v>
      </c>
      <c r="J423" s="13">
        <v>100</v>
      </c>
      <c r="K423" s="18">
        <f>I423*G423</f>
        <v>5756.5</v>
      </c>
      <c r="L423" s="26">
        <f t="shared" si="5"/>
        <v>361.99999999999903</v>
      </c>
    </row>
    <row r="424" spans="1:12" ht="12" hidden="1" customHeight="1" x14ac:dyDescent="0.2">
      <c r="A424" s="22" t="s">
        <v>140</v>
      </c>
      <c r="B424" s="17">
        <v>228.75</v>
      </c>
      <c r="C424" s="11">
        <v>22</v>
      </c>
      <c r="D424" s="11"/>
      <c r="E424" s="11"/>
      <c r="F424" s="11"/>
      <c r="G424" s="18">
        <v>236.18437499999999</v>
      </c>
      <c r="H424" s="19">
        <v>228</v>
      </c>
      <c r="I424" s="41">
        <v>100</v>
      </c>
      <c r="K424" s="18">
        <f>I424*H424</f>
        <v>22800</v>
      </c>
      <c r="L424" s="26">
        <f t="shared" si="5"/>
        <v>2200</v>
      </c>
    </row>
    <row r="425" spans="1:12" ht="12" hidden="1" customHeight="1" x14ac:dyDescent="0.2">
      <c r="A425" s="22" t="s">
        <v>141</v>
      </c>
      <c r="B425" s="17">
        <v>231.05</v>
      </c>
      <c r="C425" s="11">
        <v>20</v>
      </c>
      <c r="D425" s="11"/>
      <c r="E425" s="11"/>
      <c r="F425" s="11"/>
      <c r="G425" s="18">
        <v>238.55912499999999</v>
      </c>
      <c r="H425" s="19">
        <v>228.5</v>
      </c>
      <c r="I425" s="41">
        <v>300</v>
      </c>
      <c r="K425" s="18">
        <f>I425*H425</f>
        <v>68550</v>
      </c>
      <c r="L425" s="26">
        <f t="shared" si="5"/>
        <v>6000</v>
      </c>
    </row>
    <row r="426" spans="1:12" ht="12" hidden="1" customHeight="1" x14ac:dyDescent="0.2">
      <c r="A426" s="35" t="s">
        <v>147</v>
      </c>
      <c r="B426" s="17">
        <v>133.1</v>
      </c>
      <c r="C426" s="34">
        <v>4.1199999999999903</v>
      </c>
      <c r="D426" s="34"/>
      <c r="E426" s="34"/>
      <c r="F426" s="34"/>
      <c r="G426" s="18">
        <v>137.42574999999999</v>
      </c>
      <c r="H426" s="19"/>
      <c r="I426" s="41">
        <v>200</v>
      </c>
      <c r="K426" s="18">
        <f>I426*G426</f>
        <v>27485.149999999998</v>
      </c>
      <c r="L426" s="26">
        <f t="shared" si="5"/>
        <v>823.99999999999807</v>
      </c>
    </row>
    <row r="427" spans="1:12" ht="12" hidden="1" customHeight="1" x14ac:dyDescent="0.2">
      <c r="A427" s="33" t="s">
        <v>142</v>
      </c>
      <c r="B427" s="17">
        <v>234.23</v>
      </c>
      <c r="C427" s="8">
        <v>7.3908250000000066</v>
      </c>
      <c r="D427" s="8"/>
      <c r="E427" s="8"/>
      <c r="F427" s="8"/>
      <c r="G427" s="18">
        <v>241.84247499999998</v>
      </c>
      <c r="H427" s="19"/>
      <c r="I427" s="41">
        <v>50</v>
      </c>
      <c r="K427" s="18">
        <f>I427*G427</f>
        <v>12092.123749999999</v>
      </c>
      <c r="L427" s="26">
        <f t="shared" si="5"/>
        <v>369.54125000000033</v>
      </c>
    </row>
    <row r="428" spans="1:12" ht="12" hidden="1" customHeight="1" x14ac:dyDescent="0.2">
      <c r="A428" s="39" t="s">
        <v>52</v>
      </c>
      <c r="B428" s="17" t="s">
        <v>151</v>
      </c>
      <c r="C428" s="11">
        <v>18</v>
      </c>
      <c r="D428" s="11"/>
      <c r="E428" s="11"/>
      <c r="F428" s="11"/>
      <c r="G428" s="18">
        <v>215.38</v>
      </c>
      <c r="H428" s="19">
        <v>206</v>
      </c>
      <c r="K428" s="18">
        <f>I428*G428</f>
        <v>0</v>
      </c>
      <c r="L428" s="26">
        <f t="shared" si="5"/>
        <v>0</v>
      </c>
    </row>
    <row r="429" spans="1:12" ht="12" hidden="1" customHeight="1" x14ac:dyDescent="0.2">
      <c r="A429" s="40" t="s">
        <v>122</v>
      </c>
      <c r="B429" s="17">
        <v>204.37</v>
      </c>
      <c r="C429" s="11">
        <v>19</v>
      </c>
      <c r="D429" s="11"/>
      <c r="E429" s="11"/>
      <c r="F429" s="11"/>
      <c r="G429" s="18">
        <v>211.01</v>
      </c>
      <c r="H429" s="19">
        <v>203</v>
      </c>
      <c r="K429" s="18">
        <f>I429*G429</f>
        <v>0</v>
      </c>
      <c r="L429" s="26">
        <f t="shared" si="5"/>
        <v>0</v>
      </c>
    </row>
    <row r="430" spans="1:12" hidden="1" x14ac:dyDescent="0.2">
      <c r="I430" s="13">
        <f>SUBTOTAL(9,I390:I429)</f>
        <v>0</v>
      </c>
      <c r="K430" s="18">
        <f>SUBTOTAL(9,K390:K429)</f>
        <v>0</v>
      </c>
      <c r="L430" s="26">
        <f>SUBTOTAL(9,L390:L429)</f>
        <v>0</v>
      </c>
    </row>
    <row r="431" spans="1:12" ht="26.25" hidden="1" x14ac:dyDescent="0.4">
      <c r="A431" s="42">
        <v>44823</v>
      </c>
    </row>
    <row r="432" spans="1:12" ht="12.75" hidden="1" customHeight="1" x14ac:dyDescent="0.2">
      <c r="A432" s="14"/>
      <c r="B432" s="14" t="s">
        <v>0</v>
      </c>
      <c r="C432" s="2"/>
      <c r="D432" s="2"/>
      <c r="E432" s="2"/>
      <c r="F432" s="2"/>
      <c r="G432" s="70" t="s">
        <v>148</v>
      </c>
      <c r="H432" s="70" t="s">
        <v>143</v>
      </c>
      <c r="I432" s="70" t="s">
        <v>144</v>
      </c>
      <c r="J432" s="67" t="s">
        <v>145</v>
      </c>
      <c r="K432" s="68" t="s">
        <v>146</v>
      </c>
    </row>
    <row r="433" spans="1:12" ht="11.25" hidden="1" customHeight="1" x14ac:dyDescent="0.2">
      <c r="A433" s="73" t="s">
        <v>1</v>
      </c>
      <c r="B433" s="14" t="s">
        <v>2</v>
      </c>
      <c r="C433" s="2"/>
      <c r="D433" s="2"/>
      <c r="E433" s="2"/>
      <c r="F433" s="2"/>
      <c r="G433" s="70"/>
      <c r="H433" s="70"/>
      <c r="I433" s="70"/>
      <c r="J433" s="67"/>
      <c r="K433" s="69"/>
    </row>
    <row r="434" spans="1:12" ht="11.25" hidden="1" customHeight="1" x14ac:dyDescent="0.2">
      <c r="A434" s="74"/>
      <c r="B434" s="14" t="s">
        <v>3</v>
      </c>
      <c r="C434" s="2"/>
      <c r="D434" s="2"/>
      <c r="E434" s="2"/>
      <c r="F434" s="2"/>
      <c r="G434" s="70"/>
      <c r="H434" s="70"/>
      <c r="I434" s="70"/>
      <c r="J434" s="67"/>
      <c r="K434" s="69"/>
    </row>
    <row r="435" spans="1:12" ht="11.25" hidden="1" customHeight="1" x14ac:dyDescent="0.2">
      <c r="A435" s="75"/>
      <c r="B435" s="14" t="s">
        <v>4</v>
      </c>
      <c r="C435" s="2"/>
      <c r="D435" s="2"/>
      <c r="E435" s="2"/>
      <c r="F435" s="2"/>
      <c r="G435" s="70"/>
      <c r="H435" s="70"/>
      <c r="I435" s="70"/>
      <c r="J435" s="67"/>
      <c r="K435" s="69"/>
    </row>
    <row r="436" spans="1:12" hidden="1" x14ac:dyDescent="0.2">
      <c r="A436" s="15"/>
      <c r="B436" s="29"/>
      <c r="C436" s="9"/>
      <c r="D436" s="9"/>
      <c r="E436" s="9"/>
      <c r="F436" s="9"/>
    </row>
    <row r="437" spans="1:12" ht="12" hidden="1" customHeight="1" x14ac:dyDescent="0.2">
      <c r="A437" s="16" t="s">
        <v>5</v>
      </c>
      <c r="B437" s="17">
        <f>VLOOKUP(A437,[1]TDSheet!$A$6:$B$227,2,0)</f>
        <v>181.58</v>
      </c>
      <c r="C437" s="11">
        <v>28.5</v>
      </c>
      <c r="D437" s="11"/>
      <c r="E437" s="11"/>
      <c r="F437" s="11"/>
      <c r="G437" s="18">
        <v>187.48135000000002</v>
      </c>
      <c r="H437" s="19">
        <v>172.9</v>
      </c>
      <c r="K437" s="18">
        <f>I437*H437</f>
        <v>0</v>
      </c>
      <c r="L437" s="26">
        <f t="shared" ref="L437:L476" si="6">I437*C437</f>
        <v>0</v>
      </c>
    </row>
    <row r="438" spans="1:12" ht="12" hidden="1" customHeight="1" x14ac:dyDescent="0.2">
      <c r="A438" s="16" t="s">
        <v>6</v>
      </c>
      <c r="B438" s="17">
        <f>VLOOKUP(A438,[1]TDSheet!$A$6:$B$227,2,0)</f>
        <v>267.98</v>
      </c>
      <c r="C438" s="11">
        <v>21</v>
      </c>
      <c r="D438" s="11"/>
      <c r="E438" s="11"/>
      <c r="F438" s="11"/>
      <c r="G438" s="18">
        <v>276.68934999999999</v>
      </c>
      <c r="H438" s="19">
        <v>261.8</v>
      </c>
      <c r="I438" s="41">
        <v>450</v>
      </c>
      <c r="K438" s="18">
        <f>I438*H438</f>
        <v>117810</v>
      </c>
      <c r="L438" s="26">
        <f t="shared" si="6"/>
        <v>9450</v>
      </c>
    </row>
    <row r="439" spans="1:12" ht="12" hidden="1" customHeight="1" x14ac:dyDescent="0.2">
      <c r="A439" s="16" t="s">
        <v>16</v>
      </c>
      <c r="B439" s="17">
        <f>VLOOKUP(A439,[1]TDSheet!$A$6:$B$227,2,0)</f>
        <v>157.19</v>
      </c>
      <c r="C439" s="11">
        <v>24</v>
      </c>
      <c r="D439" s="11"/>
      <c r="E439" s="11"/>
      <c r="F439" s="11"/>
      <c r="G439" s="18">
        <v>162.298675</v>
      </c>
      <c r="H439" s="19">
        <v>154</v>
      </c>
      <c r="I439" s="41">
        <v>650</v>
      </c>
      <c r="K439" s="18">
        <f>I439*H439</f>
        <v>100100</v>
      </c>
      <c r="L439" s="26">
        <f t="shared" si="6"/>
        <v>15600</v>
      </c>
    </row>
    <row r="440" spans="1:12" ht="12" hidden="1" customHeight="1" x14ac:dyDescent="0.2">
      <c r="A440" s="16" t="s">
        <v>17</v>
      </c>
      <c r="B440" s="17">
        <f>VLOOKUP(A440,[1]TDSheet!$A$6:$B$227,2,0)</f>
        <v>259.33999999999997</v>
      </c>
      <c r="C440" s="11">
        <v>20</v>
      </c>
      <c r="D440" s="11"/>
      <c r="E440" s="11"/>
      <c r="F440" s="11"/>
      <c r="G440" s="18">
        <v>267.76854999999995</v>
      </c>
      <c r="H440" s="19">
        <v>255</v>
      </c>
      <c r="I440" s="41">
        <v>1200</v>
      </c>
      <c r="K440" s="18">
        <f>I440*H440</f>
        <v>306000</v>
      </c>
      <c r="L440" s="26">
        <f t="shared" si="6"/>
        <v>24000</v>
      </c>
    </row>
    <row r="441" spans="1:12" ht="12" hidden="1" customHeight="1" x14ac:dyDescent="0.2">
      <c r="A441" s="31" t="s">
        <v>22</v>
      </c>
      <c r="B441" s="17">
        <f>VLOOKUP(A441,[1]TDSheet!$A$6:$B$227,2,0)</f>
        <v>262.97000000000003</v>
      </c>
      <c r="C441" s="8">
        <v>8.1396249999999668</v>
      </c>
      <c r="D441" s="8"/>
      <c r="E441" s="8"/>
      <c r="F441" s="8"/>
      <c r="G441" s="18">
        <v>271.516525</v>
      </c>
      <c r="H441" s="19"/>
      <c r="K441" s="18">
        <f>I441*G441</f>
        <v>0</v>
      </c>
      <c r="L441" s="26">
        <f t="shared" si="6"/>
        <v>0</v>
      </c>
    </row>
    <row r="442" spans="1:12" ht="12" hidden="1" customHeight="1" x14ac:dyDescent="0.2">
      <c r="A442" s="16" t="s">
        <v>26</v>
      </c>
      <c r="B442" s="17">
        <f>VLOOKUP(A442,[1]TDSheet!$A$6:$B$227,2,0)</f>
        <v>254.98</v>
      </c>
      <c r="C442" s="11">
        <v>16</v>
      </c>
      <c r="D442" s="11"/>
      <c r="E442" s="11"/>
      <c r="F442" s="11"/>
      <c r="G442" s="18">
        <v>263.26684999999998</v>
      </c>
      <c r="H442" s="19">
        <v>245</v>
      </c>
      <c r="I442" s="41">
        <v>200</v>
      </c>
      <c r="K442" s="18">
        <f>I442*H442</f>
        <v>49000</v>
      </c>
      <c r="L442" s="26">
        <f t="shared" si="6"/>
        <v>3200</v>
      </c>
    </row>
    <row r="443" spans="1:12" ht="12" hidden="1" customHeight="1" x14ac:dyDescent="0.2">
      <c r="A443" s="16" t="s">
        <v>28</v>
      </c>
      <c r="B443" s="17">
        <f>VLOOKUP(A443,[1]TDSheet!$A$6:$B$227,2,0)</f>
        <v>267.8</v>
      </c>
      <c r="C443" s="11">
        <v>17</v>
      </c>
      <c r="D443" s="11"/>
      <c r="E443" s="11"/>
      <c r="F443" s="11"/>
      <c r="G443" s="18">
        <v>276.50350000000003</v>
      </c>
      <c r="H443" s="19">
        <v>259</v>
      </c>
      <c r="I443" s="41">
        <v>500</v>
      </c>
      <c r="K443" s="18">
        <f>I443*H443</f>
        <v>129500</v>
      </c>
      <c r="L443" s="26">
        <f t="shared" si="6"/>
        <v>8500</v>
      </c>
    </row>
    <row r="444" spans="1:12" ht="12" hidden="1" customHeight="1" x14ac:dyDescent="0.2">
      <c r="A444" s="31" t="s">
        <v>32</v>
      </c>
      <c r="B444" s="17">
        <f>VLOOKUP(A444,[1]TDSheet!$A$6:$B$227,2,0)</f>
        <v>271.95999999999998</v>
      </c>
      <c r="C444" s="34">
        <f>G444-B444</f>
        <v>8.8387000000000171</v>
      </c>
      <c r="D444" s="34"/>
      <c r="E444" s="34"/>
      <c r="F444" s="34"/>
      <c r="G444" s="18">
        <v>280.7987</v>
      </c>
      <c r="H444" s="19"/>
      <c r="I444" s="41">
        <v>180</v>
      </c>
      <c r="K444" s="18">
        <f>I444*G444</f>
        <v>50543.765999999996</v>
      </c>
      <c r="L444" s="26">
        <f t="shared" si="6"/>
        <v>1590.9660000000031</v>
      </c>
    </row>
    <row r="445" spans="1:12" ht="12" hidden="1" customHeight="1" x14ac:dyDescent="0.2">
      <c r="A445" s="31" t="s">
        <v>33</v>
      </c>
      <c r="B445" s="17">
        <f>VLOOKUP(A445,[1]TDSheet!$A$6:$B$227,2,0)</f>
        <v>175.14</v>
      </c>
      <c r="C445" s="8">
        <v>14.230124999999987</v>
      </c>
      <c r="D445" s="8"/>
      <c r="E445" s="8"/>
      <c r="F445" s="8"/>
      <c r="G445" s="18">
        <v>180.83204999999998</v>
      </c>
      <c r="H445" s="19"/>
      <c r="K445" s="18">
        <f>I445*G445</f>
        <v>0</v>
      </c>
      <c r="L445" s="26">
        <f t="shared" si="6"/>
        <v>0</v>
      </c>
    </row>
    <row r="446" spans="1:12" ht="12" hidden="1" customHeight="1" x14ac:dyDescent="0.2">
      <c r="A446" s="16" t="s">
        <v>35</v>
      </c>
      <c r="B446" s="17">
        <f>VLOOKUP(A446,[1]TDSheet!$A$6:$B$227,2,0)</f>
        <v>227.99</v>
      </c>
      <c r="C446" s="11">
        <v>15</v>
      </c>
      <c r="D446" s="11"/>
      <c r="E446" s="11"/>
      <c r="F446" s="11"/>
      <c r="G446" s="18">
        <v>235.399675</v>
      </c>
      <c r="H446" s="19">
        <v>227</v>
      </c>
      <c r="I446" s="13">
        <v>180</v>
      </c>
      <c r="K446" s="18">
        <f>I446*H446</f>
        <v>40860</v>
      </c>
      <c r="L446" s="26">
        <f t="shared" si="6"/>
        <v>2700</v>
      </c>
    </row>
    <row r="447" spans="1:12" ht="12" hidden="1" customHeight="1" x14ac:dyDescent="0.2">
      <c r="A447" s="31" t="s">
        <v>53</v>
      </c>
      <c r="B447" s="17">
        <f>VLOOKUP(A447,[1]TDSheet!$A$6:$B$227,2,0)</f>
        <v>293.18</v>
      </c>
      <c r="C447" s="34">
        <v>15</v>
      </c>
      <c r="D447" s="34"/>
      <c r="E447" s="34"/>
      <c r="F447" s="34"/>
      <c r="G447" s="18">
        <v>302.70835</v>
      </c>
      <c r="H447" s="19"/>
      <c r="K447" s="18">
        <f>I447*H447</f>
        <v>0</v>
      </c>
      <c r="L447" s="26">
        <f t="shared" si="6"/>
        <v>0</v>
      </c>
    </row>
    <row r="448" spans="1:12" ht="12" hidden="1" customHeight="1" x14ac:dyDescent="0.2">
      <c r="A448" s="31" t="s">
        <v>55</v>
      </c>
      <c r="B448" s="17">
        <v>133.19</v>
      </c>
      <c r="C448" s="8">
        <v>9.8377499999999785</v>
      </c>
      <c r="D448" s="8"/>
      <c r="E448" s="8"/>
      <c r="F448" s="8"/>
      <c r="G448" s="18">
        <v>137.52000000000001</v>
      </c>
      <c r="H448" s="19"/>
      <c r="K448" s="18">
        <f>I448*G448</f>
        <v>0</v>
      </c>
      <c r="L448" s="26">
        <f t="shared" si="6"/>
        <v>0</v>
      </c>
    </row>
    <row r="449" spans="1:12" ht="12" hidden="1" customHeight="1" x14ac:dyDescent="0.2">
      <c r="A449" s="31" t="s">
        <v>56</v>
      </c>
      <c r="B449" s="17">
        <f>VLOOKUP(A449,[1]TDSheet!$A$6:$B$227,2,0)</f>
        <v>162.68</v>
      </c>
      <c r="C449" s="8">
        <v>12.958562499999999</v>
      </c>
      <c r="D449" s="8"/>
      <c r="E449" s="8"/>
      <c r="F449" s="8"/>
      <c r="G449" s="18">
        <v>167.96710000000002</v>
      </c>
      <c r="H449" s="19"/>
      <c r="K449" s="18">
        <f>I449*G449</f>
        <v>0</v>
      </c>
      <c r="L449" s="26">
        <f t="shared" si="6"/>
        <v>0</v>
      </c>
    </row>
    <row r="450" spans="1:12" ht="12" hidden="1" customHeight="1" x14ac:dyDescent="0.2">
      <c r="A450" s="31" t="s">
        <v>57</v>
      </c>
      <c r="B450" s="17">
        <f>VLOOKUP(A450,[1]TDSheet!$A$6:$B$227,2,0)</f>
        <v>230.34</v>
      </c>
      <c r="C450" s="34">
        <f>G450-B450</f>
        <v>7.4860500000000059</v>
      </c>
      <c r="D450" s="34"/>
      <c r="E450" s="34"/>
      <c r="F450" s="34"/>
      <c r="G450" s="18">
        <v>237.82605000000001</v>
      </c>
      <c r="H450" s="19"/>
      <c r="I450" s="41">
        <v>180</v>
      </c>
      <c r="K450" s="18">
        <f>I450*G450</f>
        <v>42808.688999999998</v>
      </c>
      <c r="L450" s="26">
        <f t="shared" si="6"/>
        <v>1347.4890000000009</v>
      </c>
    </row>
    <row r="451" spans="1:12" ht="12" hidden="1" customHeight="1" x14ac:dyDescent="0.2">
      <c r="A451" s="16" t="s">
        <v>60</v>
      </c>
      <c r="B451" s="17">
        <f>VLOOKUP(A451,[1]TDSheet!$A$6:$B$227,2,0)</f>
        <v>168.06</v>
      </c>
      <c r="C451" s="11">
        <v>15</v>
      </c>
      <c r="D451" s="11"/>
      <c r="E451" s="11"/>
      <c r="F451" s="11"/>
      <c r="G451" s="18">
        <v>173.52195</v>
      </c>
      <c r="H451" s="19">
        <v>166</v>
      </c>
      <c r="I451" s="41">
        <v>800</v>
      </c>
      <c r="K451" s="18">
        <f>I451*H451</f>
        <v>132800</v>
      </c>
      <c r="L451" s="26">
        <f t="shared" si="6"/>
        <v>12000</v>
      </c>
    </row>
    <row r="452" spans="1:12" ht="12" hidden="1" customHeight="1" x14ac:dyDescent="0.2">
      <c r="A452" s="16" t="s">
        <v>62</v>
      </c>
      <c r="B452" s="17">
        <f>VLOOKUP(A452,[1]TDSheet!$A$6:$B$227,2,0)</f>
        <v>202.07</v>
      </c>
      <c r="C452" s="11">
        <v>20</v>
      </c>
      <c r="D452" s="11"/>
      <c r="E452" s="11"/>
      <c r="F452" s="11"/>
      <c r="G452" s="18">
        <v>208.63727499999999</v>
      </c>
      <c r="H452" s="19">
        <v>202</v>
      </c>
      <c r="I452" s="41">
        <v>1200</v>
      </c>
      <c r="K452" s="18">
        <f>I452*H452</f>
        <v>242400</v>
      </c>
      <c r="L452" s="26">
        <f t="shared" si="6"/>
        <v>24000</v>
      </c>
    </row>
    <row r="453" spans="1:12" ht="12" hidden="1" customHeight="1" x14ac:dyDescent="0.2">
      <c r="A453" s="16" t="s">
        <v>63</v>
      </c>
      <c r="B453" s="17">
        <f>VLOOKUP(A453,[1]TDSheet!$A$6:$B$227,2,0)</f>
        <v>137.66999999999999</v>
      </c>
      <c r="C453" s="11">
        <v>14</v>
      </c>
      <c r="D453" s="11"/>
      <c r="E453" s="11"/>
      <c r="F453" s="11"/>
      <c r="G453" s="18">
        <v>142.14427499999999</v>
      </c>
      <c r="H453" s="19">
        <v>138</v>
      </c>
      <c r="I453" s="41">
        <v>150</v>
      </c>
      <c r="K453" s="18">
        <f>I453*H453</f>
        <v>20700</v>
      </c>
      <c r="L453" s="26">
        <f t="shared" si="6"/>
        <v>2100</v>
      </c>
    </row>
    <row r="454" spans="1:12" ht="12" hidden="1" customHeight="1" x14ac:dyDescent="0.2">
      <c r="A454" s="16" t="s">
        <v>64</v>
      </c>
      <c r="B454" s="17">
        <f>VLOOKUP(A454,[1]TDSheet!$A$6:$B$227,2,0)</f>
        <v>231.05</v>
      </c>
      <c r="C454" s="11">
        <v>12</v>
      </c>
      <c r="D454" s="11"/>
      <c r="E454" s="11"/>
      <c r="F454" s="11"/>
      <c r="G454" s="18">
        <v>238.55912499999999</v>
      </c>
      <c r="H454" s="19">
        <v>219.56</v>
      </c>
      <c r="I454" s="41">
        <v>1200</v>
      </c>
      <c r="K454" s="18">
        <f>I454*H454</f>
        <v>263472</v>
      </c>
      <c r="L454" s="26">
        <f t="shared" si="6"/>
        <v>14400</v>
      </c>
    </row>
    <row r="455" spans="1:12" ht="12" hidden="1" customHeight="1" x14ac:dyDescent="0.2">
      <c r="A455" s="16" t="s">
        <v>72</v>
      </c>
      <c r="B455" s="17">
        <f>VLOOKUP(A455,[1]TDSheet!$A$6:$B$227,2,0)</f>
        <v>242.67</v>
      </c>
      <c r="C455" s="11">
        <v>25</v>
      </c>
      <c r="D455" s="11"/>
      <c r="E455" s="11"/>
      <c r="F455" s="11"/>
      <c r="G455" s="18">
        <v>250.55677499999999</v>
      </c>
      <c r="H455" s="19">
        <v>229.27</v>
      </c>
      <c r="I455" s="41">
        <v>100</v>
      </c>
      <c r="K455" s="18">
        <f>I455*H455</f>
        <v>22927</v>
      </c>
      <c r="L455" s="26">
        <f t="shared" si="6"/>
        <v>2500</v>
      </c>
    </row>
    <row r="456" spans="1:12" ht="12" hidden="1" customHeight="1" x14ac:dyDescent="0.2">
      <c r="A456" s="31" t="s">
        <v>73</v>
      </c>
      <c r="B456" s="17">
        <f>VLOOKUP(A456,[1]TDSheet!$A$6:$B$227,2,0)</f>
        <v>134.79</v>
      </c>
      <c r="C456" s="8">
        <v>10.951687499999991</v>
      </c>
      <c r="D456" s="8"/>
      <c r="E456" s="8"/>
      <c r="F456" s="8"/>
      <c r="G456" s="18">
        <v>139.17067499999999</v>
      </c>
      <c r="H456" s="19"/>
      <c r="K456" s="18">
        <f>I456*G456</f>
        <v>0</v>
      </c>
      <c r="L456" s="26">
        <f t="shared" si="6"/>
        <v>0</v>
      </c>
    </row>
    <row r="457" spans="1:12" ht="12" hidden="1" customHeight="1" x14ac:dyDescent="0.2">
      <c r="A457" s="16" t="s">
        <v>76</v>
      </c>
      <c r="B457" s="17">
        <f>VLOOKUP(A457,[1]TDSheet!$A$6:$B$227,2,0)</f>
        <v>202.07</v>
      </c>
      <c r="C457" s="11">
        <v>23</v>
      </c>
      <c r="D457" s="11"/>
      <c r="E457" s="11"/>
      <c r="F457" s="11"/>
      <c r="G457" s="18">
        <v>208.63727499999999</v>
      </c>
      <c r="H457" s="19">
        <v>205</v>
      </c>
      <c r="I457" s="41">
        <v>100</v>
      </c>
      <c r="K457" s="18">
        <f>I457*H457</f>
        <v>20500</v>
      </c>
      <c r="L457" s="26">
        <f t="shared" si="6"/>
        <v>2300</v>
      </c>
    </row>
    <row r="458" spans="1:12" ht="12" hidden="1" customHeight="1" x14ac:dyDescent="0.2">
      <c r="A458" s="16" t="s">
        <v>81</v>
      </c>
      <c r="B458" s="17">
        <f>VLOOKUP(A458,[1]TDSheet!$A$6:$B$227,2,0)</f>
        <v>168.29</v>
      </c>
      <c r="C458" s="11">
        <v>11</v>
      </c>
      <c r="D458" s="11"/>
      <c r="E458" s="11"/>
      <c r="F458" s="11"/>
      <c r="G458" s="18">
        <v>173.75942499999999</v>
      </c>
      <c r="H458" s="19">
        <v>163</v>
      </c>
      <c r="I458" s="41">
        <v>1200</v>
      </c>
      <c r="K458" s="18">
        <f>I458*H458</f>
        <v>195600</v>
      </c>
      <c r="L458" s="26">
        <f t="shared" si="6"/>
        <v>13200</v>
      </c>
    </row>
    <row r="459" spans="1:12" ht="12" hidden="1" customHeight="1" x14ac:dyDescent="0.2">
      <c r="A459" s="16" t="s">
        <v>83</v>
      </c>
      <c r="B459" s="17">
        <v>243.45</v>
      </c>
      <c r="C459" s="11">
        <v>25</v>
      </c>
      <c r="D459" s="11"/>
      <c r="E459" s="11"/>
      <c r="F459" s="11"/>
      <c r="G459" s="18">
        <v>296.20359999999999</v>
      </c>
      <c r="H459" s="19">
        <v>268.45</v>
      </c>
      <c r="K459" s="18">
        <f>I459*G459</f>
        <v>0</v>
      </c>
      <c r="L459" s="26">
        <f t="shared" si="6"/>
        <v>0</v>
      </c>
    </row>
    <row r="460" spans="1:12" ht="12" hidden="1" customHeight="1" x14ac:dyDescent="0.2">
      <c r="A460" s="31" t="s">
        <v>84</v>
      </c>
      <c r="B460" s="17">
        <f>VLOOKUP(A460,[1]TDSheet!$A$6:$B$227,2,0)</f>
        <v>204.01</v>
      </c>
      <c r="C460" s="8">
        <v>6.4372749999999996</v>
      </c>
      <c r="D460" s="8"/>
      <c r="E460" s="8"/>
      <c r="F460" s="8"/>
      <c r="G460" s="18">
        <v>210.64032499999999</v>
      </c>
      <c r="H460" s="19"/>
      <c r="I460" s="41">
        <v>100</v>
      </c>
      <c r="K460" s="18">
        <f>I460*G460</f>
        <v>21064.032499999998</v>
      </c>
      <c r="L460" s="26">
        <f t="shared" si="6"/>
        <v>643.72749999999996</v>
      </c>
    </row>
    <row r="461" spans="1:12" ht="12" hidden="1" customHeight="1" x14ac:dyDescent="0.2">
      <c r="A461" s="16" t="s">
        <v>90</v>
      </c>
      <c r="B461" s="17">
        <f>VLOOKUP(A461,[1]TDSheet!$A$6:$B$227,2,0)</f>
        <v>274.97000000000003</v>
      </c>
      <c r="C461" s="11">
        <v>25</v>
      </c>
      <c r="D461" s="11"/>
      <c r="E461" s="11"/>
      <c r="F461" s="11"/>
      <c r="G461" s="18">
        <v>283.90652500000004</v>
      </c>
      <c r="H461" s="19">
        <v>272</v>
      </c>
      <c r="I461" s="13">
        <v>100</v>
      </c>
      <c r="K461" s="18">
        <f>I461*G461</f>
        <v>28390.652500000004</v>
      </c>
      <c r="L461" s="26">
        <f t="shared" si="6"/>
        <v>2500</v>
      </c>
    </row>
    <row r="462" spans="1:12" ht="12" hidden="1" customHeight="1" x14ac:dyDescent="0.2">
      <c r="A462" s="31" t="s">
        <v>93</v>
      </c>
      <c r="B462" s="17">
        <f>VLOOKUP(A462,[1]TDSheet!$A$6:$B$227,2,0)</f>
        <v>133.68</v>
      </c>
      <c r="C462" s="34">
        <f>(G462-B462)/0.35</f>
        <v>12.413142857142816</v>
      </c>
      <c r="D462" s="34"/>
      <c r="E462" s="34"/>
      <c r="F462" s="34"/>
      <c r="G462" s="18">
        <v>138.02459999999999</v>
      </c>
      <c r="H462" s="20"/>
      <c r="K462" s="18">
        <f>I462*H462</f>
        <v>0</v>
      </c>
      <c r="L462" s="26">
        <f t="shared" si="6"/>
        <v>0</v>
      </c>
    </row>
    <row r="463" spans="1:12" ht="12" hidden="1" customHeight="1" x14ac:dyDescent="0.2">
      <c r="A463" s="31" t="s">
        <v>94</v>
      </c>
      <c r="B463" s="17">
        <v>241.43</v>
      </c>
      <c r="C463" s="34">
        <v>25</v>
      </c>
      <c r="D463" s="34"/>
      <c r="E463" s="34"/>
      <c r="F463" s="34"/>
      <c r="G463" s="18">
        <v>293.26097499999997</v>
      </c>
      <c r="H463" s="19">
        <v>266.43</v>
      </c>
      <c r="I463" s="41">
        <v>130</v>
      </c>
      <c r="K463" s="18">
        <f>I463*G463</f>
        <v>38123.926749999999</v>
      </c>
      <c r="L463" s="26">
        <f t="shared" si="6"/>
        <v>3250</v>
      </c>
    </row>
    <row r="464" spans="1:12" ht="12" hidden="1" customHeight="1" x14ac:dyDescent="0.2">
      <c r="A464" s="31" t="s">
        <v>97</v>
      </c>
      <c r="B464" s="17">
        <f>VLOOKUP(A464,[1]TDSheet!$A$6:$B$227,2,0)</f>
        <v>121.47</v>
      </c>
      <c r="C464" s="8">
        <v>3.9477749999999929</v>
      </c>
      <c r="D464" s="8"/>
      <c r="E464" s="8"/>
      <c r="F464" s="8"/>
      <c r="G464" s="18">
        <v>125.41777499999999</v>
      </c>
      <c r="H464" s="19"/>
      <c r="I464" s="41">
        <v>100</v>
      </c>
      <c r="K464" s="18">
        <f>I464*G464</f>
        <v>12541.777499999998</v>
      </c>
      <c r="L464" s="26">
        <f t="shared" si="6"/>
        <v>394.77749999999929</v>
      </c>
    </row>
    <row r="465" spans="1:12" ht="12" hidden="1" customHeight="1" x14ac:dyDescent="0.2">
      <c r="A465" s="16" t="s">
        <v>98</v>
      </c>
      <c r="B465" s="17">
        <f>VLOOKUP(A465,[1]TDSheet!$A$6:$B$227,2,0)</f>
        <v>265.49</v>
      </c>
      <c r="C465" s="11">
        <v>18</v>
      </c>
      <c r="D465" s="11"/>
      <c r="E465" s="11"/>
      <c r="F465" s="11"/>
      <c r="G465" s="18">
        <v>274.118425</v>
      </c>
      <c r="H465" s="19">
        <v>260</v>
      </c>
      <c r="I465" s="13">
        <v>2500</v>
      </c>
      <c r="K465" s="18">
        <f>I465*H465</f>
        <v>650000</v>
      </c>
      <c r="L465" s="26">
        <f t="shared" si="6"/>
        <v>45000</v>
      </c>
    </row>
    <row r="466" spans="1:12" ht="12" hidden="1" customHeight="1" x14ac:dyDescent="0.2">
      <c r="A466" s="16" t="s">
        <v>116</v>
      </c>
      <c r="B466" s="17">
        <f>VLOOKUP(A466,[1]TDSheet!$A$6:$B$227,2,0)</f>
        <v>91.28</v>
      </c>
      <c r="C466" s="11">
        <v>21</v>
      </c>
      <c r="D466" s="11"/>
      <c r="E466" s="11"/>
      <c r="F466" s="11"/>
      <c r="G466" s="18">
        <v>94.246600000000001</v>
      </c>
      <c r="H466" s="19">
        <v>91</v>
      </c>
      <c r="I466" s="41"/>
      <c r="K466" s="18">
        <f>I466*H466</f>
        <v>0</v>
      </c>
      <c r="L466" s="26">
        <f t="shared" si="6"/>
        <v>0</v>
      </c>
    </row>
    <row r="467" spans="1:12" ht="12" hidden="1" customHeight="1" x14ac:dyDescent="0.2">
      <c r="A467" s="31" t="s">
        <v>118</v>
      </c>
      <c r="B467" s="17">
        <f>VLOOKUP(A467,[1]TDSheet!$A$6:$B$227,2,0)</f>
        <v>208.64</v>
      </c>
      <c r="C467" s="8">
        <v>6.7807999999999993</v>
      </c>
      <c r="D467" s="8"/>
      <c r="E467" s="8"/>
      <c r="F467" s="8"/>
      <c r="G467" s="18">
        <v>215.42079999999999</v>
      </c>
      <c r="H467" s="19"/>
      <c r="I467" s="41">
        <v>200</v>
      </c>
      <c r="K467" s="18">
        <f>I467*G467</f>
        <v>43084.159999999996</v>
      </c>
      <c r="L467" s="26">
        <f t="shared" si="6"/>
        <v>1356.1599999999999</v>
      </c>
    </row>
    <row r="468" spans="1:12" ht="12" hidden="1" customHeight="1" x14ac:dyDescent="0.2">
      <c r="A468" s="16" t="s">
        <v>127</v>
      </c>
      <c r="B468" s="17">
        <f>VLOOKUP(A468,[1]TDSheet!$A$6:$B$227,2,0)</f>
        <v>186.6</v>
      </c>
      <c r="C468" s="11">
        <v>15</v>
      </c>
      <c r="D468" s="11"/>
      <c r="E468" s="11"/>
      <c r="F468" s="11"/>
      <c r="G468" s="18">
        <v>192.66449999999998</v>
      </c>
      <c r="H468" s="19">
        <v>185.6</v>
      </c>
      <c r="I468" s="41">
        <v>570</v>
      </c>
      <c r="K468" s="18">
        <f>I468*H468</f>
        <v>105792</v>
      </c>
      <c r="L468" s="26">
        <f t="shared" si="6"/>
        <v>8550</v>
      </c>
    </row>
    <row r="469" spans="1:12" ht="12" hidden="1" customHeight="1" x14ac:dyDescent="0.2">
      <c r="A469" s="31" t="s">
        <v>134</v>
      </c>
      <c r="B469" s="17">
        <f>VLOOKUP(A469,[1]TDSheet!$A$6:$B$227,2,0)</f>
        <v>221.06</v>
      </c>
      <c r="C469" s="34">
        <f>G469-B469</f>
        <v>7.1844499999999982</v>
      </c>
      <c r="D469" s="34"/>
      <c r="E469" s="34"/>
      <c r="F469" s="34"/>
      <c r="G469" s="18">
        <v>228.24445</v>
      </c>
      <c r="H469" s="19"/>
      <c r="I469" s="41">
        <v>200</v>
      </c>
      <c r="K469" s="18">
        <f>I469*G469</f>
        <v>45648.89</v>
      </c>
      <c r="L469" s="26">
        <f t="shared" si="6"/>
        <v>1436.8899999999996</v>
      </c>
    </row>
    <row r="470" spans="1:12" ht="12" hidden="1" customHeight="1" x14ac:dyDescent="0.2">
      <c r="A470" s="32" t="s">
        <v>139</v>
      </c>
      <c r="B470" s="17">
        <v>111.51</v>
      </c>
      <c r="C470" s="8">
        <f>(G470-B470)/0.5</f>
        <v>7.2399999999999807</v>
      </c>
      <c r="D470" s="8"/>
      <c r="E470" s="8"/>
      <c r="F470" s="8"/>
      <c r="G470" s="18">
        <v>115.13</v>
      </c>
      <c r="H470" s="19"/>
      <c r="I470" s="41">
        <v>120</v>
      </c>
      <c r="K470" s="18">
        <f>I470*G470</f>
        <v>13815.599999999999</v>
      </c>
      <c r="L470" s="26">
        <f t="shared" si="6"/>
        <v>868.79999999999768</v>
      </c>
    </row>
    <row r="471" spans="1:12" ht="12" hidden="1" customHeight="1" x14ac:dyDescent="0.2">
      <c r="A471" s="22" t="s">
        <v>140</v>
      </c>
      <c r="B471" s="17">
        <v>228.75</v>
      </c>
      <c r="C471" s="11">
        <v>22</v>
      </c>
      <c r="D471" s="11"/>
      <c r="E471" s="11"/>
      <c r="F471" s="11"/>
      <c r="G471" s="18">
        <v>236.18437499999999</v>
      </c>
      <c r="H471" s="19">
        <v>228</v>
      </c>
      <c r="I471" s="41">
        <v>30</v>
      </c>
      <c r="K471" s="18">
        <f>I471*H471</f>
        <v>6840</v>
      </c>
      <c r="L471" s="26">
        <f t="shared" si="6"/>
        <v>660</v>
      </c>
    </row>
    <row r="472" spans="1:12" ht="12" hidden="1" customHeight="1" x14ac:dyDescent="0.2">
      <c r="A472" s="22" t="s">
        <v>141</v>
      </c>
      <c r="B472" s="17">
        <v>231.05</v>
      </c>
      <c r="C472" s="11">
        <v>20</v>
      </c>
      <c r="D472" s="11"/>
      <c r="E472" s="11"/>
      <c r="F472" s="11"/>
      <c r="G472" s="18">
        <v>238.55912499999999</v>
      </c>
      <c r="H472" s="19">
        <v>228.5</v>
      </c>
      <c r="I472" s="41"/>
      <c r="K472" s="18">
        <f>I472*H472</f>
        <v>0</v>
      </c>
      <c r="L472" s="26">
        <f t="shared" si="6"/>
        <v>0</v>
      </c>
    </row>
    <row r="473" spans="1:12" ht="12" hidden="1" customHeight="1" x14ac:dyDescent="0.2">
      <c r="A473" s="43" t="s">
        <v>152</v>
      </c>
      <c r="B473" s="17">
        <v>133.1</v>
      </c>
      <c r="C473" s="34">
        <v>4.1199999999999903</v>
      </c>
      <c r="D473" s="34"/>
      <c r="E473" s="34"/>
      <c r="F473" s="34"/>
      <c r="G473" s="18">
        <v>137.42574999999999</v>
      </c>
      <c r="H473" s="19"/>
      <c r="I473" s="41">
        <v>100</v>
      </c>
      <c r="K473" s="18">
        <f>I473*G473</f>
        <v>13742.574999999999</v>
      </c>
      <c r="L473" s="26">
        <f t="shared" si="6"/>
        <v>411.99999999999903</v>
      </c>
    </row>
    <row r="474" spans="1:12" ht="12" hidden="1" customHeight="1" x14ac:dyDescent="0.2">
      <c r="A474" s="33" t="s">
        <v>142</v>
      </c>
      <c r="B474" s="17">
        <v>234.23</v>
      </c>
      <c r="C474" s="8">
        <v>7.3908250000000066</v>
      </c>
      <c r="D474" s="8"/>
      <c r="E474" s="8"/>
      <c r="F474" s="8"/>
      <c r="G474" s="18">
        <v>241.84247499999998</v>
      </c>
      <c r="H474" s="19"/>
      <c r="I474" s="41">
        <v>150</v>
      </c>
      <c r="K474" s="18">
        <f>I474*G474</f>
        <v>36276.371249999997</v>
      </c>
      <c r="L474" s="26">
        <f t="shared" si="6"/>
        <v>1108.6237500000011</v>
      </c>
    </row>
    <row r="475" spans="1:12" ht="12" hidden="1" customHeight="1" x14ac:dyDescent="0.2">
      <c r="A475" s="39" t="s">
        <v>52</v>
      </c>
      <c r="B475" s="17" t="s">
        <v>151</v>
      </c>
      <c r="C475" s="11">
        <v>18</v>
      </c>
      <c r="D475" s="11"/>
      <c r="E475" s="11"/>
      <c r="F475" s="11"/>
      <c r="G475" s="18">
        <v>215.38</v>
      </c>
      <c r="H475" s="19">
        <v>206</v>
      </c>
      <c r="I475" s="13">
        <v>40</v>
      </c>
      <c r="K475" s="18">
        <f>I475*G475</f>
        <v>8615.2000000000007</v>
      </c>
      <c r="L475" s="26">
        <f t="shared" si="6"/>
        <v>720</v>
      </c>
    </row>
    <row r="476" spans="1:12" ht="12" hidden="1" customHeight="1" x14ac:dyDescent="0.2">
      <c r="A476" s="40" t="s">
        <v>122</v>
      </c>
      <c r="B476" s="17">
        <v>204.37</v>
      </c>
      <c r="C476" s="11">
        <v>19</v>
      </c>
      <c r="D476" s="11"/>
      <c r="E476" s="11"/>
      <c r="F476" s="11"/>
      <c r="G476" s="18">
        <v>211.01</v>
      </c>
      <c r="H476" s="19">
        <v>203</v>
      </c>
      <c r="K476" s="18">
        <f>I476*G476</f>
        <v>0</v>
      </c>
      <c r="L476" s="26">
        <f t="shared" si="6"/>
        <v>0</v>
      </c>
    </row>
    <row r="477" spans="1:12" hidden="1" x14ac:dyDescent="0.2">
      <c r="I477" s="13">
        <f>SUBTOTAL(9,I437:I476)</f>
        <v>0</v>
      </c>
      <c r="K477" s="18">
        <f>SUBTOTAL(9,K437:K476)</f>
        <v>0</v>
      </c>
      <c r="L477" s="26">
        <f>SUBTOTAL(9,L437:L476)</f>
        <v>0</v>
      </c>
    </row>
    <row r="478" spans="1:12" hidden="1" x14ac:dyDescent="0.2"/>
    <row r="479" spans="1:12" ht="26.25" hidden="1" x14ac:dyDescent="0.4">
      <c r="A479" s="42">
        <v>44881</v>
      </c>
    </row>
    <row r="480" spans="1:12" ht="39.75" hidden="1" customHeight="1" x14ac:dyDescent="0.2">
      <c r="A480" s="14"/>
      <c r="B480" s="14" t="s">
        <v>0</v>
      </c>
      <c r="C480" s="2"/>
      <c r="D480" s="2"/>
      <c r="E480" s="2"/>
      <c r="F480" s="2"/>
      <c r="G480" s="46" t="s">
        <v>148</v>
      </c>
      <c r="H480" s="46" t="s">
        <v>143</v>
      </c>
      <c r="I480" s="70" t="s">
        <v>144</v>
      </c>
      <c r="J480" s="67" t="s">
        <v>145</v>
      </c>
      <c r="K480" s="68" t="s">
        <v>146</v>
      </c>
    </row>
    <row r="481" spans="1:12" ht="15" hidden="1" customHeight="1" x14ac:dyDescent="0.2">
      <c r="A481" s="44" t="s">
        <v>1</v>
      </c>
      <c r="B481" s="14" t="s">
        <v>2</v>
      </c>
      <c r="C481" s="2"/>
      <c r="D481" s="2"/>
      <c r="E481" s="2"/>
      <c r="F481" s="2"/>
      <c r="G481" s="46"/>
      <c r="H481" s="46"/>
      <c r="I481" s="70"/>
      <c r="J481" s="67"/>
      <c r="K481" s="71"/>
    </row>
    <row r="482" spans="1:12" hidden="1" x14ac:dyDescent="0.2">
      <c r="A482" s="16" t="s">
        <v>5</v>
      </c>
      <c r="B482" s="17">
        <f>VLOOKUP(A482,[1]TDSheet!$A$6:$B$227,2,0)</f>
        <v>181.58</v>
      </c>
      <c r="C482" s="11">
        <v>28.5</v>
      </c>
      <c r="D482" s="11"/>
      <c r="E482" s="11"/>
      <c r="F482" s="11"/>
      <c r="G482" s="18">
        <v>187.48135000000002</v>
      </c>
      <c r="H482" s="19">
        <v>172.9</v>
      </c>
      <c r="K482" s="18">
        <f>I482*H482</f>
        <v>0</v>
      </c>
      <c r="L482" s="26">
        <f t="shared" ref="L482:L506" si="7">I482*C482</f>
        <v>0</v>
      </c>
    </row>
    <row r="483" spans="1:12" hidden="1" x14ac:dyDescent="0.2">
      <c r="A483" s="16" t="s">
        <v>6</v>
      </c>
      <c r="B483" s="17">
        <f>VLOOKUP(A483,[1]TDSheet!$A$6:$B$227,2,0)</f>
        <v>267.98</v>
      </c>
      <c r="C483" s="11">
        <v>21</v>
      </c>
      <c r="D483" s="11"/>
      <c r="E483" s="11"/>
      <c r="F483" s="11"/>
      <c r="G483" s="18">
        <v>276.68934999999999</v>
      </c>
      <c r="H483" s="19">
        <v>261.8</v>
      </c>
      <c r="I483" s="41">
        <v>50</v>
      </c>
      <c r="K483" s="18">
        <f>I483*H483</f>
        <v>13090</v>
      </c>
      <c r="L483" s="26">
        <f t="shared" si="7"/>
        <v>1050</v>
      </c>
    </row>
    <row r="484" spans="1:12" hidden="1" x14ac:dyDescent="0.2">
      <c r="A484" s="16" t="s">
        <v>16</v>
      </c>
      <c r="B484" s="17">
        <f>VLOOKUP(A484,[1]TDSheet!$A$6:$B$227,2,0)</f>
        <v>157.19</v>
      </c>
      <c r="C484" s="11">
        <v>24</v>
      </c>
      <c r="D484" s="11"/>
      <c r="E484" s="11"/>
      <c r="F484" s="11"/>
      <c r="G484" s="18">
        <v>162.298675</v>
      </c>
      <c r="H484" s="19">
        <v>154</v>
      </c>
      <c r="I484" s="41">
        <v>225</v>
      </c>
      <c r="J484" s="13">
        <v>450</v>
      </c>
      <c r="K484" s="18">
        <f>I484*H484</f>
        <v>34650</v>
      </c>
      <c r="L484" s="26">
        <f t="shared" si="7"/>
        <v>5400</v>
      </c>
    </row>
    <row r="485" spans="1:12" hidden="1" x14ac:dyDescent="0.2">
      <c r="A485" s="16" t="s">
        <v>17</v>
      </c>
      <c r="B485" s="17">
        <f>VLOOKUP(A485,[1]TDSheet!$A$6:$B$227,2,0)</f>
        <v>259.33999999999997</v>
      </c>
      <c r="C485" s="11">
        <v>20</v>
      </c>
      <c r="D485" s="11"/>
      <c r="E485" s="11"/>
      <c r="F485" s="11"/>
      <c r="G485" s="18">
        <v>267.76854999999995</v>
      </c>
      <c r="H485" s="19">
        <v>255</v>
      </c>
      <c r="I485" s="41"/>
      <c r="K485" s="18">
        <f>I485*H485</f>
        <v>0</v>
      </c>
      <c r="L485" s="26">
        <f t="shared" si="7"/>
        <v>0</v>
      </c>
    </row>
    <row r="486" spans="1:12" hidden="1" x14ac:dyDescent="0.2">
      <c r="A486" s="31" t="s">
        <v>22</v>
      </c>
      <c r="B486" s="17">
        <f>VLOOKUP(A486,[1]TDSheet!$A$6:$B$227,2,0)</f>
        <v>262.97000000000003</v>
      </c>
      <c r="C486" s="8">
        <v>8.1396249999999668</v>
      </c>
      <c r="D486" s="8"/>
      <c r="E486" s="8"/>
      <c r="F486" s="8"/>
      <c r="G486" s="18">
        <v>271.516525</v>
      </c>
      <c r="H486" s="19"/>
      <c r="K486" s="18">
        <f>I486*G486</f>
        <v>0</v>
      </c>
      <c r="L486" s="26">
        <f t="shared" si="7"/>
        <v>0</v>
      </c>
    </row>
    <row r="487" spans="1:12" hidden="1" x14ac:dyDescent="0.2">
      <c r="A487" s="16" t="s">
        <v>26</v>
      </c>
      <c r="B487" s="17">
        <f>VLOOKUP(A487,[1]TDSheet!$A$6:$B$227,2,0)</f>
        <v>254.98</v>
      </c>
      <c r="C487" s="11">
        <v>16</v>
      </c>
      <c r="D487" s="11"/>
      <c r="E487" s="11"/>
      <c r="F487" s="11"/>
      <c r="G487" s="18">
        <v>263.26684999999998</v>
      </c>
      <c r="H487" s="19">
        <v>245</v>
      </c>
      <c r="I487" s="41"/>
      <c r="K487" s="18">
        <f>I487*H487</f>
        <v>0</v>
      </c>
      <c r="L487" s="26">
        <f t="shared" si="7"/>
        <v>0</v>
      </c>
    </row>
    <row r="488" spans="1:12" hidden="1" x14ac:dyDescent="0.2">
      <c r="A488" s="16" t="s">
        <v>28</v>
      </c>
      <c r="B488" s="17">
        <f>VLOOKUP(A488,[1]TDSheet!$A$6:$B$227,2,0)</f>
        <v>267.8</v>
      </c>
      <c r="C488" s="11">
        <v>17</v>
      </c>
      <c r="D488" s="11"/>
      <c r="E488" s="11"/>
      <c r="F488" s="11"/>
      <c r="G488" s="18">
        <v>276.50350000000003</v>
      </c>
      <c r="H488" s="19">
        <v>259</v>
      </c>
      <c r="I488" s="41">
        <v>400</v>
      </c>
      <c r="K488" s="18">
        <f>I488*H488</f>
        <v>103600</v>
      </c>
      <c r="L488" s="26">
        <f t="shared" si="7"/>
        <v>6800</v>
      </c>
    </row>
    <row r="489" spans="1:12" hidden="1" x14ac:dyDescent="0.2">
      <c r="A489" s="31" t="s">
        <v>32</v>
      </c>
      <c r="B489" s="17">
        <v>231.16</v>
      </c>
      <c r="C489" s="34">
        <f>G489-B489</f>
        <v>10</v>
      </c>
      <c r="D489" s="34"/>
      <c r="E489" s="34"/>
      <c r="F489" s="34"/>
      <c r="G489" s="18">
        <v>241.16</v>
      </c>
      <c r="H489" s="19"/>
      <c r="I489" s="41">
        <v>350</v>
      </c>
      <c r="K489" s="18">
        <f>I489*G489</f>
        <v>84406</v>
      </c>
      <c r="L489" s="26">
        <f t="shared" si="7"/>
        <v>3500</v>
      </c>
    </row>
    <row r="490" spans="1:12" hidden="1" x14ac:dyDescent="0.2">
      <c r="A490" s="31" t="s">
        <v>33</v>
      </c>
      <c r="B490" s="17">
        <f>VLOOKUP(A490,[1]TDSheet!$A$6:$B$227,2,0)</f>
        <v>175.14</v>
      </c>
      <c r="C490" s="8">
        <v>14.230124999999987</v>
      </c>
      <c r="D490" s="8"/>
      <c r="E490" s="8"/>
      <c r="F490" s="8"/>
      <c r="G490" s="18">
        <v>180.83204999999998</v>
      </c>
      <c r="H490" s="19"/>
      <c r="K490" s="18">
        <f>I490*G490</f>
        <v>0</v>
      </c>
      <c r="L490" s="26">
        <f t="shared" si="7"/>
        <v>0</v>
      </c>
    </row>
    <row r="491" spans="1:12" hidden="1" x14ac:dyDescent="0.2">
      <c r="A491" s="16" t="s">
        <v>35</v>
      </c>
      <c r="B491" s="17">
        <f>VLOOKUP(A491,[1]TDSheet!$A$6:$B$227,2,0)</f>
        <v>227.99</v>
      </c>
      <c r="C491" s="11">
        <v>15</v>
      </c>
      <c r="D491" s="11"/>
      <c r="E491" s="11"/>
      <c r="F491" s="11"/>
      <c r="G491" s="18">
        <v>235.399675</v>
      </c>
      <c r="H491" s="19">
        <v>227</v>
      </c>
      <c r="K491" s="18">
        <f>I491*H491</f>
        <v>0</v>
      </c>
      <c r="L491" s="26">
        <f t="shared" si="7"/>
        <v>0</v>
      </c>
    </row>
    <row r="492" spans="1:12" hidden="1" x14ac:dyDescent="0.2">
      <c r="A492" s="45" t="s">
        <v>53</v>
      </c>
      <c r="B492" s="17">
        <v>249.2</v>
      </c>
      <c r="C492" s="34">
        <v>15</v>
      </c>
      <c r="D492" s="34"/>
      <c r="E492" s="34"/>
      <c r="F492" s="34"/>
      <c r="G492" s="18">
        <v>302.70835</v>
      </c>
      <c r="H492" s="19">
        <v>259.2</v>
      </c>
      <c r="K492" s="18">
        <f>I492*H492</f>
        <v>0</v>
      </c>
      <c r="L492" s="26">
        <f t="shared" si="7"/>
        <v>0</v>
      </c>
    </row>
    <row r="493" spans="1:12" hidden="1" x14ac:dyDescent="0.2">
      <c r="A493" s="45" t="s">
        <v>55</v>
      </c>
      <c r="B493" s="17">
        <v>133.19</v>
      </c>
      <c r="C493" s="8">
        <v>20</v>
      </c>
      <c r="D493" s="8"/>
      <c r="E493" s="8"/>
      <c r="F493" s="8"/>
      <c r="G493" s="18">
        <v>137.52000000000001</v>
      </c>
      <c r="H493" s="19">
        <v>129</v>
      </c>
      <c r="K493" s="18">
        <f>I493*G493</f>
        <v>0</v>
      </c>
      <c r="L493" s="26">
        <f t="shared" si="7"/>
        <v>0</v>
      </c>
    </row>
    <row r="494" spans="1:12" hidden="1" x14ac:dyDescent="0.2">
      <c r="A494" s="31" t="s">
        <v>56</v>
      </c>
      <c r="B494" s="17">
        <f>VLOOKUP(A494,[1]TDSheet!$A$6:$B$227,2,0)</f>
        <v>162.68</v>
      </c>
      <c r="C494" s="8">
        <v>12.958562499999999</v>
      </c>
      <c r="D494" s="8"/>
      <c r="E494" s="8"/>
      <c r="F494" s="8"/>
      <c r="G494" s="18">
        <v>167.96710000000002</v>
      </c>
      <c r="H494" s="19"/>
      <c r="K494" s="18">
        <f>I494*G494</f>
        <v>0</v>
      </c>
      <c r="L494" s="26">
        <f t="shared" si="7"/>
        <v>0</v>
      </c>
    </row>
    <row r="495" spans="1:12" hidden="1" x14ac:dyDescent="0.2">
      <c r="A495" s="45" t="s">
        <v>57</v>
      </c>
      <c r="B495" s="17">
        <f>VLOOKUP(A495,[1]TDSheet!$A$6:$B$227,2,0)</f>
        <v>230.34</v>
      </c>
      <c r="C495" s="34">
        <v>10</v>
      </c>
      <c r="D495" s="34"/>
      <c r="E495" s="34"/>
      <c r="F495" s="34"/>
      <c r="G495" s="18">
        <v>237.82605000000001</v>
      </c>
      <c r="H495" s="19">
        <v>205.79</v>
      </c>
      <c r="I495" s="41">
        <v>1150</v>
      </c>
      <c r="K495" s="18">
        <f>I495*G495</f>
        <v>273499.95750000002</v>
      </c>
      <c r="L495" s="26">
        <f t="shared" si="7"/>
        <v>11500</v>
      </c>
    </row>
    <row r="496" spans="1:12" hidden="1" x14ac:dyDescent="0.2">
      <c r="A496" s="16" t="s">
        <v>60</v>
      </c>
      <c r="B496" s="17">
        <f>VLOOKUP(A496,[1]TDSheet!$A$6:$B$227,2,0)</f>
        <v>168.06</v>
      </c>
      <c r="C496" s="11">
        <v>15</v>
      </c>
      <c r="D496" s="11"/>
      <c r="E496" s="11"/>
      <c r="F496" s="11"/>
      <c r="G496" s="18">
        <v>173.52195</v>
      </c>
      <c r="H496" s="19">
        <v>166</v>
      </c>
      <c r="I496" s="41">
        <v>300</v>
      </c>
      <c r="K496" s="18">
        <f>I496*H496</f>
        <v>49800</v>
      </c>
      <c r="L496" s="26">
        <f t="shared" si="7"/>
        <v>4500</v>
      </c>
    </row>
    <row r="497" spans="1:12" hidden="1" x14ac:dyDescent="0.2">
      <c r="A497" s="16" t="s">
        <v>62</v>
      </c>
      <c r="B497" s="17">
        <f>VLOOKUP(A497,[1]TDSheet!$A$6:$B$227,2,0)</f>
        <v>202.07</v>
      </c>
      <c r="C497" s="11">
        <v>20</v>
      </c>
      <c r="D497" s="11"/>
      <c r="E497" s="11"/>
      <c r="F497" s="11"/>
      <c r="G497" s="18">
        <v>208.63727499999999</v>
      </c>
      <c r="H497" s="19">
        <v>202</v>
      </c>
      <c r="I497" s="41">
        <v>2100</v>
      </c>
      <c r="K497" s="18">
        <f>I497*H497</f>
        <v>424200</v>
      </c>
      <c r="L497" s="26">
        <f t="shared" si="7"/>
        <v>42000</v>
      </c>
    </row>
    <row r="498" spans="1:12" hidden="1" x14ac:dyDescent="0.2">
      <c r="A498" s="16" t="s">
        <v>63</v>
      </c>
      <c r="B498" s="17">
        <f>VLOOKUP(A498,[1]TDSheet!$A$6:$B$227,2,0)</f>
        <v>137.66999999999999</v>
      </c>
      <c r="C498" s="11">
        <v>14</v>
      </c>
      <c r="D498" s="11"/>
      <c r="E498" s="11"/>
      <c r="F498" s="11"/>
      <c r="G498" s="18">
        <v>142.14427499999999</v>
      </c>
      <c r="H498" s="19">
        <v>138</v>
      </c>
      <c r="I498" s="41">
        <v>75</v>
      </c>
      <c r="J498" s="13">
        <v>150</v>
      </c>
      <c r="K498" s="18">
        <f>I498*H498</f>
        <v>10350</v>
      </c>
      <c r="L498" s="26">
        <f t="shared" si="7"/>
        <v>1050</v>
      </c>
    </row>
    <row r="499" spans="1:12" hidden="1" x14ac:dyDescent="0.2">
      <c r="A499" s="16" t="s">
        <v>64</v>
      </c>
      <c r="B499" s="17">
        <f>VLOOKUP(A499,[1]TDSheet!$A$6:$B$227,2,0)</f>
        <v>231.05</v>
      </c>
      <c r="C499" s="11">
        <v>12</v>
      </c>
      <c r="D499" s="11"/>
      <c r="E499" s="11"/>
      <c r="F499" s="11"/>
      <c r="G499" s="18">
        <v>238.55912499999999</v>
      </c>
      <c r="H499" s="19">
        <v>219.56</v>
      </c>
      <c r="I499" s="41">
        <v>600</v>
      </c>
      <c r="K499" s="18">
        <f>I499*H499</f>
        <v>131736</v>
      </c>
      <c r="L499" s="26">
        <f t="shared" si="7"/>
        <v>7200</v>
      </c>
    </row>
    <row r="500" spans="1:12" hidden="1" x14ac:dyDescent="0.2">
      <c r="A500" s="16" t="s">
        <v>72</v>
      </c>
      <c r="B500" s="17">
        <f>VLOOKUP(A500,[1]TDSheet!$A$6:$B$227,2,0)</f>
        <v>242.67</v>
      </c>
      <c r="C500" s="11">
        <v>25</v>
      </c>
      <c r="D500" s="11"/>
      <c r="E500" s="11"/>
      <c r="F500" s="11"/>
      <c r="G500" s="18">
        <v>250.55677499999999</v>
      </c>
      <c r="H500" s="19">
        <v>229.27</v>
      </c>
      <c r="I500" s="41"/>
      <c r="K500" s="18">
        <f>I500*H500</f>
        <v>0</v>
      </c>
      <c r="L500" s="26">
        <f t="shared" si="7"/>
        <v>0</v>
      </c>
    </row>
    <row r="501" spans="1:12" hidden="1" x14ac:dyDescent="0.2">
      <c r="A501" s="31" t="s">
        <v>73</v>
      </c>
      <c r="B501" s="17">
        <f>VLOOKUP(A501,[1]TDSheet!$A$6:$B$227,2,0)</f>
        <v>134.79</v>
      </c>
      <c r="C501" s="8">
        <v>10.951687499999991</v>
      </c>
      <c r="D501" s="8"/>
      <c r="E501" s="8"/>
      <c r="F501" s="8"/>
      <c r="G501" s="18">
        <v>139.17067499999999</v>
      </c>
      <c r="H501" s="19"/>
      <c r="I501" s="13">
        <v>100</v>
      </c>
      <c r="K501" s="18">
        <f>I501*G501</f>
        <v>13917.067499999999</v>
      </c>
      <c r="L501" s="26">
        <f t="shared" si="7"/>
        <v>1095.1687499999991</v>
      </c>
    </row>
    <row r="502" spans="1:12" hidden="1" x14ac:dyDescent="0.2">
      <c r="A502" s="16" t="s">
        <v>76</v>
      </c>
      <c r="B502" s="17">
        <f>VLOOKUP(A502,[1]TDSheet!$A$6:$B$227,2,0)</f>
        <v>202.07</v>
      </c>
      <c r="C502" s="11">
        <v>23</v>
      </c>
      <c r="D502" s="11"/>
      <c r="E502" s="11"/>
      <c r="F502" s="11"/>
      <c r="G502" s="18">
        <v>208.63727499999999</v>
      </c>
      <c r="H502" s="19">
        <v>205</v>
      </c>
      <c r="I502" s="41">
        <v>100</v>
      </c>
      <c r="K502" s="18">
        <f>I502*H502</f>
        <v>20500</v>
      </c>
      <c r="L502" s="26">
        <f t="shared" si="7"/>
        <v>2300</v>
      </c>
    </row>
    <row r="503" spans="1:12" hidden="1" x14ac:dyDescent="0.2">
      <c r="A503" s="16" t="s">
        <v>81</v>
      </c>
      <c r="B503" s="17">
        <f>VLOOKUP(A503,[1]TDSheet!$A$6:$B$227,2,0)</f>
        <v>168.29</v>
      </c>
      <c r="C503" s="11">
        <v>11</v>
      </c>
      <c r="D503" s="11"/>
      <c r="E503" s="11"/>
      <c r="F503" s="11"/>
      <c r="G503" s="18">
        <v>173.75942499999999</v>
      </c>
      <c r="H503" s="19">
        <v>163</v>
      </c>
      <c r="I503" s="41">
        <v>300</v>
      </c>
      <c r="K503" s="18">
        <f>I503*H503</f>
        <v>48900</v>
      </c>
      <c r="L503" s="26">
        <f t="shared" si="7"/>
        <v>3300</v>
      </c>
    </row>
    <row r="504" spans="1:12" hidden="1" x14ac:dyDescent="0.2">
      <c r="A504" s="16" t="s">
        <v>83</v>
      </c>
      <c r="B504" s="17">
        <v>243.45</v>
      </c>
      <c r="C504" s="11">
        <v>25</v>
      </c>
      <c r="D504" s="11"/>
      <c r="E504" s="11"/>
      <c r="F504" s="11"/>
      <c r="G504" s="18">
        <v>296.20359999999999</v>
      </c>
      <c r="H504" s="19">
        <v>268.45</v>
      </c>
      <c r="K504" s="18">
        <f>I504*G504</f>
        <v>0</v>
      </c>
      <c r="L504" s="26">
        <f t="shared" si="7"/>
        <v>0</v>
      </c>
    </row>
    <row r="505" spans="1:12" hidden="1" x14ac:dyDescent="0.2">
      <c r="A505" s="31" t="s">
        <v>84</v>
      </c>
      <c r="B505" s="17">
        <f>VLOOKUP(A505,[1]TDSheet!$A$6:$B$227,2,0)</f>
        <v>204.01</v>
      </c>
      <c r="C505" s="8">
        <v>6.4372749999999996</v>
      </c>
      <c r="D505" s="8"/>
      <c r="E505" s="8"/>
      <c r="F505" s="8"/>
      <c r="G505" s="18">
        <v>210.64032499999999</v>
      </c>
      <c r="H505" s="19"/>
      <c r="I505" s="41">
        <v>80</v>
      </c>
      <c r="K505" s="18">
        <f>I505*G505</f>
        <v>16851.225999999999</v>
      </c>
      <c r="L505" s="26">
        <f t="shared" si="7"/>
        <v>514.98199999999997</v>
      </c>
    </row>
    <row r="506" spans="1:12" hidden="1" x14ac:dyDescent="0.2">
      <c r="A506" s="16" t="s">
        <v>153</v>
      </c>
      <c r="B506" s="17">
        <v>274.97000000000003</v>
      </c>
      <c r="C506" s="11">
        <v>22</v>
      </c>
      <c r="D506" s="11"/>
      <c r="E506" s="11"/>
      <c r="F506" s="11"/>
      <c r="G506" s="18">
        <v>283.90652500000004</v>
      </c>
      <c r="H506" s="19">
        <v>269</v>
      </c>
      <c r="I506" s="13">
        <v>600</v>
      </c>
      <c r="K506" s="18">
        <f>I506*G506</f>
        <v>170343.91500000004</v>
      </c>
      <c r="L506" s="26">
        <f t="shared" si="7"/>
        <v>13200</v>
      </c>
    </row>
    <row r="507" spans="1:12" ht="22.5" hidden="1" x14ac:dyDescent="0.2">
      <c r="A507" s="16" t="s">
        <v>154</v>
      </c>
      <c r="B507" s="17">
        <v>281.69</v>
      </c>
      <c r="C507" s="11">
        <v>27</v>
      </c>
      <c r="D507" s="11"/>
      <c r="E507" s="11"/>
      <c r="F507" s="11"/>
      <c r="G507" s="18">
        <v>290.85000000000002</v>
      </c>
      <c r="H507" s="19">
        <v>279</v>
      </c>
      <c r="K507" s="18"/>
      <c r="L507" s="26"/>
    </row>
    <row r="508" spans="1:12" hidden="1" x14ac:dyDescent="0.2">
      <c r="A508" s="31" t="s">
        <v>93</v>
      </c>
      <c r="B508" s="17">
        <f>VLOOKUP(A508,[1]TDSheet!$A$6:$B$227,2,0)</f>
        <v>133.68</v>
      </c>
      <c r="C508" s="34">
        <f>(G508-B508)/0.35</f>
        <v>12.413142857142816</v>
      </c>
      <c r="D508" s="34"/>
      <c r="E508" s="34"/>
      <c r="F508" s="34"/>
      <c r="G508" s="18">
        <v>138.02459999999999</v>
      </c>
      <c r="H508" s="20"/>
      <c r="K508" s="18">
        <f>I508*H508</f>
        <v>0</v>
      </c>
      <c r="L508" s="26">
        <f t="shared" ref="L508:L521" si="8">I508*C508</f>
        <v>0</v>
      </c>
    </row>
    <row r="509" spans="1:12" hidden="1" x14ac:dyDescent="0.2">
      <c r="A509" s="31" t="s">
        <v>94</v>
      </c>
      <c r="B509" s="17">
        <v>241.43</v>
      </c>
      <c r="C509" s="34">
        <v>25</v>
      </c>
      <c r="D509" s="34"/>
      <c r="E509" s="34"/>
      <c r="F509" s="34"/>
      <c r="G509" s="18">
        <v>293.26097499999997</v>
      </c>
      <c r="H509" s="19">
        <v>266.43</v>
      </c>
      <c r="I509" s="41">
        <v>50</v>
      </c>
      <c r="K509" s="18">
        <f>I509*G509</f>
        <v>14663.048749999998</v>
      </c>
      <c r="L509" s="26">
        <f t="shared" si="8"/>
        <v>1250</v>
      </c>
    </row>
    <row r="510" spans="1:12" hidden="1" x14ac:dyDescent="0.2">
      <c r="A510" s="31" t="s">
        <v>97</v>
      </c>
      <c r="B510" s="17">
        <f>VLOOKUP(A510,[1]TDSheet!$A$6:$B$227,2,0)</f>
        <v>121.47</v>
      </c>
      <c r="C510" s="8">
        <v>3.9477749999999929</v>
      </c>
      <c r="D510" s="8"/>
      <c r="E510" s="8"/>
      <c r="F510" s="8"/>
      <c r="G510" s="18">
        <v>125.41777499999999</v>
      </c>
      <c r="H510" s="19"/>
      <c r="I510" s="41">
        <v>42</v>
      </c>
      <c r="J510" s="13">
        <v>120</v>
      </c>
      <c r="K510" s="18">
        <f>I510*G510</f>
        <v>5267.54655</v>
      </c>
      <c r="L510" s="26">
        <f t="shared" si="8"/>
        <v>165.8065499999997</v>
      </c>
    </row>
    <row r="511" spans="1:12" hidden="1" x14ac:dyDescent="0.2">
      <c r="A511" s="16" t="s">
        <v>98</v>
      </c>
      <c r="B511" s="17">
        <f>VLOOKUP(A511,[1]TDSheet!$A$6:$B$227,2,0)</f>
        <v>265.49</v>
      </c>
      <c r="C511" s="11">
        <v>18</v>
      </c>
      <c r="D511" s="11"/>
      <c r="E511" s="11"/>
      <c r="F511" s="11"/>
      <c r="G511" s="18">
        <v>274.118425</v>
      </c>
      <c r="H511" s="19">
        <v>260</v>
      </c>
      <c r="I511" s="13">
        <v>2700</v>
      </c>
      <c r="K511" s="18">
        <f>I511*H511</f>
        <v>702000</v>
      </c>
      <c r="L511" s="26">
        <f t="shared" si="8"/>
        <v>48600</v>
      </c>
    </row>
    <row r="512" spans="1:12" hidden="1" x14ac:dyDescent="0.2">
      <c r="A512" s="16" t="s">
        <v>116</v>
      </c>
      <c r="B512" s="17">
        <f>VLOOKUP(A512,[1]TDSheet!$A$6:$B$227,2,0)</f>
        <v>91.28</v>
      </c>
      <c r="C512" s="11">
        <v>18</v>
      </c>
      <c r="D512" s="11"/>
      <c r="E512" s="11"/>
      <c r="F512" s="11"/>
      <c r="G512" s="18">
        <v>94.246600000000001</v>
      </c>
      <c r="H512" s="19">
        <v>89</v>
      </c>
      <c r="I512" s="41">
        <v>630</v>
      </c>
      <c r="J512" s="13">
        <v>1500</v>
      </c>
      <c r="K512" s="18">
        <f>I512*H512</f>
        <v>56070</v>
      </c>
      <c r="L512" s="26">
        <f t="shared" si="8"/>
        <v>11340</v>
      </c>
    </row>
    <row r="513" spans="1:12" hidden="1" x14ac:dyDescent="0.2">
      <c r="A513" s="31" t="s">
        <v>118</v>
      </c>
      <c r="B513" s="17">
        <f>VLOOKUP(A513,[1]TDSheet!$A$6:$B$227,2,0)</f>
        <v>208.64</v>
      </c>
      <c r="C513" s="8">
        <v>6.7807999999999993</v>
      </c>
      <c r="D513" s="8"/>
      <c r="E513" s="8"/>
      <c r="F513" s="8"/>
      <c r="G513" s="18">
        <v>215.42079999999999</v>
      </c>
      <c r="H513" s="19"/>
      <c r="I513" s="41">
        <v>50</v>
      </c>
      <c r="K513" s="18">
        <f>I513*G513</f>
        <v>10771.039999999999</v>
      </c>
      <c r="L513" s="26">
        <f t="shared" si="8"/>
        <v>339.03999999999996</v>
      </c>
    </row>
    <row r="514" spans="1:12" hidden="1" x14ac:dyDescent="0.2">
      <c r="A514" s="16" t="s">
        <v>127</v>
      </c>
      <c r="B514" s="17">
        <f>VLOOKUP(A514,[1]TDSheet!$A$6:$B$227,2,0)</f>
        <v>186.6</v>
      </c>
      <c r="C514" s="11">
        <v>15</v>
      </c>
      <c r="D514" s="11"/>
      <c r="E514" s="11"/>
      <c r="F514" s="11"/>
      <c r="G514" s="18">
        <v>192.66449999999998</v>
      </c>
      <c r="H514" s="19">
        <v>185.6</v>
      </c>
      <c r="I514" s="41">
        <v>450</v>
      </c>
      <c r="K514" s="18">
        <f>I514*H514</f>
        <v>83520</v>
      </c>
      <c r="L514" s="26">
        <f t="shared" si="8"/>
        <v>6750</v>
      </c>
    </row>
    <row r="515" spans="1:12" hidden="1" x14ac:dyDescent="0.2">
      <c r="A515" s="31" t="s">
        <v>134</v>
      </c>
      <c r="B515" s="17">
        <f>VLOOKUP(A515,[1]TDSheet!$A$6:$B$227,2,0)</f>
        <v>221.06</v>
      </c>
      <c r="C515" s="34">
        <f>G515-B515</f>
        <v>7.1844499999999982</v>
      </c>
      <c r="D515" s="34"/>
      <c r="E515" s="34"/>
      <c r="F515" s="34"/>
      <c r="G515" s="18">
        <v>228.24445</v>
      </c>
      <c r="H515" s="19"/>
      <c r="I515" s="41">
        <v>200</v>
      </c>
      <c r="K515" s="18">
        <f>I515*G515</f>
        <v>45648.89</v>
      </c>
      <c r="L515" s="26">
        <f t="shared" si="8"/>
        <v>1436.8899999999996</v>
      </c>
    </row>
    <row r="516" spans="1:12" ht="25.5" hidden="1" x14ac:dyDescent="0.2">
      <c r="A516" s="32" t="s">
        <v>139</v>
      </c>
      <c r="B516" s="17">
        <v>111.51</v>
      </c>
      <c r="C516" s="8">
        <f>(G516-B516)/0.5</f>
        <v>7.2399999999999807</v>
      </c>
      <c r="D516" s="8"/>
      <c r="E516" s="8"/>
      <c r="F516" s="8"/>
      <c r="G516" s="18">
        <v>115.13</v>
      </c>
      <c r="H516" s="19"/>
      <c r="I516" s="41">
        <v>60</v>
      </c>
      <c r="J516" s="13">
        <v>120</v>
      </c>
      <c r="K516" s="18">
        <f>I516*G516</f>
        <v>6907.7999999999993</v>
      </c>
      <c r="L516" s="26">
        <f t="shared" si="8"/>
        <v>434.39999999999884</v>
      </c>
    </row>
    <row r="517" spans="1:12" hidden="1" x14ac:dyDescent="0.2">
      <c r="A517" s="22" t="s">
        <v>140</v>
      </c>
      <c r="B517" s="17">
        <v>228.75</v>
      </c>
      <c r="C517" s="11">
        <v>22</v>
      </c>
      <c r="D517" s="11"/>
      <c r="E517" s="11"/>
      <c r="F517" s="11"/>
      <c r="G517" s="18">
        <v>236.18437499999999</v>
      </c>
      <c r="H517" s="19">
        <v>228</v>
      </c>
      <c r="I517" s="41">
        <v>30</v>
      </c>
      <c r="K517" s="18">
        <f>I517*H517</f>
        <v>6840</v>
      </c>
      <c r="L517" s="26">
        <f t="shared" si="8"/>
        <v>660</v>
      </c>
    </row>
    <row r="518" spans="1:12" hidden="1" x14ac:dyDescent="0.2">
      <c r="A518" s="22" t="s">
        <v>141</v>
      </c>
      <c r="B518" s="17">
        <v>231.05</v>
      </c>
      <c r="C518" s="11">
        <v>20</v>
      </c>
      <c r="D518" s="11"/>
      <c r="E518" s="11"/>
      <c r="F518" s="11"/>
      <c r="G518" s="18">
        <v>238.55912499999999</v>
      </c>
      <c r="H518" s="19">
        <v>228.5</v>
      </c>
      <c r="I518" s="41">
        <v>50</v>
      </c>
      <c r="K518" s="18">
        <f>I518*H518</f>
        <v>11425</v>
      </c>
      <c r="L518" s="26">
        <f t="shared" si="8"/>
        <v>1000</v>
      </c>
    </row>
    <row r="519" spans="1:12" hidden="1" x14ac:dyDescent="0.2">
      <c r="A519" s="43" t="s">
        <v>152</v>
      </c>
      <c r="B519" s="17">
        <v>133.1</v>
      </c>
      <c r="C519" s="34">
        <v>4.1199999999999903</v>
      </c>
      <c r="D519" s="34"/>
      <c r="E519" s="34"/>
      <c r="F519" s="34"/>
      <c r="G519" s="18">
        <v>137.42574999999999</v>
      </c>
      <c r="H519" s="19"/>
      <c r="I519" s="41">
        <v>200</v>
      </c>
      <c r="K519" s="18">
        <f>I519*G519</f>
        <v>27485.149999999998</v>
      </c>
      <c r="L519" s="26">
        <f t="shared" si="8"/>
        <v>823.99999999999807</v>
      </c>
    </row>
    <row r="520" spans="1:12" hidden="1" x14ac:dyDescent="0.2">
      <c r="A520" s="33" t="s">
        <v>142</v>
      </c>
      <c r="B520" s="17">
        <v>234.23</v>
      </c>
      <c r="C520" s="8">
        <v>7.3908250000000066</v>
      </c>
      <c r="D520" s="8"/>
      <c r="E520" s="8"/>
      <c r="F520" s="8"/>
      <c r="G520" s="18">
        <v>241.84247499999998</v>
      </c>
      <c r="H520" s="19"/>
      <c r="I520" s="41"/>
      <c r="K520" s="18">
        <f>I520*G520</f>
        <v>0</v>
      </c>
      <c r="L520" s="26">
        <f t="shared" si="8"/>
        <v>0</v>
      </c>
    </row>
    <row r="521" spans="1:12" hidden="1" x14ac:dyDescent="0.2">
      <c r="A521" s="39" t="s">
        <v>52</v>
      </c>
      <c r="B521" s="17" t="s">
        <v>151</v>
      </c>
      <c r="C521" s="11">
        <v>18</v>
      </c>
      <c r="D521" s="11"/>
      <c r="E521" s="11"/>
      <c r="F521" s="11"/>
      <c r="G521" s="18">
        <v>215.38</v>
      </c>
      <c r="H521" s="19">
        <v>206</v>
      </c>
      <c r="K521" s="18">
        <f>I521*G521</f>
        <v>0</v>
      </c>
      <c r="L521" s="26">
        <f t="shared" si="8"/>
        <v>0</v>
      </c>
    </row>
    <row r="522" spans="1:12" hidden="1" x14ac:dyDescent="0.2">
      <c r="A522" s="39" t="s">
        <v>155</v>
      </c>
      <c r="B522" s="17">
        <v>214.58</v>
      </c>
      <c r="C522" s="11">
        <v>17</v>
      </c>
      <c r="D522" s="11"/>
      <c r="E522" s="11"/>
      <c r="F522" s="11"/>
      <c r="G522" s="18">
        <v>221.55</v>
      </c>
      <c r="H522" s="19">
        <v>209</v>
      </c>
      <c r="K522" s="18"/>
      <c r="L522" s="26"/>
    </row>
    <row r="523" spans="1:12" ht="12" hidden="1" x14ac:dyDescent="0.2">
      <c r="A523" s="40" t="s">
        <v>122</v>
      </c>
      <c r="B523" s="17">
        <v>204.37</v>
      </c>
      <c r="C523" s="11">
        <v>15</v>
      </c>
      <c r="D523" s="11"/>
      <c r="E523" s="11"/>
      <c r="F523" s="11"/>
      <c r="G523" s="18">
        <v>211.01</v>
      </c>
      <c r="H523" s="19">
        <v>199</v>
      </c>
      <c r="K523" s="18">
        <f>I523*G523</f>
        <v>0</v>
      </c>
      <c r="L523" s="26">
        <f>I523*C523</f>
        <v>0</v>
      </c>
    </row>
    <row r="524" spans="1:12" hidden="1" x14ac:dyDescent="0.2">
      <c r="I524" s="13">
        <f>SUBTOTAL(9,I482:I523)</f>
        <v>0</v>
      </c>
      <c r="K524" s="18">
        <f>SUBTOTAL(9,K482:K523)</f>
        <v>0</v>
      </c>
      <c r="L524" s="26">
        <f>SUBTOTAL(9,L482:L523)</f>
        <v>0</v>
      </c>
    </row>
    <row r="525" spans="1:12" hidden="1" x14ac:dyDescent="0.2"/>
    <row r="526" spans="1:12" ht="26.25" hidden="1" x14ac:dyDescent="0.4">
      <c r="A526" s="42">
        <v>44901</v>
      </c>
    </row>
    <row r="527" spans="1:12" ht="39.75" hidden="1" customHeight="1" x14ac:dyDescent="0.2">
      <c r="A527" s="14"/>
      <c r="B527" s="14" t="s">
        <v>0</v>
      </c>
      <c r="C527" s="2"/>
      <c r="D527" s="2"/>
      <c r="E527" s="2"/>
      <c r="F527" s="2"/>
      <c r="G527" s="46" t="s">
        <v>148</v>
      </c>
      <c r="H527" s="46" t="s">
        <v>143</v>
      </c>
      <c r="I527" s="70" t="s">
        <v>144</v>
      </c>
      <c r="J527" s="67" t="s">
        <v>145</v>
      </c>
      <c r="K527" s="68" t="s">
        <v>146</v>
      </c>
    </row>
    <row r="528" spans="1:12" ht="15" hidden="1" customHeight="1" x14ac:dyDescent="0.2">
      <c r="A528" s="44" t="s">
        <v>1</v>
      </c>
      <c r="B528" s="14" t="s">
        <v>2</v>
      </c>
      <c r="C528" s="2"/>
      <c r="D528" s="2"/>
      <c r="E528" s="2"/>
      <c r="F528" s="2"/>
      <c r="G528" s="46"/>
      <c r="H528" s="46"/>
      <c r="I528" s="70"/>
      <c r="J528" s="67"/>
      <c r="K528" s="71"/>
    </row>
    <row r="529" spans="1:17" hidden="1" x14ac:dyDescent="0.2">
      <c r="A529" s="16" t="s">
        <v>5</v>
      </c>
      <c r="B529" s="17">
        <f>VLOOKUP(A529,[1]TDSheet!$A$6:$B$227,2,0)</f>
        <v>181.58</v>
      </c>
      <c r="C529" s="11">
        <v>28.5</v>
      </c>
      <c r="D529" s="11"/>
      <c r="E529" s="11"/>
      <c r="F529" s="11"/>
      <c r="G529" s="18">
        <v>187.48135000000002</v>
      </c>
      <c r="H529" s="19">
        <v>172.9</v>
      </c>
      <c r="K529" s="18">
        <f>I529*H529</f>
        <v>0</v>
      </c>
      <c r="L529" s="26">
        <f t="shared" ref="L529:L553" si="9">I529*C529</f>
        <v>0</v>
      </c>
    </row>
    <row r="530" spans="1:17" hidden="1" x14ac:dyDescent="0.2">
      <c r="A530" s="16" t="s">
        <v>6</v>
      </c>
      <c r="B530" s="17">
        <f>VLOOKUP(A530,[1]TDSheet!$A$6:$B$227,2,0)</f>
        <v>267.98</v>
      </c>
      <c r="C530" s="11">
        <v>21</v>
      </c>
      <c r="D530" s="11"/>
      <c r="E530" s="11"/>
      <c r="F530" s="11"/>
      <c r="G530" s="18">
        <v>276.68934999999999</v>
      </c>
      <c r="H530" s="19">
        <v>261.8</v>
      </c>
      <c r="I530" s="41">
        <v>50</v>
      </c>
      <c r="K530" s="18">
        <f>I530*H530</f>
        <v>13090</v>
      </c>
      <c r="L530" s="26">
        <f t="shared" si="9"/>
        <v>1050</v>
      </c>
    </row>
    <row r="531" spans="1:17" hidden="1" x14ac:dyDescent="0.2">
      <c r="A531" s="16" t="s">
        <v>16</v>
      </c>
      <c r="B531" s="17">
        <f>VLOOKUP(A531,[1]TDSheet!$A$6:$B$227,2,0)</f>
        <v>157.19</v>
      </c>
      <c r="C531" s="11">
        <v>24</v>
      </c>
      <c r="D531" s="11"/>
      <c r="E531" s="11"/>
      <c r="F531" s="11"/>
      <c r="G531" s="18">
        <v>162.298675</v>
      </c>
      <c r="H531" s="19">
        <v>154</v>
      </c>
      <c r="I531" s="41">
        <v>225</v>
      </c>
      <c r="J531" s="13">
        <v>450</v>
      </c>
      <c r="K531" s="18">
        <f>I531*H531</f>
        <v>34650</v>
      </c>
      <c r="L531" s="26">
        <f t="shared" si="9"/>
        <v>5400</v>
      </c>
    </row>
    <row r="532" spans="1:17" hidden="1" x14ac:dyDescent="0.2">
      <c r="A532" s="47" t="s">
        <v>17</v>
      </c>
      <c r="B532" s="17">
        <f>VLOOKUP(A532,[1]TDSheet!$A$6:$B$227,2,0)</f>
        <v>259.33999999999997</v>
      </c>
      <c r="C532" s="11">
        <v>20</v>
      </c>
      <c r="D532" s="11"/>
      <c r="E532" s="11"/>
      <c r="F532" s="11"/>
      <c r="G532" s="18">
        <v>267.76854999999995</v>
      </c>
      <c r="H532" s="19">
        <v>255</v>
      </c>
      <c r="I532" s="41"/>
      <c r="K532" s="18">
        <f>I532*H532</f>
        <v>0</v>
      </c>
      <c r="L532" s="26">
        <f t="shared" si="9"/>
        <v>0</v>
      </c>
    </row>
    <row r="533" spans="1:17" hidden="1" x14ac:dyDescent="0.2">
      <c r="A533" s="31" t="s">
        <v>22</v>
      </c>
      <c r="B533" s="17">
        <f>VLOOKUP(A533,[1]TDSheet!$A$6:$B$227,2,0)</f>
        <v>262.97000000000003</v>
      </c>
      <c r="C533" s="8">
        <v>8.1396249999999668</v>
      </c>
      <c r="D533" s="8"/>
      <c r="E533" s="8"/>
      <c r="F533" s="8"/>
      <c r="G533" s="18">
        <v>271.516525</v>
      </c>
      <c r="H533" s="19"/>
      <c r="K533" s="18">
        <f>I533*G533</f>
        <v>0</v>
      </c>
      <c r="L533" s="26">
        <f t="shared" si="9"/>
        <v>0</v>
      </c>
    </row>
    <row r="534" spans="1:17" hidden="1" x14ac:dyDescent="0.2">
      <c r="A534" s="16" t="s">
        <v>26</v>
      </c>
      <c r="B534" s="17">
        <f>VLOOKUP(A534,[1]TDSheet!$A$6:$B$227,2,0)</f>
        <v>254.98</v>
      </c>
      <c r="C534" s="11">
        <v>16</v>
      </c>
      <c r="D534" s="11"/>
      <c r="E534" s="11"/>
      <c r="F534" s="11"/>
      <c r="G534" s="18">
        <v>263.26684999999998</v>
      </c>
      <c r="H534" s="19">
        <v>245</v>
      </c>
      <c r="I534" s="41"/>
      <c r="K534" s="18">
        <f>I534*H534</f>
        <v>0</v>
      </c>
      <c r="L534" s="26">
        <f t="shared" si="9"/>
        <v>0</v>
      </c>
    </row>
    <row r="535" spans="1:17" hidden="1" x14ac:dyDescent="0.2">
      <c r="A535" s="16" t="s">
        <v>28</v>
      </c>
      <c r="B535" s="17">
        <f>VLOOKUP(A535,[1]TDSheet!$A$6:$B$227,2,0)</f>
        <v>267.8</v>
      </c>
      <c r="C535" s="11">
        <v>17</v>
      </c>
      <c r="D535" s="11"/>
      <c r="E535" s="11"/>
      <c r="F535" s="11"/>
      <c r="G535" s="18">
        <v>276.50350000000003</v>
      </c>
      <c r="H535" s="19">
        <v>259</v>
      </c>
      <c r="I535" s="41">
        <v>400</v>
      </c>
      <c r="K535" s="18">
        <f>I535*H535</f>
        <v>103600</v>
      </c>
      <c r="L535" s="26">
        <f t="shared" si="9"/>
        <v>6800</v>
      </c>
    </row>
    <row r="536" spans="1:17" hidden="1" x14ac:dyDescent="0.2">
      <c r="A536" s="31" t="s">
        <v>32</v>
      </c>
      <c r="B536" s="17">
        <v>231.16</v>
      </c>
      <c r="C536" s="34">
        <f>G536-B536</f>
        <v>10</v>
      </c>
      <c r="D536" s="34"/>
      <c r="E536" s="34"/>
      <c r="F536" s="34"/>
      <c r="G536" s="18">
        <v>241.16</v>
      </c>
      <c r="H536" s="19"/>
      <c r="I536" s="41">
        <v>350</v>
      </c>
      <c r="K536" s="18">
        <f>I536*G536</f>
        <v>84406</v>
      </c>
      <c r="L536" s="26">
        <f t="shared" si="9"/>
        <v>3500</v>
      </c>
    </row>
    <row r="537" spans="1:17" hidden="1" x14ac:dyDescent="0.2">
      <c r="A537" s="31" t="s">
        <v>33</v>
      </c>
      <c r="B537" s="17">
        <f>VLOOKUP(A537,[1]TDSheet!$A$6:$B$227,2,0)</f>
        <v>175.14</v>
      </c>
      <c r="C537" s="8">
        <v>14.230124999999987</v>
      </c>
      <c r="D537" s="8"/>
      <c r="E537" s="8"/>
      <c r="F537" s="8"/>
      <c r="G537" s="18">
        <v>180.83204999999998</v>
      </c>
      <c r="H537" s="19"/>
      <c r="K537" s="18">
        <f>I537*G537</f>
        <v>0</v>
      </c>
      <c r="L537" s="26">
        <f t="shared" si="9"/>
        <v>0</v>
      </c>
    </row>
    <row r="538" spans="1:17" hidden="1" x14ac:dyDescent="0.2">
      <c r="A538" s="16" t="s">
        <v>35</v>
      </c>
      <c r="B538" s="17">
        <f>VLOOKUP(A538,[1]TDSheet!$A$6:$B$227,2,0)</f>
        <v>227.99</v>
      </c>
      <c r="C538" s="11">
        <v>11</v>
      </c>
      <c r="D538" s="11"/>
      <c r="E538" s="11"/>
      <c r="F538" s="11"/>
      <c r="G538" s="18">
        <v>235.399675</v>
      </c>
      <c r="H538" s="19">
        <v>223</v>
      </c>
      <c r="K538" s="18">
        <f>I538*H538</f>
        <v>0</v>
      </c>
      <c r="L538" s="26">
        <f t="shared" si="9"/>
        <v>0</v>
      </c>
    </row>
    <row r="539" spans="1:17" hidden="1" x14ac:dyDescent="0.2">
      <c r="A539" s="45" t="s">
        <v>53</v>
      </c>
      <c r="B539" s="17">
        <v>249.2</v>
      </c>
      <c r="C539" s="34">
        <v>15</v>
      </c>
      <c r="D539" s="34"/>
      <c r="E539" s="34"/>
      <c r="F539" s="34"/>
      <c r="G539" s="18">
        <v>302.70835</v>
      </c>
      <c r="H539" s="19">
        <v>259.2</v>
      </c>
      <c r="K539" s="18">
        <f>I539*H539</f>
        <v>0</v>
      </c>
      <c r="L539" s="26">
        <f t="shared" si="9"/>
        <v>0</v>
      </c>
    </row>
    <row r="540" spans="1:17" hidden="1" x14ac:dyDescent="0.2">
      <c r="A540" s="45" t="s">
        <v>55</v>
      </c>
      <c r="B540" s="17">
        <v>133.19</v>
      </c>
      <c r="C540" s="8">
        <v>20</v>
      </c>
      <c r="D540" s="8"/>
      <c r="E540" s="8"/>
      <c r="F540" s="8"/>
      <c r="G540" s="18">
        <v>137.52000000000001</v>
      </c>
      <c r="H540" s="19">
        <v>129</v>
      </c>
      <c r="K540" s="18">
        <f>I540*G540</f>
        <v>0</v>
      </c>
      <c r="L540" s="26">
        <f t="shared" si="9"/>
        <v>0</v>
      </c>
    </row>
    <row r="541" spans="1:17" ht="12.75" hidden="1" customHeight="1" x14ac:dyDescent="0.2">
      <c r="A541" s="31" t="s">
        <v>56</v>
      </c>
      <c r="B541" s="17">
        <f>VLOOKUP(A541,[1]TDSheet!$A$6:$B$227,2,0)</f>
        <v>162.68</v>
      </c>
      <c r="C541" s="8">
        <v>12.958562499999999</v>
      </c>
      <c r="D541" s="8"/>
      <c r="E541" s="8"/>
      <c r="F541" s="8"/>
      <c r="G541" s="18">
        <v>167.96710000000002</v>
      </c>
      <c r="H541" s="19"/>
      <c r="K541" s="18">
        <f>I541*G541</f>
        <v>0</v>
      </c>
      <c r="L541" s="26">
        <f t="shared" si="9"/>
        <v>0</v>
      </c>
      <c r="Q541" s="47" t="s">
        <v>60</v>
      </c>
    </row>
    <row r="542" spans="1:17" hidden="1" x14ac:dyDescent="0.2">
      <c r="A542" s="47" t="s">
        <v>57</v>
      </c>
      <c r="B542" s="17">
        <f>VLOOKUP(A542,[1]TDSheet!$A$6:$B$227,2,0)</f>
        <v>230.34</v>
      </c>
      <c r="C542" s="34">
        <v>10</v>
      </c>
      <c r="D542" s="34"/>
      <c r="E542" s="34"/>
      <c r="F542" s="34"/>
      <c r="G542" s="18">
        <v>237.82605000000001</v>
      </c>
      <c r="H542" s="19">
        <v>205.79</v>
      </c>
      <c r="I542" s="41">
        <v>1150</v>
      </c>
      <c r="K542" s="18">
        <f>I542*G542</f>
        <v>273499.95750000002</v>
      </c>
      <c r="L542" s="26">
        <f t="shared" si="9"/>
        <v>11500</v>
      </c>
      <c r="Q542" s="47" t="s">
        <v>17</v>
      </c>
    </row>
    <row r="543" spans="1:17" hidden="1" x14ac:dyDescent="0.2">
      <c r="A543" s="47" t="s">
        <v>60</v>
      </c>
      <c r="B543" s="17">
        <f>VLOOKUP(A543,[1]TDSheet!$A$6:$B$227,2,0)</f>
        <v>168.06</v>
      </c>
      <c r="C543" s="11">
        <v>12</v>
      </c>
      <c r="D543" s="11"/>
      <c r="E543" s="11"/>
      <c r="F543" s="11"/>
      <c r="G543" s="18">
        <v>173.52195</v>
      </c>
      <c r="H543" s="19">
        <v>163</v>
      </c>
      <c r="I543" s="41">
        <v>300</v>
      </c>
      <c r="K543" s="18">
        <f>I543*H543</f>
        <v>48900</v>
      </c>
      <c r="L543" s="26">
        <f t="shared" si="9"/>
        <v>3600</v>
      </c>
      <c r="Q543" s="47" t="s">
        <v>98</v>
      </c>
    </row>
    <row r="544" spans="1:17" ht="22.5" hidden="1" x14ac:dyDescent="0.2">
      <c r="A544" s="47" t="s">
        <v>62</v>
      </c>
      <c r="B544" s="17">
        <f>VLOOKUP(A544,[1]TDSheet!$A$6:$B$227,2,0)</f>
        <v>202.07</v>
      </c>
      <c r="C544" s="11">
        <v>20</v>
      </c>
      <c r="D544" s="11"/>
      <c r="E544" s="11"/>
      <c r="F544" s="11"/>
      <c r="G544" s="18">
        <v>208.63727499999999</v>
      </c>
      <c r="H544" s="19">
        <v>202</v>
      </c>
      <c r="I544" s="41">
        <v>2100</v>
      </c>
      <c r="K544" s="18">
        <f>I544*H544</f>
        <v>424200</v>
      </c>
      <c r="L544" s="26">
        <f t="shared" si="9"/>
        <v>42000</v>
      </c>
      <c r="Q544" s="47" t="s">
        <v>57</v>
      </c>
    </row>
    <row r="545" spans="1:17" hidden="1" x14ac:dyDescent="0.2">
      <c r="A545" s="16" t="s">
        <v>63</v>
      </c>
      <c r="B545" s="17">
        <f>VLOOKUP(A545,[1]TDSheet!$A$6:$B$227,2,0)</f>
        <v>137.66999999999999</v>
      </c>
      <c r="C545" s="11">
        <v>14</v>
      </c>
      <c r="D545" s="11"/>
      <c r="E545" s="11"/>
      <c r="F545" s="11"/>
      <c r="G545" s="18">
        <v>142.14427499999999</v>
      </c>
      <c r="H545" s="19">
        <v>138</v>
      </c>
      <c r="I545" s="41">
        <v>75</v>
      </c>
      <c r="J545" s="13">
        <v>150</v>
      </c>
      <c r="K545" s="18">
        <f>I545*H545</f>
        <v>10350</v>
      </c>
      <c r="L545" s="26">
        <f t="shared" si="9"/>
        <v>1050</v>
      </c>
      <c r="Q545" s="47" t="s">
        <v>64</v>
      </c>
    </row>
    <row r="546" spans="1:17" hidden="1" x14ac:dyDescent="0.2">
      <c r="A546" s="47" t="s">
        <v>64</v>
      </c>
      <c r="B546" s="17">
        <f>VLOOKUP(A546,[1]TDSheet!$A$6:$B$227,2,0)</f>
        <v>231.05</v>
      </c>
      <c r="C546" s="11">
        <v>12</v>
      </c>
      <c r="D546" s="11"/>
      <c r="E546" s="11"/>
      <c r="F546" s="11"/>
      <c r="G546" s="18">
        <v>238.55912499999999</v>
      </c>
      <c r="H546" s="19">
        <v>219.56</v>
      </c>
      <c r="I546" s="41">
        <v>600</v>
      </c>
      <c r="K546" s="18">
        <f>I546*H546</f>
        <v>131736</v>
      </c>
      <c r="L546" s="26">
        <f t="shared" si="9"/>
        <v>7200</v>
      </c>
    </row>
    <row r="547" spans="1:17" hidden="1" x14ac:dyDescent="0.2">
      <c r="A547" s="16" t="s">
        <v>72</v>
      </c>
      <c r="B547" s="17">
        <f>VLOOKUP(A547,[1]TDSheet!$A$6:$B$227,2,0)</f>
        <v>242.67</v>
      </c>
      <c r="C547" s="11">
        <v>25</v>
      </c>
      <c r="D547" s="11"/>
      <c r="E547" s="11"/>
      <c r="F547" s="11"/>
      <c r="G547" s="18">
        <v>250.55677499999999</v>
      </c>
      <c r="H547" s="19">
        <v>229.27</v>
      </c>
      <c r="I547" s="41"/>
      <c r="K547" s="18">
        <f>I547*H547</f>
        <v>0</v>
      </c>
      <c r="L547" s="26">
        <f t="shared" si="9"/>
        <v>0</v>
      </c>
    </row>
    <row r="548" spans="1:17" hidden="1" x14ac:dyDescent="0.2">
      <c r="A548" s="31" t="s">
        <v>73</v>
      </c>
      <c r="B548" s="17">
        <f>VLOOKUP(A548,[1]TDSheet!$A$6:$B$227,2,0)</f>
        <v>134.79</v>
      </c>
      <c r="C548" s="8">
        <v>10.951687499999991</v>
      </c>
      <c r="D548" s="8"/>
      <c r="E548" s="8"/>
      <c r="F548" s="8"/>
      <c r="G548" s="18">
        <v>139.17067499999999</v>
      </c>
      <c r="H548" s="19"/>
      <c r="I548" s="13">
        <v>100</v>
      </c>
      <c r="K548" s="18">
        <f>I548*G548</f>
        <v>13917.067499999999</v>
      </c>
      <c r="L548" s="26">
        <f t="shared" si="9"/>
        <v>1095.1687499999991</v>
      </c>
    </row>
    <row r="549" spans="1:17" hidden="1" x14ac:dyDescent="0.2">
      <c r="A549" s="16" t="s">
        <v>76</v>
      </c>
      <c r="B549" s="17">
        <f>VLOOKUP(A549,[1]TDSheet!$A$6:$B$227,2,0)</f>
        <v>202.07</v>
      </c>
      <c r="C549" s="11">
        <v>23</v>
      </c>
      <c r="D549" s="11"/>
      <c r="E549" s="11"/>
      <c r="F549" s="11"/>
      <c r="G549" s="18">
        <v>208.63727499999999</v>
      </c>
      <c r="H549" s="19">
        <v>205</v>
      </c>
      <c r="I549" s="41">
        <v>100</v>
      </c>
      <c r="K549" s="18">
        <f>I549*H549</f>
        <v>20500</v>
      </c>
      <c r="L549" s="26">
        <f t="shared" si="9"/>
        <v>2300</v>
      </c>
    </row>
    <row r="550" spans="1:17" hidden="1" x14ac:dyDescent="0.2">
      <c r="A550" s="16" t="s">
        <v>81</v>
      </c>
      <c r="B550" s="17">
        <f>VLOOKUP(A550,[1]TDSheet!$A$6:$B$227,2,0)</f>
        <v>168.29</v>
      </c>
      <c r="C550" s="11">
        <v>11</v>
      </c>
      <c r="D550" s="11"/>
      <c r="E550" s="11"/>
      <c r="F550" s="11"/>
      <c r="G550" s="18">
        <v>173.75942499999999</v>
      </c>
      <c r="H550" s="19">
        <v>163</v>
      </c>
      <c r="I550" s="41">
        <v>300</v>
      </c>
      <c r="K550" s="18">
        <f>I550*H550</f>
        <v>48900</v>
      </c>
      <c r="L550" s="26">
        <f t="shared" si="9"/>
        <v>3300</v>
      </c>
    </row>
    <row r="551" spans="1:17" hidden="1" x14ac:dyDescent="0.2">
      <c r="A551" s="16" t="s">
        <v>83</v>
      </c>
      <c r="B551" s="17">
        <v>243.45</v>
      </c>
      <c r="C551" s="11">
        <v>25</v>
      </c>
      <c r="D551" s="11"/>
      <c r="E551" s="11"/>
      <c r="F551" s="11"/>
      <c r="G551" s="18">
        <v>296.20359999999999</v>
      </c>
      <c r="H551" s="19">
        <v>268.45</v>
      </c>
      <c r="K551" s="18">
        <f>I551*G551</f>
        <v>0</v>
      </c>
      <c r="L551" s="26">
        <f t="shared" si="9"/>
        <v>0</v>
      </c>
    </row>
    <row r="552" spans="1:17" hidden="1" x14ac:dyDescent="0.2">
      <c r="A552" s="31" t="s">
        <v>84</v>
      </c>
      <c r="B552" s="17">
        <f>VLOOKUP(A552,[1]TDSheet!$A$6:$B$227,2,0)</f>
        <v>204.01</v>
      </c>
      <c r="C552" s="8">
        <v>6.4372749999999996</v>
      </c>
      <c r="D552" s="8"/>
      <c r="E552" s="8"/>
      <c r="F552" s="8"/>
      <c r="G552" s="18">
        <v>210.64032499999999</v>
      </c>
      <c r="H552" s="19"/>
      <c r="I552" s="41">
        <v>80</v>
      </c>
      <c r="K552" s="18">
        <f>I552*G552</f>
        <v>16851.225999999999</v>
      </c>
      <c r="L552" s="26">
        <f t="shared" si="9"/>
        <v>514.98199999999997</v>
      </c>
    </row>
    <row r="553" spans="1:17" hidden="1" x14ac:dyDescent="0.2">
      <c r="A553" s="16" t="s">
        <v>153</v>
      </c>
      <c r="B553" s="17">
        <v>274.97000000000003</v>
      </c>
      <c r="C553" s="11">
        <v>22</v>
      </c>
      <c r="D553" s="11"/>
      <c r="E553" s="11"/>
      <c r="F553" s="11"/>
      <c r="G553" s="18">
        <v>283.90652500000004</v>
      </c>
      <c r="H553" s="19">
        <v>269</v>
      </c>
      <c r="I553" s="13">
        <v>600</v>
      </c>
      <c r="K553" s="18">
        <f>I553*G553</f>
        <v>170343.91500000004</v>
      </c>
      <c r="L553" s="26">
        <f t="shared" si="9"/>
        <v>13200</v>
      </c>
    </row>
    <row r="554" spans="1:17" ht="22.5" hidden="1" x14ac:dyDescent="0.2">
      <c r="A554" s="16" t="s">
        <v>154</v>
      </c>
      <c r="B554" s="17">
        <v>281.69</v>
      </c>
      <c r="C554" s="11">
        <v>27</v>
      </c>
      <c r="D554" s="11"/>
      <c r="E554" s="11"/>
      <c r="F554" s="11"/>
      <c r="G554" s="18">
        <v>290.85000000000002</v>
      </c>
      <c r="H554" s="19"/>
      <c r="K554" s="18"/>
      <c r="L554" s="26"/>
    </row>
    <row r="555" spans="1:17" hidden="1" x14ac:dyDescent="0.2">
      <c r="A555" s="31" t="s">
        <v>93</v>
      </c>
      <c r="B555" s="17">
        <f>VLOOKUP(A555,[1]TDSheet!$A$6:$B$227,2,0)</f>
        <v>133.68</v>
      </c>
      <c r="C555" s="34">
        <f>(G555-B555)/0.35</f>
        <v>12.413142857142816</v>
      </c>
      <c r="D555" s="34"/>
      <c r="E555" s="34"/>
      <c r="F555" s="34"/>
      <c r="G555" s="18">
        <v>138.02459999999999</v>
      </c>
      <c r="H555" s="20"/>
      <c r="K555" s="18">
        <f>I555*H555</f>
        <v>0</v>
      </c>
      <c r="L555" s="26">
        <f t="shared" ref="L555:L568" si="10">I555*C555</f>
        <v>0</v>
      </c>
    </row>
    <row r="556" spans="1:17" hidden="1" x14ac:dyDescent="0.2">
      <c r="A556" s="31" t="s">
        <v>94</v>
      </c>
      <c r="B556" s="17">
        <v>241.43</v>
      </c>
      <c r="C556" s="34">
        <v>25</v>
      </c>
      <c r="D556" s="34"/>
      <c r="E556" s="34"/>
      <c r="F556" s="34"/>
      <c r="G556" s="18">
        <v>293.26097499999997</v>
      </c>
      <c r="H556" s="19">
        <v>266.43</v>
      </c>
      <c r="I556" s="41">
        <v>50</v>
      </c>
      <c r="K556" s="18">
        <f>I556*G556</f>
        <v>14663.048749999998</v>
      </c>
      <c r="L556" s="26">
        <f t="shared" si="10"/>
        <v>1250</v>
      </c>
    </row>
    <row r="557" spans="1:17" hidden="1" x14ac:dyDescent="0.2">
      <c r="A557" s="31" t="s">
        <v>97</v>
      </c>
      <c r="B557" s="17">
        <f>VLOOKUP(A557,[1]TDSheet!$A$6:$B$227,2,0)</f>
        <v>121.47</v>
      </c>
      <c r="C557" s="8">
        <v>3.9477749999999929</v>
      </c>
      <c r="D557" s="8"/>
      <c r="E557" s="8"/>
      <c r="F557" s="8"/>
      <c r="G557" s="18">
        <v>125.41777499999999</v>
      </c>
      <c r="H557" s="19"/>
      <c r="I557" s="41">
        <v>42</v>
      </c>
      <c r="J557" s="13">
        <v>120</v>
      </c>
      <c r="K557" s="18">
        <f>I557*G557</f>
        <v>5267.54655</v>
      </c>
      <c r="L557" s="26">
        <f t="shared" si="10"/>
        <v>165.8065499999997</v>
      </c>
    </row>
    <row r="558" spans="1:17" hidden="1" x14ac:dyDescent="0.2">
      <c r="A558" s="47" t="s">
        <v>98</v>
      </c>
      <c r="B558" s="17">
        <f>VLOOKUP(A558,[1]TDSheet!$A$6:$B$227,2,0)</f>
        <v>265.49</v>
      </c>
      <c r="C558" s="11">
        <v>18</v>
      </c>
      <c r="D558" s="11"/>
      <c r="E558" s="11"/>
      <c r="F558" s="11"/>
      <c r="G558" s="18">
        <v>274.118425</v>
      </c>
      <c r="H558" s="19">
        <v>260</v>
      </c>
      <c r="I558" s="13">
        <v>2700</v>
      </c>
      <c r="K558" s="18">
        <f>I558*H558</f>
        <v>702000</v>
      </c>
      <c r="L558" s="26">
        <f t="shared" si="10"/>
        <v>48600</v>
      </c>
    </row>
    <row r="559" spans="1:17" hidden="1" x14ac:dyDescent="0.2">
      <c r="A559" s="47" t="s">
        <v>116</v>
      </c>
      <c r="B559" s="17">
        <f>VLOOKUP(A559,[1]TDSheet!$A$6:$B$227,2,0)</f>
        <v>91.28</v>
      </c>
      <c r="C559" s="11">
        <v>18</v>
      </c>
      <c r="D559" s="11"/>
      <c r="E559" s="11"/>
      <c r="F559" s="11"/>
      <c r="G559" s="18">
        <v>94.246600000000001</v>
      </c>
      <c r="H559" s="19">
        <v>89</v>
      </c>
      <c r="I559" s="41">
        <v>630</v>
      </c>
      <c r="J559" s="13">
        <v>1500</v>
      </c>
      <c r="K559" s="18">
        <f>I559*H559</f>
        <v>56070</v>
      </c>
      <c r="L559" s="26">
        <f t="shared" si="10"/>
        <v>11340</v>
      </c>
    </row>
    <row r="560" spans="1:17" hidden="1" x14ac:dyDescent="0.2">
      <c r="A560" s="31" t="s">
        <v>118</v>
      </c>
      <c r="B560" s="17">
        <f>VLOOKUP(A560,[1]TDSheet!$A$6:$B$227,2,0)</f>
        <v>208.64</v>
      </c>
      <c r="C560" s="8">
        <v>6.7807999999999993</v>
      </c>
      <c r="D560" s="8"/>
      <c r="E560" s="8"/>
      <c r="F560" s="8"/>
      <c r="G560" s="18">
        <v>215.42079999999999</v>
      </c>
      <c r="H560" s="19"/>
      <c r="I560" s="41">
        <v>50</v>
      </c>
      <c r="K560" s="18">
        <f>I560*G560</f>
        <v>10771.039999999999</v>
      </c>
      <c r="L560" s="26">
        <f t="shared" si="10"/>
        <v>339.03999999999996</v>
      </c>
    </row>
    <row r="561" spans="1:12" hidden="1" x14ac:dyDescent="0.2">
      <c r="A561" s="16" t="s">
        <v>127</v>
      </c>
      <c r="B561" s="17">
        <f>VLOOKUP(A561,[1]TDSheet!$A$6:$B$227,2,0)</f>
        <v>186.6</v>
      </c>
      <c r="C561" s="11">
        <v>15</v>
      </c>
      <c r="D561" s="11"/>
      <c r="E561" s="11"/>
      <c r="F561" s="11"/>
      <c r="G561" s="18">
        <v>192.66449999999998</v>
      </c>
      <c r="H561" s="19">
        <v>185.6</v>
      </c>
      <c r="I561" s="41">
        <v>450</v>
      </c>
      <c r="K561" s="18">
        <f>I561*H561</f>
        <v>83520</v>
      </c>
      <c r="L561" s="26">
        <f t="shared" si="10"/>
        <v>6750</v>
      </c>
    </row>
    <row r="562" spans="1:12" hidden="1" x14ac:dyDescent="0.2">
      <c r="A562" s="31" t="s">
        <v>134</v>
      </c>
      <c r="B562" s="17">
        <f>VLOOKUP(A562,[1]TDSheet!$A$6:$B$227,2,0)</f>
        <v>221.06</v>
      </c>
      <c r="C562" s="11">
        <v>15</v>
      </c>
      <c r="D562" s="11"/>
      <c r="E562" s="11"/>
      <c r="F562" s="11"/>
      <c r="G562" s="18">
        <v>228.24445</v>
      </c>
      <c r="H562" s="19">
        <v>212.3</v>
      </c>
      <c r="I562" s="41">
        <v>200</v>
      </c>
      <c r="K562" s="18">
        <f>I562*G562</f>
        <v>45648.89</v>
      </c>
      <c r="L562" s="26">
        <f t="shared" si="10"/>
        <v>3000</v>
      </c>
    </row>
    <row r="563" spans="1:12" ht="25.5" hidden="1" x14ac:dyDescent="0.2">
      <c r="A563" s="32" t="s">
        <v>139</v>
      </c>
      <c r="B563" s="17">
        <v>111.51</v>
      </c>
      <c r="C563" s="8">
        <f>(G563-B563)/0.5</f>
        <v>7.2399999999999807</v>
      </c>
      <c r="D563" s="8"/>
      <c r="E563" s="8"/>
      <c r="F563" s="8"/>
      <c r="G563" s="18">
        <v>115.13</v>
      </c>
      <c r="H563" s="19"/>
      <c r="I563" s="41">
        <v>60</v>
      </c>
      <c r="J563" s="13">
        <v>120</v>
      </c>
      <c r="K563" s="18">
        <f>I563*G563</f>
        <v>6907.7999999999993</v>
      </c>
      <c r="L563" s="26">
        <f t="shared" si="10"/>
        <v>434.39999999999884</v>
      </c>
    </row>
    <row r="564" spans="1:12" hidden="1" x14ac:dyDescent="0.2">
      <c r="A564" s="22" t="s">
        <v>140</v>
      </c>
      <c r="B564" s="17">
        <v>228.75</v>
      </c>
      <c r="C564" s="11">
        <v>22</v>
      </c>
      <c r="D564" s="11"/>
      <c r="E564" s="11"/>
      <c r="F564" s="11"/>
      <c r="G564" s="18">
        <v>236.18437499999999</v>
      </c>
      <c r="H564" s="19">
        <v>228</v>
      </c>
      <c r="I564" s="41">
        <v>30</v>
      </c>
      <c r="K564" s="18">
        <f>I564*H564</f>
        <v>6840</v>
      </c>
      <c r="L564" s="26">
        <f t="shared" si="10"/>
        <v>660</v>
      </c>
    </row>
    <row r="565" spans="1:12" hidden="1" x14ac:dyDescent="0.2">
      <c r="A565" s="22" t="s">
        <v>141</v>
      </c>
      <c r="B565" s="17">
        <v>231.05</v>
      </c>
      <c r="C565" s="11">
        <v>20</v>
      </c>
      <c r="D565" s="11"/>
      <c r="E565" s="11"/>
      <c r="F565" s="11"/>
      <c r="G565" s="18">
        <v>238.55912499999999</v>
      </c>
      <c r="H565" s="19">
        <v>228.5</v>
      </c>
      <c r="I565" s="41">
        <v>50</v>
      </c>
      <c r="K565" s="18">
        <f>I565*H565</f>
        <v>11425</v>
      </c>
      <c r="L565" s="26">
        <f t="shared" si="10"/>
        <v>1000</v>
      </c>
    </row>
    <row r="566" spans="1:12" hidden="1" x14ac:dyDescent="0.2">
      <c r="A566" s="43" t="s">
        <v>152</v>
      </c>
      <c r="B566" s="17">
        <v>133.1</v>
      </c>
      <c r="C566" s="34">
        <v>4.1199999999999903</v>
      </c>
      <c r="D566" s="34"/>
      <c r="E566" s="34"/>
      <c r="F566" s="34"/>
      <c r="G566" s="18">
        <v>137.42574999999999</v>
      </c>
      <c r="H566" s="19"/>
      <c r="I566" s="41">
        <v>200</v>
      </c>
      <c r="K566" s="18">
        <f>I566*G566</f>
        <v>27485.149999999998</v>
      </c>
      <c r="L566" s="26">
        <f t="shared" si="10"/>
        <v>823.99999999999807</v>
      </c>
    </row>
    <row r="567" spans="1:12" hidden="1" x14ac:dyDescent="0.2">
      <c r="A567" s="33" t="s">
        <v>142</v>
      </c>
      <c r="B567" s="17">
        <v>234.23</v>
      </c>
      <c r="C567" s="8">
        <v>7.3908250000000066</v>
      </c>
      <c r="D567" s="8"/>
      <c r="E567" s="8"/>
      <c r="F567" s="8"/>
      <c r="G567" s="18">
        <v>241.84247499999998</v>
      </c>
      <c r="H567" s="19"/>
      <c r="I567" s="41"/>
      <c r="K567" s="18">
        <f>I567*G567</f>
        <v>0</v>
      </c>
      <c r="L567" s="26">
        <f t="shared" si="10"/>
        <v>0</v>
      </c>
    </row>
    <row r="568" spans="1:12" hidden="1" x14ac:dyDescent="0.2">
      <c r="A568" s="39" t="s">
        <v>52</v>
      </c>
      <c r="B568" s="17" t="s">
        <v>151</v>
      </c>
      <c r="C568" s="11">
        <v>18</v>
      </c>
      <c r="D568" s="11"/>
      <c r="E568" s="11"/>
      <c r="F568" s="11"/>
      <c r="G568" s="18">
        <v>215.38</v>
      </c>
      <c r="H568" s="19">
        <v>206</v>
      </c>
      <c r="K568" s="18">
        <f>I568*G568</f>
        <v>0</v>
      </c>
      <c r="L568" s="26">
        <f t="shared" si="10"/>
        <v>0</v>
      </c>
    </row>
    <row r="569" spans="1:12" hidden="1" x14ac:dyDescent="0.2">
      <c r="A569" s="39" t="s">
        <v>155</v>
      </c>
      <c r="B569" s="17">
        <v>214.58</v>
      </c>
      <c r="C569" s="34">
        <v>7</v>
      </c>
      <c r="D569" s="34"/>
      <c r="E569" s="34"/>
      <c r="F569" s="34"/>
      <c r="G569" s="18">
        <v>221.55</v>
      </c>
      <c r="H569" s="19"/>
      <c r="K569" s="18"/>
      <c r="L569" s="26"/>
    </row>
    <row r="570" spans="1:12" ht="12" hidden="1" x14ac:dyDescent="0.2">
      <c r="A570" s="40" t="s">
        <v>122</v>
      </c>
      <c r="B570" s="17">
        <v>204.37</v>
      </c>
      <c r="C570" s="11">
        <v>15</v>
      </c>
      <c r="D570" s="11"/>
      <c r="E570" s="11"/>
      <c r="F570" s="11"/>
      <c r="G570" s="18">
        <v>211.01</v>
      </c>
      <c r="H570" s="19">
        <v>199</v>
      </c>
      <c r="K570" s="18">
        <f>I570*G570</f>
        <v>0</v>
      </c>
      <c r="L570" s="26">
        <f>I570*C570</f>
        <v>0</v>
      </c>
    </row>
    <row r="571" spans="1:12" hidden="1" x14ac:dyDescent="0.2">
      <c r="I571" s="13">
        <f>SUBTOTAL(9,I529:I570)</f>
        <v>0</v>
      </c>
      <c r="K571" s="18">
        <f>SUBTOTAL(9,K529:K570)</f>
        <v>0</v>
      </c>
      <c r="L571" s="26">
        <f>SUBTOTAL(9,L529:L570)</f>
        <v>0</v>
      </c>
    </row>
    <row r="572" spans="1:12" ht="26.25" hidden="1" x14ac:dyDescent="0.4">
      <c r="A572" s="42">
        <v>44930</v>
      </c>
    </row>
    <row r="573" spans="1:12" ht="39.75" hidden="1" customHeight="1" x14ac:dyDescent="0.2">
      <c r="A573" s="14"/>
      <c r="B573" s="14" t="s">
        <v>0</v>
      </c>
      <c r="C573" s="2"/>
      <c r="D573" s="2"/>
      <c r="E573" s="2"/>
      <c r="F573" s="2"/>
      <c r="G573" s="46" t="s">
        <v>148</v>
      </c>
      <c r="H573" s="46" t="s">
        <v>143</v>
      </c>
      <c r="I573" s="70" t="s">
        <v>144</v>
      </c>
      <c r="J573" s="67" t="s">
        <v>145</v>
      </c>
      <c r="K573" s="68" t="s">
        <v>146</v>
      </c>
    </row>
    <row r="574" spans="1:12" ht="15" hidden="1" customHeight="1" x14ac:dyDescent="0.2">
      <c r="A574" s="44" t="s">
        <v>1</v>
      </c>
      <c r="B574" s="14" t="s">
        <v>2</v>
      </c>
      <c r="C574" s="2"/>
      <c r="D574" s="2"/>
      <c r="E574" s="2"/>
      <c r="F574" s="2"/>
      <c r="G574" s="46"/>
      <c r="H574" s="46"/>
      <c r="I574" s="70"/>
      <c r="J574" s="67"/>
      <c r="K574" s="71"/>
    </row>
    <row r="575" spans="1:12" hidden="1" x14ac:dyDescent="0.2">
      <c r="A575" s="16" t="s">
        <v>5</v>
      </c>
      <c r="B575" s="17">
        <f>VLOOKUP(A575,[1]TDSheet!$A$6:$B$227,2,0)</f>
        <v>181.58</v>
      </c>
      <c r="C575" s="11">
        <v>28.5</v>
      </c>
      <c r="D575" s="11"/>
      <c r="E575" s="11"/>
      <c r="F575" s="11"/>
      <c r="G575" s="18">
        <v>187.48135000000002</v>
      </c>
      <c r="H575" s="19">
        <v>172.9</v>
      </c>
      <c r="K575" s="18">
        <f>I575*H575</f>
        <v>0</v>
      </c>
      <c r="L575" s="26">
        <f t="shared" ref="L575:L600" si="11">I575*C575</f>
        <v>0</v>
      </c>
    </row>
    <row r="576" spans="1:12" hidden="1" x14ac:dyDescent="0.2">
      <c r="A576" s="16" t="s">
        <v>6</v>
      </c>
      <c r="B576" s="17">
        <f>VLOOKUP(A576,[1]TDSheet!$A$6:$B$227,2,0)</f>
        <v>267.98</v>
      </c>
      <c r="C576" s="11">
        <v>21</v>
      </c>
      <c r="D576" s="11"/>
      <c r="E576" s="11"/>
      <c r="F576" s="11"/>
      <c r="G576" s="18">
        <v>276.68934999999999</v>
      </c>
      <c r="H576" s="19">
        <v>261.8</v>
      </c>
      <c r="I576" s="41"/>
      <c r="K576" s="18">
        <f>I576*H576</f>
        <v>0</v>
      </c>
      <c r="L576" s="26">
        <f t="shared" si="11"/>
        <v>0</v>
      </c>
    </row>
    <row r="577" spans="1:17" hidden="1" x14ac:dyDescent="0.2">
      <c r="A577" s="16" t="s">
        <v>16</v>
      </c>
      <c r="B577" s="17">
        <f>VLOOKUP(A577,[1]TDSheet!$A$6:$B$227,2,0)</f>
        <v>157.19</v>
      </c>
      <c r="C577" s="11">
        <v>24</v>
      </c>
      <c r="D577" s="11"/>
      <c r="E577" s="11"/>
      <c r="F577" s="11"/>
      <c r="G577" s="18">
        <v>162.298675</v>
      </c>
      <c r="H577" s="19">
        <v>154</v>
      </c>
      <c r="I577" s="41">
        <v>100</v>
      </c>
      <c r="J577" s="13">
        <v>200</v>
      </c>
      <c r="K577" s="18">
        <f>I577*H577</f>
        <v>15400</v>
      </c>
      <c r="L577" s="26">
        <f t="shared" si="11"/>
        <v>2400</v>
      </c>
    </row>
    <row r="578" spans="1:17" hidden="1" x14ac:dyDescent="0.2">
      <c r="A578" s="48" t="s">
        <v>17</v>
      </c>
      <c r="B578" s="17">
        <f>VLOOKUP(A578,[1]TDSheet!$A$6:$B$227,2,0)</f>
        <v>259.33999999999997</v>
      </c>
      <c r="C578" s="50">
        <v>23</v>
      </c>
      <c r="D578" s="50"/>
      <c r="E578" s="50"/>
      <c r="F578" s="50"/>
      <c r="G578" s="18">
        <v>267.76854999999995</v>
      </c>
      <c r="H578" s="49">
        <v>212</v>
      </c>
      <c r="I578" s="41">
        <v>3000</v>
      </c>
      <c r="K578" s="18">
        <f>I578*H578</f>
        <v>636000</v>
      </c>
      <c r="L578" s="26">
        <f t="shared" si="11"/>
        <v>69000</v>
      </c>
    </row>
    <row r="579" spans="1:17" hidden="1" x14ac:dyDescent="0.2">
      <c r="A579" s="31" t="s">
        <v>22</v>
      </c>
      <c r="B579" s="17">
        <f>VLOOKUP(A579,[1]TDSheet!$A$6:$B$227,2,0)</f>
        <v>262.97000000000003</v>
      </c>
      <c r="C579" s="8">
        <v>8.1396249999999668</v>
      </c>
      <c r="D579" s="8"/>
      <c r="E579" s="8"/>
      <c r="F579" s="8"/>
      <c r="G579" s="18">
        <v>271.516525</v>
      </c>
      <c r="H579" s="19"/>
      <c r="K579" s="18">
        <f>I579*G579</f>
        <v>0</v>
      </c>
      <c r="L579" s="26">
        <f t="shared" si="11"/>
        <v>0</v>
      </c>
    </row>
    <row r="580" spans="1:17" hidden="1" x14ac:dyDescent="0.2">
      <c r="A580" s="16" t="s">
        <v>26</v>
      </c>
      <c r="B580" s="17">
        <f>VLOOKUP(A580,[1]TDSheet!$A$6:$B$227,2,0)</f>
        <v>254.98</v>
      </c>
      <c r="C580" s="11">
        <v>16</v>
      </c>
      <c r="D580" s="11"/>
      <c r="E580" s="11"/>
      <c r="F580" s="11"/>
      <c r="G580" s="18">
        <v>263.26684999999998</v>
      </c>
      <c r="H580" s="19">
        <v>245</v>
      </c>
      <c r="I580" s="41"/>
      <c r="K580" s="18">
        <f>I580*H580</f>
        <v>0</v>
      </c>
      <c r="L580" s="26">
        <f t="shared" si="11"/>
        <v>0</v>
      </c>
    </row>
    <row r="581" spans="1:17" hidden="1" x14ac:dyDescent="0.2">
      <c r="A581" s="16" t="s">
        <v>28</v>
      </c>
      <c r="B581" s="17">
        <f>VLOOKUP(A581,[1]TDSheet!$A$6:$B$227,2,0)</f>
        <v>267.8</v>
      </c>
      <c r="C581" s="11">
        <v>17</v>
      </c>
      <c r="D581" s="11"/>
      <c r="E581" s="11"/>
      <c r="F581" s="11"/>
      <c r="G581" s="18">
        <v>276.50350000000003</v>
      </c>
      <c r="H581" s="19">
        <v>259</v>
      </c>
      <c r="I581" s="41">
        <v>50</v>
      </c>
      <c r="K581" s="18">
        <f>I581*H581</f>
        <v>12950</v>
      </c>
      <c r="L581" s="26">
        <f t="shared" si="11"/>
        <v>850</v>
      </c>
    </row>
    <row r="582" spans="1:17" hidden="1" x14ac:dyDescent="0.2">
      <c r="A582" s="31" t="s">
        <v>32</v>
      </c>
      <c r="B582" s="17">
        <v>231.16</v>
      </c>
      <c r="C582" s="34">
        <f>G582-B582</f>
        <v>10</v>
      </c>
      <c r="D582" s="34"/>
      <c r="E582" s="34"/>
      <c r="F582" s="34"/>
      <c r="G582" s="18">
        <v>241.16</v>
      </c>
      <c r="H582" s="19"/>
      <c r="I582" s="41">
        <v>200</v>
      </c>
      <c r="K582" s="18">
        <f>I582*G582</f>
        <v>48232</v>
      </c>
      <c r="L582" s="26">
        <f t="shared" si="11"/>
        <v>2000</v>
      </c>
    </row>
    <row r="583" spans="1:17" hidden="1" x14ac:dyDescent="0.2">
      <c r="A583" s="31" t="s">
        <v>33</v>
      </c>
      <c r="B583" s="17">
        <f>VLOOKUP(A583,[1]TDSheet!$A$6:$B$227,2,0)</f>
        <v>175.14</v>
      </c>
      <c r="C583" s="8">
        <v>14.230124999999987</v>
      </c>
      <c r="D583" s="8"/>
      <c r="E583" s="8"/>
      <c r="F583" s="8"/>
      <c r="G583" s="18">
        <v>180.83204999999998</v>
      </c>
      <c r="H583" s="19"/>
      <c r="K583" s="18">
        <f>I583*G583</f>
        <v>0</v>
      </c>
      <c r="L583" s="26">
        <f t="shared" si="11"/>
        <v>0</v>
      </c>
    </row>
    <row r="584" spans="1:17" hidden="1" x14ac:dyDescent="0.2">
      <c r="A584" s="16" t="s">
        <v>35</v>
      </c>
      <c r="B584" s="17">
        <f>VLOOKUP(A584,[1]TDSheet!$A$6:$B$227,2,0)</f>
        <v>227.99</v>
      </c>
      <c r="C584" s="11">
        <v>11</v>
      </c>
      <c r="D584" s="11"/>
      <c r="E584" s="11"/>
      <c r="F584" s="11"/>
      <c r="G584" s="18">
        <v>235.399675</v>
      </c>
      <c r="H584" s="19">
        <v>223</v>
      </c>
      <c r="I584" s="13">
        <v>200</v>
      </c>
      <c r="K584" s="18">
        <f>I584*H584</f>
        <v>44600</v>
      </c>
      <c r="L584" s="26">
        <f t="shared" si="11"/>
        <v>2200</v>
      </c>
    </row>
    <row r="585" spans="1:17" hidden="1" x14ac:dyDescent="0.2">
      <c r="A585" s="16" t="s">
        <v>53</v>
      </c>
      <c r="B585" s="17">
        <v>249.2</v>
      </c>
      <c r="C585" s="34">
        <v>15</v>
      </c>
      <c r="D585" s="34"/>
      <c r="E585" s="34"/>
      <c r="F585" s="34"/>
      <c r="G585" s="18">
        <v>302.70835</v>
      </c>
      <c r="H585" s="19">
        <v>259.2</v>
      </c>
      <c r="K585" s="18">
        <f>I585*H585</f>
        <v>0</v>
      </c>
      <c r="L585" s="26">
        <f t="shared" si="11"/>
        <v>0</v>
      </c>
    </row>
    <row r="586" spans="1:17" hidden="1" x14ac:dyDescent="0.2">
      <c r="A586" s="16" t="s">
        <v>55</v>
      </c>
      <c r="B586" s="17">
        <v>133.19</v>
      </c>
      <c r="C586" s="8">
        <v>20</v>
      </c>
      <c r="D586" s="8"/>
      <c r="E586" s="8"/>
      <c r="F586" s="8"/>
      <c r="G586" s="18">
        <v>137.52000000000001</v>
      </c>
      <c r="H586" s="19">
        <v>129</v>
      </c>
      <c r="K586" s="18">
        <f>I586*G586</f>
        <v>0</v>
      </c>
      <c r="L586" s="26">
        <f t="shared" si="11"/>
        <v>0</v>
      </c>
    </row>
    <row r="587" spans="1:17" ht="12.75" hidden="1" customHeight="1" x14ac:dyDescent="0.2">
      <c r="A587" s="31" t="s">
        <v>56</v>
      </c>
      <c r="B587" s="17">
        <f>VLOOKUP(A587,[1]TDSheet!$A$6:$B$227,2,0)</f>
        <v>162.68</v>
      </c>
      <c r="C587" s="8">
        <v>12.958562499999999</v>
      </c>
      <c r="D587" s="8"/>
      <c r="E587" s="8"/>
      <c r="F587" s="8"/>
      <c r="G587" s="18">
        <v>167.96710000000002</v>
      </c>
      <c r="H587" s="19"/>
      <c r="K587" s="18">
        <f>I587*G587</f>
        <v>0</v>
      </c>
      <c r="L587" s="26">
        <f t="shared" si="11"/>
        <v>0</v>
      </c>
      <c r="Q587" s="47" t="s">
        <v>60</v>
      </c>
    </row>
    <row r="588" spans="1:17" hidden="1" x14ac:dyDescent="0.2">
      <c r="A588" s="48" t="s">
        <v>57</v>
      </c>
      <c r="B588" s="17">
        <f>VLOOKUP(A588,[1]TDSheet!$A$6:$B$227,2,0)</f>
        <v>230.34</v>
      </c>
      <c r="C588" s="50">
        <v>35</v>
      </c>
      <c r="D588" s="50"/>
      <c r="E588" s="50"/>
      <c r="F588" s="50"/>
      <c r="G588" s="18">
        <v>237.82605000000001</v>
      </c>
      <c r="H588" s="49">
        <v>168</v>
      </c>
      <c r="I588" s="41">
        <v>1000</v>
      </c>
      <c r="K588" s="18">
        <f>I588*G588</f>
        <v>237826.05000000002</v>
      </c>
      <c r="L588" s="26">
        <f t="shared" si="11"/>
        <v>35000</v>
      </c>
      <c r="Q588" s="47" t="s">
        <v>17</v>
      </c>
    </row>
    <row r="589" spans="1:17" hidden="1" x14ac:dyDescent="0.2">
      <c r="A589" s="48" t="s">
        <v>60</v>
      </c>
      <c r="B589" s="17">
        <f>VLOOKUP(A589,[1]TDSheet!$A$6:$B$227,2,0)</f>
        <v>168.06</v>
      </c>
      <c r="C589" s="50">
        <v>13</v>
      </c>
      <c r="D589" s="50"/>
      <c r="E589" s="50"/>
      <c r="F589" s="50"/>
      <c r="G589" s="18">
        <v>173.52195</v>
      </c>
      <c r="H589" s="49">
        <v>137</v>
      </c>
      <c r="I589" s="41">
        <v>1200</v>
      </c>
      <c r="K589" s="18">
        <f>I589*H589</f>
        <v>164400</v>
      </c>
      <c r="L589" s="26">
        <f t="shared" si="11"/>
        <v>15600</v>
      </c>
      <c r="Q589" s="47" t="s">
        <v>98</v>
      </c>
    </row>
    <row r="590" spans="1:17" ht="22.5" hidden="1" x14ac:dyDescent="0.2">
      <c r="A590" s="47" t="s">
        <v>62</v>
      </c>
      <c r="B590" s="17">
        <f>VLOOKUP(A590,[1]TDSheet!$A$6:$B$227,2,0)</f>
        <v>202.07</v>
      </c>
      <c r="C590" s="11">
        <v>20</v>
      </c>
      <c r="D590" s="11"/>
      <c r="E590" s="11"/>
      <c r="F590" s="11"/>
      <c r="G590" s="18">
        <v>208.63727499999999</v>
      </c>
      <c r="H590" s="19">
        <v>202</v>
      </c>
      <c r="I590" s="41"/>
      <c r="K590" s="18">
        <f>I590*H590</f>
        <v>0</v>
      </c>
      <c r="L590" s="26">
        <f t="shared" si="11"/>
        <v>0</v>
      </c>
      <c r="Q590" s="47" t="s">
        <v>57</v>
      </c>
    </row>
    <row r="591" spans="1:17" hidden="1" x14ac:dyDescent="0.2">
      <c r="A591" s="16" t="s">
        <v>63</v>
      </c>
      <c r="B591" s="17">
        <f>VLOOKUP(A591,[1]TDSheet!$A$6:$B$227,2,0)</f>
        <v>137.66999999999999</v>
      </c>
      <c r="C591" s="11">
        <v>14</v>
      </c>
      <c r="D591" s="11"/>
      <c r="E591" s="11"/>
      <c r="F591" s="11"/>
      <c r="G591" s="18">
        <v>142.14427499999999</v>
      </c>
      <c r="H591" s="19">
        <v>138</v>
      </c>
      <c r="I591" s="41">
        <v>100</v>
      </c>
      <c r="J591" s="13">
        <v>200</v>
      </c>
      <c r="K591" s="18">
        <f>I591*H591</f>
        <v>13800</v>
      </c>
      <c r="L591" s="26">
        <f t="shared" si="11"/>
        <v>1400</v>
      </c>
      <c r="Q591" s="47" t="s">
        <v>64</v>
      </c>
    </row>
    <row r="592" spans="1:17" hidden="1" x14ac:dyDescent="0.2">
      <c r="A592" s="48" t="s">
        <v>64</v>
      </c>
      <c r="B592" s="17">
        <f>VLOOKUP(A592,[1]TDSheet!$A$6:$B$227,2,0)</f>
        <v>231.05</v>
      </c>
      <c r="C592" s="50">
        <v>20</v>
      </c>
      <c r="D592" s="50"/>
      <c r="E592" s="50"/>
      <c r="F592" s="50"/>
      <c r="G592" s="18">
        <v>238.55912499999999</v>
      </c>
      <c r="H592" s="49">
        <v>188</v>
      </c>
      <c r="I592" s="41">
        <v>4500</v>
      </c>
      <c r="K592" s="18">
        <f>I592*H592</f>
        <v>846000</v>
      </c>
      <c r="L592" s="26">
        <f t="shared" si="11"/>
        <v>90000</v>
      </c>
    </row>
    <row r="593" spans="1:12" hidden="1" x14ac:dyDescent="0.2">
      <c r="A593" s="16" t="s">
        <v>72</v>
      </c>
      <c r="B593" s="17">
        <f>VLOOKUP(A593,[1]TDSheet!$A$6:$B$227,2,0)</f>
        <v>242.67</v>
      </c>
      <c r="C593" s="11">
        <v>25</v>
      </c>
      <c r="D593" s="11"/>
      <c r="E593" s="11"/>
      <c r="F593" s="11"/>
      <c r="G593" s="18">
        <v>250.55677499999999</v>
      </c>
      <c r="H593" s="19">
        <v>229.27</v>
      </c>
      <c r="I593" s="41">
        <v>100</v>
      </c>
      <c r="K593" s="18">
        <f>I593*H593</f>
        <v>22927</v>
      </c>
      <c r="L593" s="26">
        <f t="shared" si="11"/>
        <v>2500</v>
      </c>
    </row>
    <row r="594" spans="1:12" hidden="1" x14ac:dyDescent="0.2">
      <c r="A594" s="31" t="s">
        <v>73</v>
      </c>
      <c r="B594" s="17">
        <f>VLOOKUP(A594,[1]TDSheet!$A$6:$B$227,2,0)</f>
        <v>134.79</v>
      </c>
      <c r="C594" s="8">
        <v>10.951687499999991</v>
      </c>
      <c r="D594" s="8"/>
      <c r="E594" s="8"/>
      <c r="F594" s="8"/>
      <c r="G594" s="18">
        <v>139.17067499999999</v>
      </c>
      <c r="H594" s="19"/>
      <c r="K594" s="18">
        <f>I594*G594</f>
        <v>0</v>
      </c>
      <c r="L594" s="26">
        <f t="shared" si="11"/>
        <v>0</v>
      </c>
    </row>
    <row r="595" spans="1:12" hidden="1" x14ac:dyDescent="0.2">
      <c r="A595" s="16" t="s">
        <v>76</v>
      </c>
      <c r="B595" s="17">
        <f>VLOOKUP(A595,[1]TDSheet!$A$6:$B$227,2,0)</f>
        <v>202.07</v>
      </c>
      <c r="C595" s="11">
        <v>23</v>
      </c>
      <c r="D595" s="11"/>
      <c r="E595" s="11"/>
      <c r="F595" s="11"/>
      <c r="G595" s="18">
        <v>208.63727499999999</v>
      </c>
      <c r="H595" s="19">
        <v>205</v>
      </c>
      <c r="I595" s="41">
        <v>300</v>
      </c>
      <c r="K595" s="18">
        <f>I595*H595</f>
        <v>61500</v>
      </c>
      <c r="L595" s="26">
        <f t="shared" si="11"/>
        <v>6900</v>
      </c>
    </row>
    <row r="596" spans="1:12" hidden="1" x14ac:dyDescent="0.2">
      <c r="A596" s="16" t="s">
        <v>81</v>
      </c>
      <c r="B596" s="17">
        <f>VLOOKUP(A596,[1]TDSheet!$A$6:$B$227,2,0)</f>
        <v>168.29</v>
      </c>
      <c r="C596" s="11">
        <v>11</v>
      </c>
      <c r="D596" s="11"/>
      <c r="E596" s="11"/>
      <c r="F596" s="11"/>
      <c r="G596" s="18">
        <v>173.75942499999999</v>
      </c>
      <c r="H596" s="19">
        <v>163</v>
      </c>
      <c r="I596" s="41"/>
      <c r="K596" s="18">
        <f>I596*H596</f>
        <v>0</v>
      </c>
      <c r="L596" s="26">
        <f t="shared" si="11"/>
        <v>0</v>
      </c>
    </row>
    <row r="597" spans="1:12" hidden="1" x14ac:dyDescent="0.2">
      <c r="A597" s="16" t="s">
        <v>83</v>
      </c>
      <c r="B597" s="17">
        <v>243.45</v>
      </c>
      <c r="C597" s="11">
        <v>25</v>
      </c>
      <c r="D597" s="11"/>
      <c r="E597" s="11"/>
      <c r="F597" s="11"/>
      <c r="G597" s="18">
        <v>296.20359999999999</v>
      </c>
      <c r="H597" s="19">
        <v>268.45</v>
      </c>
      <c r="K597" s="18">
        <f>I597*G597</f>
        <v>0</v>
      </c>
      <c r="L597" s="26">
        <f t="shared" si="11"/>
        <v>0</v>
      </c>
    </row>
    <row r="598" spans="1:12" hidden="1" x14ac:dyDescent="0.2">
      <c r="A598" s="31" t="s">
        <v>84</v>
      </c>
      <c r="B598" s="17">
        <f>VLOOKUP(A598,[1]TDSheet!$A$6:$B$227,2,0)</f>
        <v>204.01</v>
      </c>
      <c r="C598" s="8">
        <v>6.4372749999999996</v>
      </c>
      <c r="D598" s="8"/>
      <c r="E598" s="8"/>
      <c r="F598" s="8"/>
      <c r="G598" s="18">
        <v>210.64032499999999</v>
      </c>
      <c r="H598" s="19"/>
      <c r="I598" s="41">
        <v>300</v>
      </c>
      <c r="K598" s="18">
        <f>I598*G598</f>
        <v>63192.097499999996</v>
      </c>
      <c r="L598" s="26">
        <f t="shared" si="11"/>
        <v>1931.1824999999999</v>
      </c>
    </row>
    <row r="599" spans="1:12" ht="22.5" hidden="1" x14ac:dyDescent="0.2">
      <c r="A599" s="51" t="s">
        <v>156</v>
      </c>
      <c r="B599" s="17">
        <v>124.06</v>
      </c>
      <c r="C599" s="8">
        <v>12</v>
      </c>
      <c r="D599" s="8"/>
      <c r="E599" s="8"/>
      <c r="F599" s="8"/>
      <c r="G599" s="18">
        <v>128.4</v>
      </c>
      <c r="H599" s="19"/>
      <c r="I599" s="52">
        <v>17.5</v>
      </c>
      <c r="J599" s="13">
        <v>50</v>
      </c>
      <c r="K599" s="18">
        <f>I599*G599</f>
        <v>2247</v>
      </c>
      <c r="L599" s="26">
        <f t="shared" si="11"/>
        <v>210</v>
      </c>
    </row>
    <row r="600" spans="1:12" hidden="1" x14ac:dyDescent="0.2">
      <c r="A600" s="16" t="s">
        <v>153</v>
      </c>
      <c r="B600" s="17">
        <v>274.97000000000003</v>
      </c>
      <c r="C600" s="11">
        <v>22</v>
      </c>
      <c r="D600" s="11"/>
      <c r="E600" s="11"/>
      <c r="F600" s="11"/>
      <c r="G600" s="18">
        <v>283.90652500000004</v>
      </c>
      <c r="H600" s="19">
        <v>269</v>
      </c>
      <c r="I600" s="13">
        <v>200</v>
      </c>
      <c r="K600" s="18">
        <f>I600*G600</f>
        <v>56781.305000000008</v>
      </c>
      <c r="L600" s="26">
        <f t="shared" si="11"/>
        <v>4400</v>
      </c>
    </row>
    <row r="601" spans="1:12" ht="22.5" hidden="1" x14ac:dyDescent="0.2">
      <c r="A601" s="16" t="s">
        <v>154</v>
      </c>
      <c r="B601" s="17">
        <v>281.69</v>
      </c>
      <c r="C601" s="11">
        <v>27</v>
      </c>
      <c r="D601" s="11"/>
      <c r="E601" s="11"/>
      <c r="F601" s="11"/>
      <c r="G601" s="18">
        <v>290.85000000000002</v>
      </c>
      <c r="H601" s="19"/>
      <c r="K601" s="18"/>
      <c r="L601" s="26"/>
    </row>
    <row r="602" spans="1:12" hidden="1" x14ac:dyDescent="0.2">
      <c r="A602" s="31" t="s">
        <v>93</v>
      </c>
      <c r="B602" s="17">
        <f>VLOOKUP(A602,[1]TDSheet!$A$6:$B$227,2,0)</f>
        <v>133.68</v>
      </c>
      <c r="C602" s="34">
        <f>(G602-B602)/0.35</f>
        <v>12.413142857142816</v>
      </c>
      <c r="D602" s="34"/>
      <c r="E602" s="34"/>
      <c r="F602" s="34"/>
      <c r="G602" s="18">
        <v>138.02459999999999</v>
      </c>
      <c r="H602" s="20"/>
      <c r="K602" s="18">
        <f>I602*H602</f>
        <v>0</v>
      </c>
      <c r="L602" s="26">
        <f t="shared" ref="L602:L615" si="12">I602*C602</f>
        <v>0</v>
      </c>
    </row>
    <row r="603" spans="1:12" hidden="1" x14ac:dyDescent="0.2">
      <c r="A603" s="31" t="s">
        <v>94</v>
      </c>
      <c r="B603" s="17">
        <v>241.43</v>
      </c>
      <c r="C603" s="34">
        <v>25</v>
      </c>
      <c r="D603" s="34"/>
      <c r="E603" s="34"/>
      <c r="F603" s="34"/>
      <c r="G603" s="18">
        <v>293.26097499999997</v>
      </c>
      <c r="H603" s="19">
        <v>266.43</v>
      </c>
      <c r="I603" s="41">
        <v>200</v>
      </c>
      <c r="K603" s="18">
        <f>I603*G603</f>
        <v>58652.194999999992</v>
      </c>
      <c r="L603" s="26">
        <f t="shared" si="12"/>
        <v>5000</v>
      </c>
    </row>
    <row r="604" spans="1:12" hidden="1" x14ac:dyDescent="0.2">
      <c r="A604" s="31" t="s">
        <v>97</v>
      </c>
      <c r="B604" s="17">
        <f>VLOOKUP(A604,[1]TDSheet!$A$6:$B$227,2,0)</f>
        <v>121.47</v>
      </c>
      <c r="C604" s="8">
        <v>3.9477749999999929</v>
      </c>
      <c r="D604" s="8"/>
      <c r="E604" s="8"/>
      <c r="F604" s="8"/>
      <c r="G604" s="18">
        <v>125.41777499999999</v>
      </c>
      <c r="H604" s="19"/>
      <c r="I604" s="41">
        <v>35</v>
      </c>
      <c r="J604" s="13">
        <v>100</v>
      </c>
      <c r="K604" s="18">
        <f>I604*G604</f>
        <v>4389.6221249999999</v>
      </c>
      <c r="L604" s="26">
        <f t="shared" si="12"/>
        <v>138.17212499999977</v>
      </c>
    </row>
    <row r="605" spans="1:12" hidden="1" x14ac:dyDescent="0.2">
      <c r="A605" s="48" t="s">
        <v>98</v>
      </c>
      <c r="B605" s="17">
        <f>VLOOKUP(A605,[1]TDSheet!$A$6:$B$227,2,0)</f>
        <v>265.49</v>
      </c>
      <c r="C605" s="50">
        <v>27</v>
      </c>
      <c r="D605" s="50"/>
      <c r="E605" s="50"/>
      <c r="F605" s="50"/>
      <c r="G605" s="18">
        <v>274.118425</v>
      </c>
      <c r="H605" s="49">
        <v>221</v>
      </c>
      <c r="I605" s="13">
        <v>500</v>
      </c>
      <c r="K605" s="18">
        <f>I605*H605</f>
        <v>110500</v>
      </c>
      <c r="L605" s="26">
        <f t="shared" si="12"/>
        <v>13500</v>
      </c>
    </row>
    <row r="606" spans="1:12" hidden="1" x14ac:dyDescent="0.2">
      <c r="A606" s="47" t="s">
        <v>116</v>
      </c>
      <c r="B606" s="17">
        <f>VLOOKUP(A606,[1]TDSheet!$A$6:$B$227,2,0)</f>
        <v>91.28</v>
      </c>
      <c r="C606" s="11">
        <v>18</v>
      </c>
      <c r="D606" s="11"/>
      <c r="E606" s="11"/>
      <c r="F606" s="11"/>
      <c r="G606" s="18">
        <v>94.246600000000001</v>
      </c>
      <c r="H606" s="19">
        <v>89</v>
      </c>
      <c r="I606" s="41"/>
      <c r="K606" s="18">
        <f>I606*H606</f>
        <v>0</v>
      </c>
      <c r="L606" s="26">
        <f t="shared" si="12"/>
        <v>0</v>
      </c>
    </row>
    <row r="607" spans="1:12" hidden="1" x14ac:dyDescent="0.2">
      <c r="A607" s="31" t="s">
        <v>118</v>
      </c>
      <c r="B607" s="17">
        <f>VLOOKUP(A607,[1]TDSheet!$A$6:$B$227,2,0)</f>
        <v>208.64</v>
      </c>
      <c r="C607" s="8">
        <v>6.7807999999999993</v>
      </c>
      <c r="D607" s="8"/>
      <c r="E607" s="8"/>
      <c r="F607" s="8"/>
      <c r="G607" s="18">
        <v>215.42079999999999</v>
      </c>
      <c r="H607" s="19"/>
      <c r="I607" s="41"/>
      <c r="K607" s="18">
        <f>I607*G607</f>
        <v>0</v>
      </c>
      <c r="L607" s="26">
        <f t="shared" si="12"/>
        <v>0</v>
      </c>
    </row>
    <row r="608" spans="1:12" hidden="1" x14ac:dyDescent="0.2">
      <c r="A608" s="16" t="s">
        <v>127</v>
      </c>
      <c r="B608" s="17">
        <f>VLOOKUP(A608,[1]TDSheet!$A$6:$B$227,2,0)</f>
        <v>186.6</v>
      </c>
      <c r="C608" s="11">
        <v>15</v>
      </c>
      <c r="D608" s="11"/>
      <c r="E608" s="11"/>
      <c r="F608" s="11"/>
      <c r="G608" s="18">
        <v>192.66449999999998</v>
      </c>
      <c r="H608" s="19">
        <v>185.6</v>
      </c>
      <c r="I608" s="41">
        <v>350</v>
      </c>
      <c r="K608" s="18">
        <f>I608*H608</f>
        <v>64960</v>
      </c>
      <c r="L608" s="26">
        <f t="shared" si="12"/>
        <v>5250</v>
      </c>
    </row>
    <row r="609" spans="1:12" hidden="1" x14ac:dyDescent="0.2">
      <c r="A609" s="31" t="s">
        <v>134</v>
      </c>
      <c r="B609" s="17">
        <f>VLOOKUP(A609,[1]TDSheet!$A$6:$B$227,2,0)</f>
        <v>221.06</v>
      </c>
      <c r="C609" s="11">
        <v>15</v>
      </c>
      <c r="D609" s="11"/>
      <c r="E609" s="11"/>
      <c r="F609" s="11"/>
      <c r="G609" s="18">
        <v>228.24445</v>
      </c>
      <c r="H609" s="19">
        <v>212.3</v>
      </c>
      <c r="I609" s="41"/>
      <c r="K609" s="18">
        <f>I609*G609</f>
        <v>0</v>
      </c>
      <c r="L609" s="26">
        <f t="shared" si="12"/>
        <v>0</v>
      </c>
    </row>
    <row r="610" spans="1:12" ht="25.5" hidden="1" x14ac:dyDescent="0.2">
      <c r="A610" s="32" t="s">
        <v>139</v>
      </c>
      <c r="B610" s="17">
        <v>111.51</v>
      </c>
      <c r="C610" s="8">
        <f>(G610-B610)/0.5</f>
        <v>7.2399999999999807</v>
      </c>
      <c r="D610" s="8"/>
      <c r="E610" s="8"/>
      <c r="F610" s="8"/>
      <c r="G610" s="18">
        <v>115.13</v>
      </c>
      <c r="H610" s="19"/>
      <c r="I610" s="41">
        <v>100</v>
      </c>
      <c r="J610" s="13">
        <v>200</v>
      </c>
      <c r="K610" s="18">
        <f>I610*G610</f>
        <v>11513</v>
      </c>
      <c r="L610" s="26">
        <f t="shared" si="12"/>
        <v>723.99999999999807</v>
      </c>
    </row>
    <row r="611" spans="1:12" hidden="1" x14ac:dyDescent="0.2">
      <c r="A611" s="22" t="s">
        <v>140</v>
      </c>
      <c r="B611" s="17">
        <v>228.75</v>
      </c>
      <c r="C611" s="11">
        <v>22</v>
      </c>
      <c r="D611" s="11"/>
      <c r="E611" s="11"/>
      <c r="F611" s="11"/>
      <c r="G611" s="18">
        <v>236.18437499999999</v>
      </c>
      <c r="H611" s="19">
        <v>228</v>
      </c>
      <c r="I611" s="41">
        <v>300</v>
      </c>
      <c r="K611" s="18">
        <f>I611*H611</f>
        <v>68400</v>
      </c>
      <c r="L611" s="26">
        <f t="shared" si="12"/>
        <v>6600</v>
      </c>
    </row>
    <row r="612" spans="1:12" hidden="1" x14ac:dyDescent="0.2">
      <c r="A612" s="22" t="s">
        <v>141</v>
      </c>
      <c r="B612" s="17">
        <v>231.05</v>
      </c>
      <c r="C612" s="11">
        <v>20</v>
      </c>
      <c r="D612" s="11"/>
      <c r="E612" s="11"/>
      <c r="F612" s="11"/>
      <c r="G612" s="18">
        <v>238.55912499999999</v>
      </c>
      <c r="H612" s="19">
        <v>228.5</v>
      </c>
      <c r="I612" s="41">
        <v>300</v>
      </c>
      <c r="K612" s="18">
        <f>I612*H612</f>
        <v>68550</v>
      </c>
      <c r="L612" s="26">
        <f t="shared" si="12"/>
        <v>6000</v>
      </c>
    </row>
    <row r="613" spans="1:12" hidden="1" x14ac:dyDescent="0.2">
      <c r="A613" s="43" t="s">
        <v>152</v>
      </c>
      <c r="B613" s="17">
        <v>133.1</v>
      </c>
      <c r="C613" s="34">
        <v>4.1199999999999903</v>
      </c>
      <c r="D613" s="34"/>
      <c r="E613" s="34"/>
      <c r="F613" s="34"/>
      <c r="G613" s="18">
        <v>137.42574999999999</v>
      </c>
      <c r="H613" s="19"/>
      <c r="I613" s="41">
        <v>400</v>
      </c>
      <c r="K613" s="18">
        <f>I613*G613</f>
        <v>54970.299999999996</v>
      </c>
      <c r="L613" s="26">
        <f t="shared" si="12"/>
        <v>1647.9999999999961</v>
      </c>
    </row>
    <row r="614" spans="1:12" hidden="1" x14ac:dyDescent="0.2">
      <c r="A614" s="33" t="s">
        <v>142</v>
      </c>
      <c r="B614" s="17">
        <v>234.23</v>
      </c>
      <c r="C614" s="8">
        <v>7.3908250000000066</v>
      </c>
      <c r="D614" s="8"/>
      <c r="E614" s="8"/>
      <c r="F614" s="8"/>
      <c r="G614" s="18">
        <v>241.84247499999998</v>
      </c>
      <c r="H614" s="19"/>
      <c r="I614" s="41">
        <v>50</v>
      </c>
      <c r="K614" s="18">
        <f>I614*G614</f>
        <v>12092.123749999999</v>
      </c>
      <c r="L614" s="26">
        <f t="shared" si="12"/>
        <v>369.54125000000033</v>
      </c>
    </row>
    <row r="615" spans="1:12" hidden="1" x14ac:dyDescent="0.2">
      <c r="A615" s="39" t="s">
        <v>52</v>
      </c>
      <c r="B615" s="17" t="s">
        <v>151</v>
      </c>
      <c r="C615" s="11">
        <v>18</v>
      </c>
      <c r="D615" s="11"/>
      <c r="E615" s="11"/>
      <c r="F615" s="11"/>
      <c r="G615" s="18">
        <v>215.38</v>
      </c>
      <c r="H615" s="19">
        <v>206</v>
      </c>
      <c r="I615" s="13">
        <v>50</v>
      </c>
      <c r="K615" s="18">
        <f>I615*G615</f>
        <v>10769</v>
      </c>
      <c r="L615" s="26">
        <f t="shared" si="12"/>
        <v>900</v>
      </c>
    </row>
    <row r="616" spans="1:12" hidden="1" x14ac:dyDescent="0.2">
      <c r="A616" s="39" t="s">
        <v>155</v>
      </c>
      <c r="B616" s="17">
        <v>214.58</v>
      </c>
      <c r="C616" s="34">
        <v>7</v>
      </c>
      <c r="D616" s="34"/>
      <c r="E616" s="34"/>
      <c r="F616" s="34"/>
      <c r="G616" s="18">
        <v>221.55</v>
      </c>
      <c r="H616" s="19"/>
      <c r="K616" s="18"/>
      <c r="L616" s="26"/>
    </row>
    <row r="617" spans="1:12" ht="12" hidden="1" x14ac:dyDescent="0.2">
      <c r="A617" s="40" t="s">
        <v>122</v>
      </c>
      <c r="B617" s="17">
        <v>204.37</v>
      </c>
      <c r="C617" s="11">
        <v>15</v>
      </c>
      <c r="D617" s="11"/>
      <c r="E617" s="11"/>
      <c r="F617" s="11"/>
      <c r="G617" s="18">
        <v>211.01</v>
      </c>
      <c r="H617" s="19">
        <v>199</v>
      </c>
      <c r="K617" s="18">
        <f>I617*G617</f>
        <v>0</v>
      </c>
      <c r="L617" s="26">
        <f>I617*C617</f>
        <v>0</v>
      </c>
    </row>
    <row r="618" spans="1:12" hidden="1" x14ac:dyDescent="0.2">
      <c r="I618" s="53">
        <f>SUBTOTAL(9,I575:I617)</f>
        <v>0</v>
      </c>
      <c r="J618" s="53"/>
      <c r="K618" s="54">
        <f>SUBTOTAL(9,K575:K617)</f>
        <v>0</v>
      </c>
      <c r="L618" s="55">
        <f>SUBTOTAL(9,L575:L617)</f>
        <v>0</v>
      </c>
    </row>
    <row r="619" spans="1:12" hidden="1" x14ac:dyDescent="0.2"/>
    <row r="620" spans="1:12" ht="26.25" hidden="1" x14ac:dyDescent="0.4">
      <c r="A620" s="42">
        <v>45202</v>
      </c>
    </row>
    <row r="621" spans="1:12" ht="39.75" hidden="1" customHeight="1" x14ac:dyDescent="0.2">
      <c r="A621" s="14"/>
      <c r="B621" s="14" t="s">
        <v>0</v>
      </c>
      <c r="C621" s="2" t="s">
        <v>157</v>
      </c>
      <c r="D621" s="2"/>
      <c r="E621" s="2"/>
      <c r="F621" s="2"/>
      <c r="G621" s="46" t="s">
        <v>148</v>
      </c>
      <c r="H621" s="46" t="s">
        <v>143</v>
      </c>
      <c r="I621" s="70" t="s">
        <v>144</v>
      </c>
      <c r="J621" s="67" t="s">
        <v>145</v>
      </c>
      <c r="K621" s="68" t="s">
        <v>146</v>
      </c>
    </row>
    <row r="622" spans="1:12" ht="15" hidden="1" customHeight="1" x14ac:dyDescent="0.2">
      <c r="A622" s="44" t="s">
        <v>1</v>
      </c>
      <c r="B622" s="14" t="s">
        <v>2</v>
      </c>
      <c r="C622" s="2"/>
      <c r="D622" s="2"/>
      <c r="E622" s="2"/>
      <c r="F622" s="2"/>
      <c r="G622" s="46"/>
      <c r="H622" s="46"/>
      <c r="I622" s="70"/>
      <c r="J622" s="67"/>
      <c r="K622" s="71"/>
    </row>
    <row r="623" spans="1:12" hidden="1" x14ac:dyDescent="0.2">
      <c r="A623" s="16" t="s">
        <v>5</v>
      </c>
      <c r="B623" s="17">
        <v>172.05</v>
      </c>
      <c r="C623" s="11">
        <v>28.5</v>
      </c>
      <c r="D623" s="11"/>
      <c r="E623" s="11"/>
      <c r="F623" s="11"/>
      <c r="G623" s="18">
        <v>187.48135000000002</v>
      </c>
      <c r="H623" s="19">
        <v>172.9</v>
      </c>
      <c r="K623" s="18">
        <f>I623*H623</f>
        <v>0</v>
      </c>
      <c r="L623" s="26">
        <f t="shared" ref="L623:L648" si="13">I623*C623</f>
        <v>0</v>
      </c>
    </row>
    <row r="624" spans="1:12" hidden="1" x14ac:dyDescent="0.2">
      <c r="A624" s="16" t="s">
        <v>6</v>
      </c>
      <c r="B624" s="58">
        <v>355.75</v>
      </c>
      <c r="C624" s="11">
        <v>21</v>
      </c>
      <c r="D624" s="11"/>
      <c r="E624" s="11"/>
      <c r="F624" s="11"/>
      <c r="G624" s="18">
        <v>276.68934999999999</v>
      </c>
      <c r="H624" s="19">
        <v>261.8</v>
      </c>
      <c r="I624" s="41"/>
      <c r="K624" s="18">
        <f>I624*H624</f>
        <v>0</v>
      </c>
      <c r="L624" s="26">
        <f t="shared" si="13"/>
        <v>0</v>
      </c>
    </row>
    <row r="625" spans="1:17" hidden="1" x14ac:dyDescent="0.2">
      <c r="A625" s="16" t="s">
        <v>16</v>
      </c>
      <c r="B625" s="59">
        <v>247.94</v>
      </c>
      <c r="C625" s="11">
        <v>24</v>
      </c>
      <c r="D625" s="11"/>
      <c r="E625" s="11"/>
      <c r="F625" s="11"/>
      <c r="G625" s="18">
        <v>162.298675</v>
      </c>
      <c r="H625" s="19">
        <v>154</v>
      </c>
      <c r="I625" s="41"/>
      <c r="K625" s="18">
        <f>I625*H625</f>
        <v>0</v>
      </c>
      <c r="L625" s="26">
        <f t="shared" si="13"/>
        <v>0</v>
      </c>
    </row>
    <row r="626" spans="1:17" hidden="1" x14ac:dyDescent="0.2">
      <c r="A626" s="48" t="s">
        <v>17</v>
      </c>
      <c r="B626" s="58">
        <v>247.94</v>
      </c>
      <c r="C626" s="50">
        <v>23</v>
      </c>
      <c r="D626" s="50"/>
      <c r="E626" s="50"/>
      <c r="F626" s="50"/>
      <c r="G626" s="18">
        <v>267.76854999999995</v>
      </c>
      <c r="H626" s="49">
        <v>212</v>
      </c>
      <c r="I626" s="41"/>
      <c r="K626" s="18">
        <f>I626*H626</f>
        <v>0</v>
      </c>
      <c r="L626" s="26">
        <f t="shared" si="13"/>
        <v>0</v>
      </c>
    </row>
    <row r="627" spans="1:17" hidden="1" x14ac:dyDescent="0.2">
      <c r="A627" s="31" t="s">
        <v>22</v>
      </c>
      <c r="B627" s="58">
        <v>247.08</v>
      </c>
      <c r="C627" s="8">
        <v>8.1396249999999668</v>
      </c>
      <c r="D627" s="8"/>
      <c r="E627" s="8"/>
      <c r="F627" s="8"/>
      <c r="G627" s="18">
        <v>271.516525</v>
      </c>
      <c r="H627" s="19"/>
      <c r="K627" s="18">
        <f>I627*G627</f>
        <v>0</v>
      </c>
      <c r="L627" s="26">
        <f t="shared" si="13"/>
        <v>0</v>
      </c>
    </row>
    <row r="628" spans="1:17" hidden="1" x14ac:dyDescent="0.2">
      <c r="A628" s="16" t="s">
        <v>26</v>
      </c>
      <c r="B628" s="58">
        <v>270.83999999999997</v>
      </c>
      <c r="C628" s="11">
        <v>16</v>
      </c>
      <c r="D628" s="11"/>
      <c r="E628" s="11"/>
      <c r="F628" s="11"/>
      <c r="G628" s="18">
        <v>263.26684999999998</v>
      </c>
      <c r="H628" s="19">
        <v>245</v>
      </c>
      <c r="I628" s="41"/>
      <c r="K628" s="18">
        <f>I628*H628</f>
        <v>0</v>
      </c>
      <c r="L628" s="26">
        <f t="shared" si="13"/>
        <v>0</v>
      </c>
    </row>
    <row r="629" spans="1:17" hidden="1" x14ac:dyDescent="0.2">
      <c r="A629" s="16" t="s">
        <v>28</v>
      </c>
      <c r="B629" s="58">
        <v>284.42</v>
      </c>
      <c r="C629" s="11">
        <v>17</v>
      </c>
      <c r="D629" s="11"/>
      <c r="E629" s="11"/>
      <c r="F629" s="11"/>
      <c r="G629" s="18">
        <v>276.50350000000003</v>
      </c>
      <c r="H629" s="19">
        <v>259</v>
      </c>
      <c r="I629" s="41"/>
      <c r="K629" s="18">
        <f>I629*H629</f>
        <v>0</v>
      </c>
      <c r="L629" s="26">
        <f t="shared" si="13"/>
        <v>0</v>
      </c>
    </row>
    <row r="630" spans="1:17" hidden="1" x14ac:dyDescent="0.2">
      <c r="A630" s="31" t="s">
        <v>32</v>
      </c>
      <c r="B630" s="58">
        <v>252.01</v>
      </c>
      <c r="C630" s="34">
        <f>G630-B630</f>
        <v>-10.849999999999994</v>
      </c>
      <c r="D630" s="34"/>
      <c r="E630" s="34"/>
      <c r="F630" s="34"/>
      <c r="G630" s="18">
        <v>241.16</v>
      </c>
      <c r="H630" s="19"/>
      <c r="I630" s="41"/>
      <c r="K630" s="18">
        <f>I630*G630</f>
        <v>0</v>
      </c>
      <c r="L630" s="26">
        <f t="shared" si="13"/>
        <v>0</v>
      </c>
    </row>
    <row r="631" spans="1:17" hidden="1" x14ac:dyDescent="0.2">
      <c r="A631" s="31" t="s">
        <v>33</v>
      </c>
      <c r="B631" s="58">
        <v>162.02000000000001</v>
      </c>
      <c r="C631" s="8">
        <v>14.230124999999987</v>
      </c>
      <c r="D631" s="8"/>
      <c r="E631" s="8"/>
      <c r="F631" s="8"/>
      <c r="G631" s="18">
        <v>180.83204999999998</v>
      </c>
      <c r="H631" s="19"/>
      <c r="K631" s="18">
        <f>I631*G631</f>
        <v>0</v>
      </c>
      <c r="L631" s="26">
        <f t="shared" si="13"/>
        <v>0</v>
      </c>
    </row>
    <row r="632" spans="1:17" hidden="1" x14ac:dyDescent="0.2">
      <c r="A632" s="16" t="s">
        <v>35</v>
      </c>
      <c r="B632" s="58">
        <v>209.78</v>
      </c>
      <c r="C632" s="11">
        <v>11</v>
      </c>
      <c r="D632" s="11"/>
      <c r="E632" s="11"/>
      <c r="F632" s="11"/>
      <c r="G632" s="18">
        <v>235.399675</v>
      </c>
      <c r="H632" s="19">
        <v>223</v>
      </c>
      <c r="K632" s="18">
        <f>I632*H632</f>
        <v>0</v>
      </c>
      <c r="L632" s="26">
        <f t="shared" si="13"/>
        <v>0</v>
      </c>
    </row>
    <row r="633" spans="1:17" hidden="1" x14ac:dyDescent="0.2">
      <c r="A633" s="16" t="s">
        <v>53</v>
      </c>
      <c r="B633" s="58">
        <v>303.31</v>
      </c>
      <c r="C633" s="34">
        <v>15</v>
      </c>
      <c r="D633" s="34"/>
      <c r="E633" s="34"/>
      <c r="F633" s="34"/>
      <c r="G633" s="18">
        <v>302.70835</v>
      </c>
      <c r="H633" s="19">
        <v>259.2</v>
      </c>
      <c r="K633" s="18">
        <f>I633*H633</f>
        <v>0</v>
      </c>
      <c r="L633" s="26">
        <f t="shared" si="13"/>
        <v>0</v>
      </c>
    </row>
    <row r="634" spans="1:17" hidden="1" x14ac:dyDescent="0.2">
      <c r="A634" s="16" t="s">
        <v>55</v>
      </c>
      <c r="B634" s="59">
        <v>121.08</v>
      </c>
      <c r="C634" s="8">
        <v>20</v>
      </c>
      <c r="D634" s="8"/>
      <c r="E634" s="8"/>
      <c r="F634" s="8"/>
      <c r="G634" s="18">
        <v>137.52000000000001</v>
      </c>
      <c r="H634" s="19">
        <v>129</v>
      </c>
      <c r="K634" s="18">
        <f>I634*G634</f>
        <v>0</v>
      </c>
      <c r="L634" s="26">
        <f t="shared" si="13"/>
        <v>0</v>
      </c>
    </row>
    <row r="635" spans="1:17" ht="12.75" hidden="1" customHeight="1" x14ac:dyDescent="0.2">
      <c r="A635" s="31" t="s">
        <v>56</v>
      </c>
      <c r="B635" s="59">
        <v>150.47999999999999</v>
      </c>
      <c r="C635" s="8">
        <v>12.958562499999999</v>
      </c>
      <c r="D635" s="8"/>
      <c r="E635" s="8"/>
      <c r="F635" s="8"/>
      <c r="G635" s="18">
        <v>167.96710000000002</v>
      </c>
      <c r="H635" s="19"/>
      <c r="K635" s="18">
        <f>I635*G635</f>
        <v>0</v>
      </c>
      <c r="L635" s="26">
        <f t="shared" si="13"/>
        <v>0</v>
      </c>
      <c r="Q635" s="47"/>
    </row>
    <row r="636" spans="1:17" hidden="1" x14ac:dyDescent="0.2">
      <c r="A636" s="48" t="s">
        <v>57</v>
      </c>
      <c r="B636" s="58">
        <v>211.94</v>
      </c>
      <c r="C636" s="50">
        <v>35</v>
      </c>
      <c r="D636" s="50"/>
      <c r="E636" s="50"/>
      <c r="F636" s="50"/>
      <c r="G636" s="18">
        <v>237.82605000000001</v>
      </c>
      <c r="H636" s="49">
        <v>168</v>
      </c>
      <c r="I636" s="41"/>
      <c r="K636" s="18">
        <f>I636*G636</f>
        <v>0</v>
      </c>
      <c r="L636" s="26">
        <f t="shared" si="13"/>
        <v>0</v>
      </c>
      <c r="Q636" s="47"/>
    </row>
    <row r="637" spans="1:17" hidden="1" x14ac:dyDescent="0.2">
      <c r="A637" s="48" t="s">
        <v>60</v>
      </c>
      <c r="B637" s="58">
        <v>154.63</v>
      </c>
      <c r="C637" s="50">
        <v>13</v>
      </c>
      <c r="D637" s="50"/>
      <c r="E637" s="50"/>
      <c r="F637" s="50"/>
      <c r="G637" s="18">
        <v>173.52195</v>
      </c>
      <c r="H637" s="49">
        <v>137</v>
      </c>
      <c r="I637" s="41"/>
      <c r="K637" s="18">
        <f>I637*H637</f>
        <v>0</v>
      </c>
      <c r="L637" s="26">
        <f t="shared" si="13"/>
        <v>0</v>
      </c>
      <c r="Q637" s="47"/>
    </row>
    <row r="638" spans="1:17" hidden="1" x14ac:dyDescent="0.2">
      <c r="A638" s="47" t="s">
        <v>62</v>
      </c>
      <c r="B638" s="58">
        <v>192.01</v>
      </c>
      <c r="C638" s="11">
        <v>20</v>
      </c>
      <c r="D638" s="11"/>
      <c r="E638" s="11"/>
      <c r="F638" s="11"/>
      <c r="G638" s="18">
        <v>208.63727499999999</v>
      </c>
      <c r="H638" s="19">
        <v>202</v>
      </c>
      <c r="I638" s="41"/>
      <c r="K638" s="18">
        <f>I638*H638</f>
        <v>0</v>
      </c>
      <c r="L638" s="26">
        <f t="shared" si="13"/>
        <v>0</v>
      </c>
      <c r="Q638" s="47"/>
    </row>
    <row r="639" spans="1:17" hidden="1" x14ac:dyDescent="0.2">
      <c r="A639" s="16" t="s">
        <v>63</v>
      </c>
      <c r="B639" s="58">
        <v>123.59</v>
      </c>
      <c r="C639" s="11">
        <v>14</v>
      </c>
      <c r="D639" s="11"/>
      <c r="E639" s="11"/>
      <c r="F639" s="11"/>
      <c r="G639" s="18">
        <v>142.14427499999999</v>
      </c>
      <c r="H639" s="19">
        <v>138</v>
      </c>
      <c r="I639" s="41"/>
      <c r="K639" s="18">
        <f>I639*H639</f>
        <v>0</v>
      </c>
      <c r="L639" s="26">
        <f t="shared" si="13"/>
        <v>0</v>
      </c>
      <c r="Q639" s="47"/>
    </row>
    <row r="640" spans="1:17" hidden="1" x14ac:dyDescent="0.2">
      <c r="A640" s="48" t="s">
        <v>64</v>
      </c>
      <c r="B640" s="58">
        <v>219.55</v>
      </c>
      <c r="C640" s="50">
        <v>20</v>
      </c>
      <c r="D640" s="50"/>
      <c r="E640" s="50"/>
      <c r="F640" s="50"/>
      <c r="G640" s="18">
        <v>238.55912499999999</v>
      </c>
      <c r="H640" s="49">
        <v>188</v>
      </c>
      <c r="I640" s="41"/>
      <c r="K640" s="18">
        <f>I640*H640</f>
        <v>0</v>
      </c>
      <c r="L640" s="26">
        <f t="shared" si="13"/>
        <v>0</v>
      </c>
    </row>
    <row r="641" spans="1:12" hidden="1" x14ac:dyDescent="0.2">
      <c r="A641" s="16" t="s">
        <v>72</v>
      </c>
      <c r="B641" s="58">
        <v>223.29</v>
      </c>
      <c r="C641" s="11">
        <v>25</v>
      </c>
      <c r="D641" s="11"/>
      <c r="E641" s="11"/>
      <c r="F641" s="11"/>
      <c r="G641" s="18">
        <v>250.55677499999999</v>
      </c>
      <c r="H641" s="19">
        <v>229.27</v>
      </c>
      <c r="I641" s="41"/>
      <c r="K641" s="18">
        <f>I641*H641</f>
        <v>0</v>
      </c>
      <c r="L641" s="26">
        <f t="shared" si="13"/>
        <v>0</v>
      </c>
    </row>
    <row r="642" spans="1:12" hidden="1" x14ac:dyDescent="0.2">
      <c r="A642" s="31" t="s">
        <v>73</v>
      </c>
      <c r="B642" s="58">
        <v>124.69</v>
      </c>
      <c r="C642" s="8">
        <v>10.951687499999991</v>
      </c>
      <c r="D642" s="8"/>
      <c r="E642" s="8"/>
      <c r="F642" s="8"/>
      <c r="G642" s="18">
        <v>139.17067499999999</v>
      </c>
      <c r="H642" s="19"/>
      <c r="K642" s="18">
        <f>I642*G642</f>
        <v>0</v>
      </c>
      <c r="L642" s="26">
        <f t="shared" si="13"/>
        <v>0</v>
      </c>
    </row>
    <row r="643" spans="1:12" hidden="1" x14ac:dyDescent="0.2">
      <c r="A643" s="16" t="s">
        <v>76</v>
      </c>
      <c r="B643" s="58">
        <v>192.01</v>
      </c>
      <c r="C643" s="11">
        <v>23</v>
      </c>
      <c r="D643" s="11"/>
      <c r="E643" s="11"/>
      <c r="F643" s="11"/>
      <c r="G643" s="18">
        <v>208.63727499999999</v>
      </c>
      <c r="H643" s="19">
        <v>205</v>
      </c>
      <c r="I643" s="41"/>
      <c r="K643" s="18">
        <f>I643*H643</f>
        <v>0</v>
      </c>
      <c r="L643" s="26">
        <f t="shared" si="13"/>
        <v>0</v>
      </c>
    </row>
    <row r="644" spans="1:12" hidden="1" x14ac:dyDescent="0.2">
      <c r="A644" s="16" t="s">
        <v>81</v>
      </c>
      <c r="B644" s="58">
        <v>154.85</v>
      </c>
      <c r="C644" s="11">
        <v>11</v>
      </c>
      <c r="D644" s="11"/>
      <c r="E644" s="11"/>
      <c r="F644" s="11"/>
      <c r="G644" s="18">
        <v>173.75942499999999</v>
      </c>
      <c r="H644" s="19">
        <v>163</v>
      </c>
      <c r="I644" s="41"/>
      <c r="K644" s="18">
        <f>I644*H644</f>
        <v>0</v>
      </c>
      <c r="L644" s="26">
        <f t="shared" si="13"/>
        <v>0</v>
      </c>
    </row>
    <row r="645" spans="1:12" hidden="1" x14ac:dyDescent="0.2">
      <c r="A645" s="16" t="s">
        <v>83</v>
      </c>
      <c r="B645" s="58">
        <v>265.37</v>
      </c>
      <c r="C645" s="11">
        <v>25</v>
      </c>
      <c r="D645" s="11"/>
      <c r="E645" s="11"/>
      <c r="F645" s="11"/>
      <c r="G645" s="18">
        <v>296.20359999999999</v>
      </c>
      <c r="H645" s="19">
        <v>268.45</v>
      </c>
      <c r="K645" s="18">
        <f>I645*G645</f>
        <v>0</v>
      </c>
      <c r="L645" s="26">
        <f t="shared" si="13"/>
        <v>0</v>
      </c>
    </row>
    <row r="646" spans="1:12" hidden="1" x14ac:dyDescent="0.2">
      <c r="A646" s="31" t="s">
        <v>84</v>
      </c>
      <c r="B646" s="58">
        <v>193.86</v>
      </c>
      <c r="C646" s="8">
        <v>6.4372749999999996</v>
      </c>
      <c r="D646" s="8"/>
      <c r="E646" s="8"/>
      <c r="F646" s="8"/>
      <c r="G646" s="18">
        <v>210.64032499999999</v>
      </c>
      <c r="H646" s="19"/>
      <c r="I646" s="41"/>
      <c r="K646" s="18">
        <f>I646*G646</f>
        <v>0</v>
      </c>
      <c r="L646" s="26">
        <f t="shared" si="13"/>
        <v>0</v>
      </c>
    </row>
    <row r="647" spans="1:12" ht="22.5" hidden="1" x14ac:dyDescent="0.2">
      <c r="A647" s="51" t="s">
        <v>156</v>
      </c>
      <c r="B647" s="58">
        <v>130.65</v>
      </c>
      <c r="C647" s="8">
        <v>12</v>
      </c>
      <c r="D647" s="8"/>
      <c r="E647" s="8"/>
      <c r="F647" s="8"/>
      <c r="G647" s="18">
        <v>128.4</v>
      </c>
      <c r="H647" s="19"/>
      <c r="I647" s="52"/>
      <c r="K647" s="18">
        <f>I647*G647</f>
        <v>0</v>
      </c>
      <c r="L647" s="26">
        <f t="shared" si="13"/>
        <v>0</v>
      </c>
    </row>
    <row r="648" spans="1:12" hidden="1" x14ac:dyDescent="0.2">
      <c r="A648" s="16" t="s">
        <v>153</v>
      </c>
      <c r="B648" s="59">
        <v>306.13</v>
      </c>
      <c r="C648" s="11">
        <v>22</v>
      </c>
      <c r="D648" s="11"/>
      <c r="E648" s="11"/>
      <c r="F648" s="11"/>
      <c r="G648" s="18">
        <v>283.90652500000004</v>
      </c>
      <c r="H648" s="19">
        <v>269</v>
      </c>
      <c r="K648" s="18">
        <f>I648*G648</f>
        <v>0</v>
      </c>
      <c r="L648" s="26">
        <f t="shared" si="13"/>
        <v>0</v>
      </c>
    </row>
    <row r="649" spans="1:12" ht="22.5" hidden="1" x14ac:dyDescent="0.2">
      <c r="A649" s="16" t="s">
        <v>154</v>
      </c>
      <c r="B649" s="58">
        <v>313.61</v>
      </c>
      <c r="C649" s="11">
        <v>27</v>
      </c>
      <c r="D649" s="11"/>
      <c r="E649" s="11"/>
      <c r="F649" s="11"/>
      <c r="G649" s="18">
        <v>290.85000000000002</v>
      </c>
      <c r="H649" s="19"/>
      <c r="K649" s="18"/>
      <c r="L649" s="26"/>
    </row>
    <row r="650" spans="1:12" hidden="1" x14ac:dyDescent="0.2">
      <c r="A650" s="31" t="s">
        <v>93</v>
      </c>
      <c r="B650" s="59">
        <v>133.68</v>
      </c>
      <c r="C650" s="34">
        <f>(G650-B650)/0.35</f>
        <v>12.413142857142816</v>
      </c>
      <c r="D650" s="34"/>
      <c r="E650" s="34"/>
      <c r="F650" s="34"/>
      <c r="G650" s="18">
        <v>138.02459999999999</v>
      </c>
      <c r="H650" s="20"/>
      <c r="K650" s="18">
        <f>I650*H650</f>
        <v>0</v>
      </c>
      <c r="L650" s="26">
        <f t="shared" ref="L650:L663" si="14">I650*C650</f>
        <v>0</v>
      </c>
    </row>
    <row r="651" spans="1:12" hidden="1" x14ac:dyDescent="0.2">
      <c r="A651" s="31" t="s">
        <v>94</v>
      </c>
      <c r="B651" s="58">
        <v>262.74</v>
      </c>
      <c r="C651" s="34">
        <v>25</v>
      </c>
      <c r="D651" s="34"/>
      <c r="E651" s="34"/>
      <c r="F651" s="34"/>
      <c r="G651" s="18">
        <v>293.26097499999997</v>
      </c>
      <c r="H651" s="19">
        <v>266.43</v>
      </c>
      <c r="I651" s="41"/>
      <c r="K651" s="18">
        <f>I651*G651</f>
        <v>0</v>
      </c>
      <c r="L651" s="26">
        <f t="shared" si="14"/>
        <v>0</v>
      </c>
    </row>
    <row r="652" spans="1:12" hidden="1" x14ac:dyDescent="0.2">
      <c r="A652" s="31" t="s">
        <v>97</v>
      </c>
      <c r="B652" s="58">
        <v>127.85</v>
      </c>
      <c r="C652" s="8">
        <v>3.9477749999999929</v>
      </c>
      <c r="D652" s="8"/>
      <c r="E652" s="8"/>
      <c r="F652" s="8"/>
      <c r="G652" s="18">
        <v>125.41777499999999</v>
      </c>
      <c r="H652" s="19"/>
      <c r="I652" s="41"/>
      <c r="K652" s="18">
        <f>I652*G652</f>
        <v>0</v>
      </c>
      <c r="L652" s="26">
        <f t="shared" si="14"/>
        <v>0</v>
      </c>
    </row>
    <row r="653" spans="1:12" hidden="1" x14ac:dyDescent="0.2">
      <c r="A653" s="48" t="s">
        <v>98</v>
      </c>
      <c r="B653" s="58">
        <v>279.43</v>
      </c>
      <c r="C653" s="50">
        <v>27</v>
      </c>
      <c r="D653" s="50"/>
      <c r="E653" s="50"/>
      <c r="F653" s="50"/>
      <c r="G653" s="18">
        <v>274.118425</v>
      </c>
      <c r="H653" s="49">
        <v>221</v>
      </c>
      <c r="K653" s="18">
        <f>I653*H653</f>
        <v>0</v>
      </c>
      <c r="L653" s="26">
        <f t="shared" si="14"/>
        <v>0</v>
      </c>
    </row>
    <row r="654" spans="1:12" hidden="1" x14ac:dyDescent="0.2">
      <c r="A654" s="47" t="s">
        <v>116</v>
      </c>
      <c r="B654" s="58">
        <v>96.07</v>
      </c>
      <c r="C654" s="11">
        <v>18</v>
      </c>
      <c r="D654" s="11"/>
      <c r="E654" s="11"/>
      <c r="F654" s="11"/>
      <c r="G654" s="18">
        <v>94.246600000000001</v>
      </c>
      <c r="H654" s="19">
        <v>89</v>
      </c>
      <c r="I654" s="41"/>
      <c r="K654" s="18">
        <f>I654*H654</f>
        <v>0</v>
      </c>
      <c r="L654" s="26">
        <f t="shared" si="14"/>
        <v>0</v>
      </c>
    </row>
    <row r="655" spans="1:12" hidden="1" x14ac:dyDescent="0.2">
      <c r="A655" s="31" t="s">
        <v>118</v>
      </c>
      <c r="B655" s="58">
        <v>219.59</v>
      </c>
      <c r="C655" s="8">
        <v>6.7807999999999993</v>
      </c>
      <c r="D655" s="8"/>
      <c r="E655" s="8"/>
      <c r="F655" s="8"/>
      <c r="G655" s="18">
        <v>215.42079999999999</v>
      </c>
      <c r="H655" s="19"/>
      <c r="I655" s="41"/>
      <c r="K655" s="18">
        <f>I655*G655</f>
        <v>0</v>
      </c>
      <c r="L655" s="26">
        <f t="shared" si="14"/>
        <v>0</v>
      </c>
    </row>
    <row r="656" spans="1:12" hidden="1" x14ac:dyDescent="0.2">
      <c r="A656" s="16" t="s">
        <v>127</v>
      </c>
      <c r="B656" s="58">
        <v>202</v>
      </c>
      <c r="C656" s="11">
        <v>15</v>
      </c>
      <c r="D656" s="11"/>
      <c r="E656" s="11"/>
      <c r="F656" s="11"/>
      <c r="G656" s="18">
        <v>192.66449999999998</v>
      </c>
      <c r="H656" s="19">
        <v>185.6</v>
      </c>
      <c r="I656" s="41"/>
      <c r="K656" s="18">
        <f>I656*H656</f>
        <v>0</v>
      </c>
      <c r="L656" s="26">
        <f t="shared" si="14"/>
        <v>0</v>
      </c>
    </row>
    <row r="657" spans="1:12" hidden="1" x14ac:dyDescent="0.2">
      <c r="A657" s="31" t="s">
        <v>134</v>
      </c>
      <c r="B657" s="58">
        <v>239.3</v>
      </c>
      <c r="C657" s="11">
        <v>15</v>
      </c>
      <c r="D657" s="11"/>
      <c r="E657" s="11"/>
      <c r="F657" s="11"/>
      <c r="G657" s="18">
        <v>228.24445</v>
      </c>
      <c r="H657" s="19">
        <v>212.3</v>
      </c>
      <c r="I657" s="41"/>
      <c r="K657" s="18">
        <f>I657*G657</f>
        <v>0</v>
      </c>
      <c r="L657" s="26">
        <f t="shared" si="14"/>
        <v>0</v>
      </c>
    </row>
    <row r="658" spans="1:12" ht="25.5" hidden="1" x14ac:dyDescent="0.2">
      <c r="A658" s="32" t="s">
        <v>139</v>
      </c>
      <c r="B658" s="58">
        <v>101.28</v>
      </c>
      <c r="C658" s="8">
        <f>(G658-B658)/0.5</f>
        <v>27.699999999999989</v>
      </c>
      <c r="D658" s="8"/>
      <c r="E658" s="8"/>
      <c r="F658" s="8"/>
      <c r="G658" s="18">
        <v>115.13</v>
      </c>
      <c r="H658" s="19"/>
      <c r="I658" s="41"/>
      <c r="K658" s="18">
        <f>I658*G658</f>
        <v>0</v>
      </c>
      <c r="L658" s="26">
        <f t="shared" si="14"/>
        <v>0</v>
      </c>
    </row>
    <row r="659" spans="1:12" hidden="1" x14ac:dyDescent="0.2">
      <c r="A659" s="22" t="s">
        <v>140</v>
      </c>
      <c r="B659" s="58">
        <v>217.37</v>
      </c>
      <c r="C659" s="11">
        <v>22</v>
      </c>
      <c r="D659" s="11"/>
      <c r="E659" s="11"/>
      <c r="F659" s="11"/>
      <c r="G659" s="18">
        <v>236.18437499999999</v>
      </c>
      <c r="H659" s="19">
        <v>228</v>
      </c>
      <c r="I659" s="41"/>
      <c r="K659" s="18">
        <f>I659*H659</f>
        <v>0</v>
      </c>
      <c r="L659" s="26">
        <f t="shared" si="14"/>
        <v>0</v>
      </c>
    </row>
    <row r="660" spans="1:12" hidden="1" x14ac:dyDescent="0.2">
      <c r="A660" s="22" t="s">
        <v>141</v>
      </c>
      <c r="B660" s="58">
        <v>219.55</v>
      </c>
      <c r="C660" s="11">
        <v>20</v>
      </c>
      <c r="D660" s="11"/>
      <c r="E660" s="11"/>
      <c r="F660" s="11"/>
      <c r="G660" s="18">
        <v>238.55912499999999</v>
      </c>
      <c r="H660" s="19">
        <v>228.5</v>
      </c>
      <c r="I660" s="41"/>
      <c r="K660" s="18">
        <f>I660*H660</f>
        <v>0</v>
      </c>
      <c r="L660" s="26">
        <f t="shared" si="14"/>
        <v>0</v>
      </c>
    </row>
    <row r="661" spans="1:12" hidden="1" x14ac:dyDescent="0.2">
      <c r="A661" s="43" t="s">
        <v>152</v>
      </c>
      <c r="B661" s="58">
        <v>144.08000000000001</v>
      </c>
      <c r="C661" s="34">
        <v>4.1199999999999903</v>
      </c>
      <c r="D661" s="34"/>
      <c r="E661" s="34"/>
      <c r="F661" s="34"/>
      <c r="G661" s="18">
        <v>137.42574999999999</v>
      </c>
      <c r="H661" s="19"/>
      <c r="I661" s="41"/>
      <c r="K661" s="18">
        <f>I661*G661</f>
        <v>0</v>
      </c>
      <c r="L661" s="26">
        <f t="shared" si="14"/>
        <v>0</v>
      </c>
    </row>
    <row r="662" spans="1:12" hidden="1" x14ac:dyDescent="0.2">
      <c r="A662" s="33" t="s">
        <v>142</v>
      </c>
      <c r="B662" s="58">
        <v>246.53</v>
      </c>
      <c r="C662" s="8">
        <v>7.3908250000000066</v>
      </c>
      <c r="D662" s="8"/>
      <c r="E662" s="8"/>
      <c r="F662" s="8"/>
      <c r="G662" s="18">
        <v>241.84247499999998</v>
      </c>
      <c r="H662" s="19"/>
      <c r="I662" s="41"/>
      <c r="K662" s="18">
        <f>I662*G662</f>
        <v>0</v>
      </c>
      <c r="L662" s="26">
        <f t="shared" si="14"/>
        <v>0</v>
      </c>
    </row>
    <row r="663" spans="1:12" hidden="1" x14ac:dyDescent="0.2">
      <c r="A663" s="39" t="s">
        <v>52</v>
      </c>
      <c r="B663" s="58">
        <v>192.97</v>
      </c>
      <c r="C663" s="11">
        <v>18</v>
      </c>
      <c r="D663" s="11"/>
      <c r="E663" s="11"/>
      <c r="F663" s="11"/>
      <c r="G663" s="18">
        <v>215.38</v>
      </c>
      <c r="H663" s="19">
        <v>206</v>
      </c>
      <c r="K663" s="18">
        <f>I663*G663</f>
        <v>0</v>
      </c>
      <c r="L663" s="26">
        <f t="shared" si="14"/>
        <v>0</v>
      </c>
    </row>
    <row r="664" spans="1:12" hidden="1" x14ac:dyDescent="0.2">
      <c r="A664" s="39" t="s">
        <v>155</v>
      </c>
      <c r="B664" s="58">
        <v>198.92</v>
      </c>
      <c r="C664" s="34">
        <v>7</v>
      </c>
      <c r="D664" s="34"/>
      <c r="E664" s="34"/>
      <c r="F664" s="34"/>
      <c r="G664" s="18">
        <v>221.55</v>
      </c>
      <c r="H664" s="19"/>
      <c r="K664" s="18"/>
      <c r="L664" s="26"/>
    </row>
    <row r="665" spans="1:12" ht="12" hidden="1" x14ac:dyDescent="0.2">
      <c r="A665" s="40" t="s">
        <v>122</v>
      </c>
      <c r="B665" s="58">
        <v>215.1</v>
      </c>
      <c r="C665" s="11">
        <v>15</v>
      </c>
      <c r="D665" s="11"/>
      <c r="E665" s="11"/>
      <c r="F665" s="11"/>
      <c r="G665" s="18">
        <v>211.01</v>
      </c>
      <c r="H665" s="19">
        <v>199</v>
      </c>
      <c r="K665" s="18">
        <f>I665*G665</f>
        <v>0</v>
      </c>
      <c r="L665" s="26">
        <f>I665*C665</f>
        <v>0</v>
      </c>
    </row>
    <row r="666" spans="1:12" x14ac:dyDescent="0.2">
      <c r="I666" s="53">
        <f>SUBTOTAL(9,I623:I665)</f>
        <v>0</v>
      </c>
      <c r="J666" s="53"/>
      <c r="K666" s="54">
        <f>SUBTOTAL(9,K623:K665)</f>
        <v>0</v>
      </c>
      <c r="L666" s="55">
        <f>SUBTOTAL(9,L623:L665)</f>
        <v>0</v>
      </c>
    </row>
    <row r="668" spans="1:12" ht="26.25" x14ac:dyDescent="0.4">
      <c r="A668" s="42">
        <v>45279</v>
      </c>
    </row>
    <row r="669" spans="1:12" ht="59.25" customHeight="1" x14ac:dyDescent="0.2">
      <c r="A669" s="14"/>
      <c r="B669" s="14" t="s">
        <v>0</v>
      </c>
      <c r="C669" s="2" t="s">
        <v>158</v>
      </c>
      <c r="D669" s="2" t="s">
        <v>159</v>
      </c>
      <c r="E669" s="2"/>
      <c r="F669" s="2" t="s">
        <v>164</v>
      </c>
      <c r="G669" s="46" t="s">
        <v>148</v>
      </c>
      <c r="H669" s="46" t="s">
        <v>143</v>
      </c>
      <c r="I669" s="70" t="s">
        <v>144</v>
      </c>
      <c r="J669" s="67" t="s">
        <v>145</v>
      </c>
      <c r="K669" s="68" t="s">
        <v>146</v>
      </c>
    </row>
    <row r="670" spans="1:12" ht="15" hidden="1" customHeight="1" x14ac:dyDescent="0.2">
      <c r="A670" s="56" t="s">
        <v>1</v>
      </c>
      <c r="B670" s="14" t="s">
        <v>2</v>
      </c>
      <c r="C670" s="2"/>
      <c r="D670" s="2"/>
      <c r="E670" s="2"/>
      <c r="F670" s="2"/>
      <c r="G670" s="46"/>
      <c r="H670" s="46"/>
      <c r="I670" s="70"/>
      <c r="J670" s="67"/>
      <c r="K670" s="76"/>
    </row>
    <row r="671" spans="1:12" hidden="1" x14ac:dyDescent="0.2">
      <c r="A671" s="61" t="s">
        <v>160</v>
      </c>
      <c r="B671" s="17">
        <v>157.82</v>
      </c>
      <c r="C671" s="11">
        <v>28.5</v>
      </c>
      <c r="D671" s="11">
        <v>26.31</v>
      </c>
      <c r="E671" s="11">
        <f>(H671-B671)+D671</f>
        <v>29.490000000000006</v>
      </c>
      <c r="F671" s="11">
        <v>37.71</v>
      </c>
      <c r="G671" s="18">
        <v>187.48135000000002</v>
      </c>
      <c r="H671" s="19">
        <v>161</v>
      </c>
      <c r="K671" s="18">
        <f>I671*H671</f>
        <v>0</v>
      </c>
      <c r="L671" s="26">
        <f>I671*E671</f>
        <v>0</v>
      </c>
    </row>
    <row r="672" spans="1:12" hidden="1" x14ac:dyDescent="0.2">
      <c r="A672" s="61" t="s">
        <v>161</v>
      </c>
      <c r="B672" s="58">
        <v>257.62</v>
      </c>
      <c r="C672" s="11">
        <v>21</v>
      </c>
      <c r="D672" s="11">
        <v>19.32</v>
      </c>
      <c r="E672" s="11">
        <f t="shared" ref="E672:E713" si="15">(H672-B672)+D672</f>
        <v>23.500000000000007</v>
      </c>
      <c r="F672" s="11">
        <v>27.69</v>
      </c>
      <c r="G672" s="18">
        <v>276.68934999999999</v>
      </c>
      <c r="H672" s="19">
        <v>261.8</v>
      </c>
      <c r="I672" s="41"/>
      <c r="K672" s="18">
        <f>I672*H672</f>
        <v>0</v>
      </c>
      <c r="L672" s="26">
        <f t="shared" ref="L672:L713" si="16">I672*E672</f>
        <v>0</v>
      </c>
    </row>
    <row r="673" spans="1:17" hidden="1" x14ac:dyDescent="0.2">
      <c r="A673" s="61" t="s">
        <v>162</v>
      </c>
      <c r="B673" s="59">
        <v>129</v>
      </c>
      <c r="C673" s="11">
        <v>24</v>
      </c>
      <c r="D673" s="11">
        <v>21.51</v>
      </c>
      <c r="E673" s="11">
        <f t="shared" si="15"/>
        <v>36.510000000000005</v>
      </c>
      <c r="F673" s="11">
        <v>61.64</v>
      </c>
      <c r="G673" s="18">
        <v>162.298675</v>
      </c>
      <c r="H673" s="19">
        <v>144</v>
      </c>
      <c r="I673" s="41"/>
      <c r="K673" s="18">
        <f>I673*H673</f>
        <v>0</v>
      </c>
      <c r="L673" s="26">
        <f t="shared" si="16"/>
        <v>0</v>
      </c>
    </row>
    <row r="674" spans="1:17" x14ac:dyDescent="0.2">
      <c r="A674" s="61" t="s">
        <v>163</v>
      </c>
      <c r="B674" s="58">
        <v>247.94</v>
      </c>
      <c r="C674" s="50">
        <v>23</v>
      </c>
      <c r="D674" s="50">
        <v>18.61</v>
      </c>
      <c r="E674" s="11">
        <f t="shared" si="15"/>
        <v>5.6700000000000017</v>
      </c>
      <c r="F674" s="11">
        <v>53.31</v>
      </c>
      <c r="G674" s="18">
        <v>267.76854999999995</v>
      </c>
      <c r="H674" s="49">
        <v>235</v>
      </c>
      <c r="I674" s="77">
        <v>500</v>
      </c>
      <c r="J674" s="77">
        <v>500</v>
      </c>
      <c r="K674" s="18">
        <f>I674*H674</f>
        <v>117500</v>
      </c>
      <c r="L674" s="26">
        <f t="shared" si="16"/>
        <v>2835.0000000000009</v>
      </c>
    </row>
    <row r="675" spans="1:17" hidden="1" x14ac:dyDescent="0.2">
      <c r="A675" s="31" t="s">
        <v>22</v>
      </c>
      <c r="B675" s="58">
        <v>247.08</v>
      </c>
      <c r="C675" s="8">
        <v>8.1396249999999668</v>
      </c>
      <c r="D675" s="8"/>
      <c r="E675" s="11"/>
      <c r="F675" s="11"/>
      <c r="G675" s="18">
        <v>271.516525</v>
      </c>
      <c r="H675" s="19"/>
      <c r="K675" s="18">
        <f>I675*G675</f>
        <v>0</v>
      </c>
      <c r="L675" s="26">
        <f t="shared" si="16"/>
        <v>0</v>
      </c>
    </row>
    <row r="676" spans="1:17" x14ac:dyDescent="0.2">
      <c r="A676" s="61" t="s">
        <v>26</v>
      </c>
      <c r="B676" s="58">
        <v>270.83999999999997</v>
      </c>
      <c r="C676" s="11">
        <v>16</v>
      </c>
      <c r="D676" s="11">
        <v>20.350000000000001</v>
      </c>
      <c r="E676" s="11">
        <f t="shared" si="15"/>
        <v>4.5100000000000264</v>
      </c>
      <c r="F676" s="11">
        <v>29.12</v>
      </c>
      <c r="G676" s="18">
        <v>263.26684999999998</v>
      </c>
      <c r="H676" s="19">
        <v>255</v>
      </c>
      <c r="I676" s="77">
        <v>400</v>
      </c>
      <c r="J676" s="77">
        <v>400</v>
      </c>
      <c r="K676" s="18">
        <f>I676*H676</f>
        <v>102000</v>
      </c>
      <c r="L676" s="26">
        <f t="shared" si="16"/>
        <v>1804.0000000000105</v>
      </c>
    </row>
    <row r="677" spans="1:17" hidden="1" x14ac:dyDescent="0.2">
      <c r="A677" s="61" t="s">
        <v>28</v>
      </c>
      <c r="B677" s="58">
        <v>284.42</v>
      </c>
      <c r="C677" s="11">
        <v>17</v>
      </c>
      <c r="D677" s="11">
        <v>21.33</v>
      </c>
      <c r="E677" s="11">
        <f t="shared" si="15"/>
        <v>5.9099999999999824</v>
      </c>
      <c r="F677" s="11">
        <v>30.58</v>
      </c>
      <c r="G677" s="18">
        <v>276.50350000000003</v>
      </c>
      <c r="H677" s="19">
        <v>269</v>
      </c>
      <c r="I677" s="41"/>
      <c r="K677" s="18">
        <f>I677*H677</f>
        <v>0</v>
      </c>
      <c r="L677" s="26">
        <f t="shared" si="16"/>
        <v>0</v>
      </c>
    </row>
    <row r="678" spans="1:17" x14ac:dyDescent="0.2">
      <c r="A678" s="31" t="s">
        <v>32</v>
      </c>
      <c r="B678" s="58">
        <v>252.01</v>
      </c>
      <c r="C678" s="34">
        <f>G678-B678</f>
        <v>-10.849999999999994</v>
      </c>
      <c r="D678" s="34"/>
      <c r="E678" s="11"/>
      <c r="F678" s="11">
        <v>27.09</v>
      </c>
      <c r="G678" s="18">
        <v>241.16</v>
      </c>
      <c r="H678" s="19"/>
      <c r="I678" s="77">
        <v>100</v>
      </c>
      <c r="J678" s="77">
        <v>100</v>
      </c>
      <c r="K678" s="18">
        <f>I678*G678</f>
        <v>24116</v>
      </c>
      <c r="L678" s="26">
        <f t="shared" si="16"/>
        <v>0</v>
      </c>
    </row>
    <row r="679" spans="1:17" hidden="1" x14ac:dyDescent="0.2">
      <c r="A679" s="31" t="s">
        <v>33</v>
      </c>
      <c r="B679" s="58">
        <v>162.02000000000001</v>
      </c>
      <c r="C679" s="8">
        <v>14.230124999999987</v>
      </c>
      <c r="D679" s="8"/>
      <c r="E679" s="11"/>
      <c r="F679" s="11"/>
      <c r="G679" s="18">
        <v>180.83204999999998</v>
      </c>
      <c r="H679" s="19"/>
      <c r="K679" s="18">
        <f>I679*G679</f>
        <v>0</v>
      </c>
      <c r="L679" s="26">
        <f t="shared" si="16"/>
        <v>0</v>
      </c>
    </row>
    <row r="680" spans="1:17" hidden="1" x14ac:dyDescent="0.2">
      <c r="A680" s="61" t="s">
        <v>35</v>
      </c>
      <c r="B680" s="58">
        <v>209.78</v>
      </c>
      <c r="C680" s="11">
        <v>11</v>
      </c>
      <c r="D680" s="11">
        <v>15.73</v>
      </c>
      <c r="E680" s="11">
        <f t="shared" si="15"/>
        <v>18.95</v>
      </c>
      <c r="F680" s="11">
        <v>22.55</v>
      </c>
      <c r="G680" s="18">
        <v>235.399675</v>
      </c>
      <c r="H680" s="19">
        <v>213</v>
      </c>
      <c r="K680" s="18">
        <f>I680*H680</f>
        <v>0</v>
      </c>
      <c r="L680" s="26">
        <f t="shared" si="16"/>
        <v>0</v>
      </c>
    </row>
    <row r="681" spans="1:17" hidden="1" x14ac:dyDescent="0.2">
      <c r="A681" s="61" t="s">
        <v>53</v>
      </c>
      <c r="B681" s="58">
        <v>269.76</v>
      </c>
      <c r="C681" s="34">
        <v>15</v>
      </c>
      <c r="D681" s="34">
        <v>20.23</v>
      </c>
      <c r="E681" s="11">
        <f t="shared" si="15"/>
        <v>9.6699999999999982</v>
      </c>
      <c r="F681" s="11">
        <v>20.3</v>
      </c>
      <c r="G681" s="18">
        <v>302.70835</v>
      </c>
      <c r="H681" s="19">
        <v>259.2</v>
      </c>
      <c r="K681" s="18">
        <f>I681*H681</f>
        <v>0</v>
      </c>
      <c r="L681" s="26">
        <f t="shared" si="16"/>
        <v>0</v>
      </c>
    </row>
    <row r="682" spans="1:17" hidden="1" x14ac:dyDescent="0.2">
      <c r="A682" s="16" t="s">
        <v>55</v>
      </c>
      <c r="B682" s="59">
        <v>121.08</v>
      </c>
      <c r="C682" s="8">
        <v>20</v>
      </c>
      <c r="D682" s="8"/>
      <c r="E682" s="11">
        <f t="shared" si="15"/>
        <v>7.9200000000000017</v>
      </c>
      <c r="F682" s="11"/>
      <c r="G682" s="18">
        <v>137.52000000000001</v>
      </c>
      <c r="H682" s="19">
        <v>129</v>
      </c>
      <c r="K682" s="18">
        <f>I682*G682</f>
        <v>0</v>
      </c>
      <c r="L682" s="26">
        <f t="shared" si="16"/>
        <v>0</v>
      </c>
    </row>
    <row r="683" spans="1:17" ht="12.75" hidden="1" customHeight="1" x14ac:dyDescent="0.2">
      <c r="A683" s="31" t="s">
        <v>56</v>
      </c>
      <c r="B683" s="59">
        <v>150.47999999999999</v>
      </c>
      <c r="C683" s="8">
        <v>12.958562499999999</v>
      </c>
      <c r="D683" s="8"/>
      <c r="E683" s="11"/>
      <c r="F683" s="11"/>
      <c r="G683" s="18">
        <v>167.96710000000002</v>
      </c>
      <c r="H683" s="19"/>
      <c r="K683" s="18">
        <f>I683*G683</f>
        <v>0</v>
      </c>
      <c r="L683" s="26">
        <f t="shared" si="16"/>
        <v>0</v>
      </c>
      <c r="Q683" s="47"/>
    </row>
    <row r="684" spans="1:17" x14ac:dyDescent="0.2">
      <c r="A684" s="61" t="s">
        <v>57</v>
      </c>
      <c r="B684" s="58">
        <v>211.94</v>
      </c>
      <c r="C684" s="50">
        <v>35</v>
      </c>
      <c r="D684" s="50">
        <v>15.9</v>
      </c>
      <c r="E684" s="11">
        <f t="shared" si="15"/>
        <v>7.9600000000000026</v>
      </c>
      <c r="F684" s="11">
        <v>45.57</v>
      </c>
      <c r="G684" s="18">
        <v>237.82605000000001</v>
      </c>
      <c r="H684" s="49">
        <v>204</v>
      </c>
      <c r="I684" s="77">
        <v>800</v>
      </c>
      <c r="J684" s="77">
        <v>800</v>
      </c>
      <c r="K684" s="18">
        <f>I684*G684</f>
        <v>190260.84</v>
      </c>
      <c r="L684" s="26">
        <f t="shared" si="16"/>
        <v>6368.0000000000018</v>
      </c>
      <c r="Q684" s="47"/>
    </row>
    <row r="685" spans="1:17" x14ac:dyDescent="0.2">
      <c r="A685" s="66" t="s">
        <v>60</v>
      </c>
      <c r="B685" s="58">
        <v>154.63</v>
      </c>
      <c r="C685" s="50">
        <v>13</v>
      </c>
      <c r="D685" s="50">
        <v>11.6</v>
      </c>
      <c r="E685" s="11">
        <f t="shared" si="15"/>
        <v>5.9700000000000042</v>
      </c>
      <c r="F685" s="11">
        <v>33.25</v>
      </c>
      <c r="G685" s="18">
        <v>173.52195</v>
      </c>
      <c r="H685" s="49">
        <v>149</v>
      </c>
      <c r="I685" s="78">
        <v>600</v>
      </c>
      <c r="J685" s="65">
        <v>600</v>
      </c>
      <c r="K685" s="18">
        <f>I685*H685</f>
        <v>89400</v>
      </c>
      <c r="L685" s="26">
        <f t="shared" si="16"/>
        <v>3582.0000000000027</v>
      </c>
      <c r="Q685" s="47"/>
    </row>
    <row r="686" spans="1:17" hidden="1" x14ac:dyDescent="0.2">
      <c r="A686" s="61" t="s">
        <v>62</v>
      </c>
      <c r="B686" s="58">
        <v>192.01</v>
      </c>
      <c r="C686" s="11">
        <v>20</v>
      </c>
      <c r="D686" s="11">
        <v>14.4</v>
      </c>
      <c r="E686" s="11">
        <f t="shared" si="15"/>
        <v>12.390000000000009</v>
      </c>
      <c r="F686" s="11">
        <v>20.64</v>
      </c>
      <c r="G686" s="18">
        <v>208.63727499999999</v>
      </c>
      <c r="H686" s="19">
        <v>190</v>
      </c>
      <c r="I686" s="41"/>
      <c r="K686" s="18">
        <f>I686*H686</f>
        <v>0</v>
      </c>
      <c r="L686" s="26">
        <f t="shared" si="16"/>
        <v>0</v>
      </c>
      <c r="Q686" s="47"/>
    </row>
    <row r="687" spans="1:17" hidden="1" x14ac:dyDescent="0.2">
      <c r="A687" s="61" t="s">
        <v>63</v>
      </c>
      <c r="B687" s="58">
        <v>123.59</v>
      </c>
      <c r="C687" s="11">
        <v>14</v>
      </c>
      <c r="D687" s="11">
        <v>18.54</v>
      </c>
      <c r="E687" s="11">
        <f t="shared" si="15"/>
        <v>86.95999999999998</v>
      </c>
      <c r="F687" s="11">
        <v>26.58</v>
      </c>
      <c r="G687" s="18">
        <v>142.14427499999999</v>
      </c>
      <c r="H687" s="19">
        <v>192.01</v>
      </c>
      <c r="I687" s="41"/>
      <c r="K687" s="18">
        <f>I687*H687</f>
        <v>0</v>
      </c>
      <c r="L687" s="26">
        <f t="shared" si="16"/>
        <v>0</v>
      </c>
      <c r="Q687" s="47"/>
    </row>
    <row r="688" spans="1:17" x14ac:dyDescent="0.2">
      <c r="A688" s="61" t="s">
        <v>64</v>
      </c>
      <c r="B688" s="58">
        <v>219.55</v>
      </c>
      <c r="C688" s="50">
        <v>20</v>
      </c>
      <c r="D688" s="50">
        <v>16.47</v>
      </c>
      <c r="E688" s="11">
        <f t="shared" si="15"/>
        <v>5.9199999999999875</v>
      </c>
      <c r="F688" s="11">
        <v>47.2</v>
      </c>
      <c r="G688" s="18">
        <v>238.55912499999999</v>
      </c>
      <c r="H688" s="49">
        <v>209</v>
      </c>
      <c r="I688" s="77">
        <v>2000</v>
      </c>
      <c r="J688" s="77">
        <v>2000</v>
      </c>
      <c r="K688" s="18">
        <f>I688*H688</f>
        <v>418000</v>
      </c>
      <c r="L688" s="26">
        <f t="shared" si="16"/>
        <v>11839.999999999975</v>
      </c>
    </row>
    <row r="689" spans="1:12" x14ac:dyDescent="0.2">
      <c r="A689" s="66" t="s">
        <v>72</v>
      </c>
      <c r="B689" s="58">
        <v>223.29</v>
      </c>
      <c r="C689" s="11">
        <v>25</v>
      </c>
      <c r="D689" s="11">
        <v>16.75</v>
      </c>
      <c r="E689" s="11">
        <f t="shared" si="15"/>
        <v>22.730000000000018</v>
      </c>
      <c r="F689" s="11">
        <v>48.01</v>
      </c>
      <c r="G689" s="18">
        <v>250.55677499999999</v>
      </c>
      <c r="H689" s="19">
        <v>229.27</v>
      </c>
      <c r="I689" s="78">
        <v>300</v>
      </c>
      <c r="J689" s="65">
        <v>300</v>
      </c>
      <c r="K689" s="18">
        <f>I689*H689</f>
        <v>68781</v>
      </c>
      <c r="L689" s="26">
        <f t="shared" si="16"/>
        <v>6819.0000000000055</v>
      </c>
    </row>
    <row r="690" spans="1:12" hidden="1" x14ac:dyDescent="0.2">
      <c r="A690" s="31" t="s">
        <v>73</v>
      </c>
      <c r="B690" s="58">
        <v>124.69</v>
      </c>
      <c r="C690" s="8">
        <v>10.951687499999991</v>
      </c>
      <c r="D690" s="8"/>
      <c r="E690" s="11"/>
      <c r="F690" s="11"/>
      <c r="G690" s="18">
        <v>139.17067499999999</v>
      </c>
      <c r="H690" s="19"/>
      <c r="K690" s="18">
        <f>I690*G690</f>
        <v>0</v>
      </c>
      <c r="L690" s="26">
        <f t="shared" si="16"/>
        <v>0</v>
      </c>
    </row>
    <row r="691" spans="1:12" x14ac:dyDescent="0.2">
      <c r="A691" s="61" t="s">
        <v>76</v>
      </c>
      <c r="B691" s="58">
        <v>192.01</v>
      </c>
      <c r="C691" s="11">
        <v>23</v>
      </c>
      <c r="D691" s="11">
        <v>14.4</v>
      </c>
      <c r="E691" s="11">
        <f t="shared" si="15"/>
        <v>10.390000000000009</v>
      </c>
      <c r="F691" s="11">
        <v>20.64</v>
      </c>
      <c r="G691" s="18">
        <v>208.63727499999999</v>
      </c>
      <c r="H691" s="19">
        <v>188</v>
      </c>
      <c r="I691" s="77">
        <v>300</v>
      </c>
      <c r="J691" s="77">
        <v>300</v>
      </c>
      <c r="K691" s="18">
        <f>I691*H691</f>
        <v>56400</v>
      </c>
      <c r="L691" s="26">
        <f t="shared" si="16"/>
        <v>3117.0000000000027</v>
      </c>
    </row>
    <row r="692" spans="1:12" x14ac:dyDescent="0.2">
      <c r="A692" s="61" t="s">
        <v>81</v>
      </c>
      <c r="B692" s="58">
        <v>154.85</v>
      </c>
      <c r="C692" s="11">
        <v>11</v>
      </c>
      <c r="D692" s="11">
        <v>11.61</v>
      </c>
      <c r="E692" s="11">
        <f t="shared" si="15"/>
        <v>10.760000000000005</v>
      </c>
      <c r="F692" s="11">
        <v>33.29</v>
      </c>
      <c r="G692" s="18">
        <v>173.75942499999999</v>
      </c>
      <c r="H692" s="19">
        <v>154</v>
      </c>
      <c r="I692" s="77">
        <v>1000</v>
      </c>
      <c r="J692" s="77">
        <v>1000</v>
      </c>
      <c r="K692" s="18">
        <f>I692*H692</f>
        <v>154000</v>
      </c>
      <c r="L692" s="26">
        <f t="shared" si="16"/>
        <v>10760.000000000005</v>
      </c>
    </row>
    <row r="693" spans="1:12" hidden="1" x14ac:dyDescent="0.2">
      <c r="A693" s="16" t="s">
        <v>83</v>
      </c>
      <c r="B693" s="58">
        <v>265.37</v>
      </c>
      <c r="C693" s="11">
        <v>25</v>
      </c>
      <c r="D693" s="11"/>
      <c r="E693" s="11">
        <f t="shared" si="15"/>
        <v>3.0799999999999841</v>
      </c>
      <c r="F693" s="11">
        <v>14.26</v>
      </c>
      <c r="G693" s="18">
        <v>296.20359999999999</v>
      </c>
      <c r="H693" s="19">
        <v>268.45</v>
      </c>
      <c r="K693" s="18">
        <f>I693*G693</f>
        <v>0</v>
      </c>
      <c r="L693" s="26">
        <f t="shared" si="16"/>
        <v>0</v>
      </c>
    </row>
    <row r="694" spans="1:12" x14ac:dyDescent="0.2">
      <c r="A694" s="31" t="s">
        <v>84</v>
      </c>
      <c r="B694" s="58">
        <v>193.86</v>
      </c>
      <c r="C694" s="8">
        <v>6.4372749999999996</v>
      </c>
      <c r="D694" s="8"/>
      <c r="E694" s="11"/>
      <c r="F694" s="11"/>
      <c r="G694" s="18">
        <v>210.64032499999999</v>
      </c>
      <c r="H694" s="19"/>
      <c r="I694" s="77">
        <v>200</v>
      </c>
      <c r="J694" s="77">
        <v>200</v>
      </c>
      <c r="K694" s="18">
        <f>I694*G694</f>
        <v>42128.064999999995</v>
      </c>
      <c r="L694" s="26">
        <f t="shared" si="16"/>
        <v>0</v>
      </c>
    </row>
    <row r="695" spans="1:12" ht="22.5" hidden="1" x14ac:dyDescent="0.2">
      <c r="A695" s="51" t="s">
        <v>156</v>
      </c>
      <c r="B695" s="58">
        <v>130.65</v>
      </c>
      <c r="C695" s="8">
        <v>12</v>
      </c>
      <c r="D695" s="8"/>
      <c r="E695" s="11"/>
      <c r="F695" s="11"/>
      <c r="G695" s="18">
        <v>128.4</v>
      </c>
      <c r="H695" s="19"/>
      <c r="I695" s="52"/>
      <c r="K695" s="18">
        <f>I695*G695</f>
        <v>0</v>
      </c>
      <c r="L695" s="26">
        <f t="shared" si="16"/>
        <v>0</v>
      </c>
    </row>
    <row r="696" spans="1:12" x14ac:dyDescent="0.2">
      <c r="A696" s="61" t="s">
        <v>153</v>
      </c>
      <c r="B696" s="59">
        <v>306.13</v>
      </c>
      <c r="C696" s="11">
        <v>22</v>
      </c>
      <c r="D696" s="11">
        <v>22.96</v>
      </c>
      <c r="E696" s="11">
        <f t="shared" si="15"/>
        <v>5.8300000000000054</v>
      </c>
      <c r="F696" s="11">
        <v>32.909999999999997</v>
      </c>
      <c r="G696" s="18"/>
      <c r="H696" s="19">
        <v>289</v>
      </c>
      <c r="I696" s="77">
        <v>300</v>
      </c>
      <c r="J696" s="77">
        <v>300</v>
      </c>
      <c r="K696" s="18">
        <f>I696*G696</f>
        <v>0</v>
      </c>
      <c r="L696" s="26">
        <f t="shared" si="16"/>
        <v>1749.0000000000016</v>
      </c>
    </row>
    <row r="697" spans="1:12" ht="22.5" hidden="1" x14ac:dyDescent="0.2">
      <c r="A697" s="61" t="s">
        <v>154</v>
      </c>
      <c r="B697" s="58">
        <v>313.61</v>
      </c>
      <c r="C697" s="11">
        <v>27</v>
      </c>
      <c r="D697" s="11">
        <v>23.52</v>
      </c>
      <c r="E697" s="11"/>
      <c r="F697" s="11">
        <v>33.71</v>
      </c>
      <c r="G697" s="18">
        <v>290.85000000000002</v>
      </c>
      <c r="H697" s="19"/>
      <c r="K697" s="18"/>
      <c r="L697" s="26">
        <f t="shared" si="16"/>
        <v>0</v>
      </c>
    </row>
    <row r="698" spans="1:12" hidden="1" x14ac:dyDescent="0.2">
      <c r="A698" s="31" t="s">
        <v>93</v>
      </c>
      <c r="B698" s="59">
        <v>133.68</v>
      </c>
      <c r="C698" s="34">
        <f>(G698-B698)/0.35</f>
        <v>12.413142857142816</v>
      </c>
      <c r="D698" s="34"/>
      <c r="E698" s="11"/>
      <c r="F698" s="11"/>
      <c r="G698" s="18">
        <v>138.02459999999999</v>
      </c>
      <c r="H698" s="20"/>
      <c r="K698" s="18">
        <f>I698*H698</f>
        <v>0</v>
      </c>
      <c r="L698" s="26">
        <f t="shared" si="16"/>
        <v>0</v>
      </c>
    </row>
    <row r="699" spans="1:12" x14ac:dyDescent="0.2">
      <c r="A699" s="31" t="s">
        <v>94</v>
      </c>
      <c r="B699" s="58">
        <v>262.74</v>
      </c>
      <c r="C699" s="34">
        <v>25</v>
      </c>
      <c r="D699" s="34"/>
      <c r="E699" s="11">
        <f t="shared" si="15"/>
        <v>7.2599999999999909</v>
      </c>
      <c r="F699" s="11">
        <v>22.6</v>
      </c>
      <c r="G699" s="18">
        <v>293.26097499999997</v>
      </c>
      <c r="H699" s="19">
        <v>270</v>
      </c>
      <c r="I699" s="77">
        <v>100</v>
      </c>
      <c r="J699" s="77">
        <v>100</v>
      </c>
      <c r="K699" s="18">
        <f>I699*G699</f>
        <v>29326.097499999996</v>
      </c>
      <c r="L699" s="26">
        <f t="shared" si="16"/>
        <v>725.99999999999909</v>
      </c>
    </row>
    <row r="700" spans="1:12" x14ac:dyDescent="0.2">
      <c r="A700" s="31" t="s">
        <v>97</v>
      </c>
      <c r="B700" s="58">
        <v>127.85</v>
      </c>
      <c r="C700" s="8">
        <v>3.9477749999999929</v>
      </c>
      <c r="D700" s="8"/>
      <c r="E700" s="11"/>
      <c r="F700" s="11"/>
      <c r="G700" s="18">
        <v>125.41777499999999</v>
      </c>
      <c r="H700" s="19"/>
      <c r="I700" s="41">
        <v>21</v>
      </c>
      <c r="J700" s="77">
        <v>60</v>
      </c>
      <c r="K700" s="18">
        <f>I700*G700</f>
        <v>2633.773275</v>
      </c>
      <c r="L700" s="26">
        <f t="shared" si="16"/>
        <v>0</v>
      </c>
    </row>
    <row r="701" spans="1:12" x14ac:dyDescent="0.2">
      <c r="A701" s="61" t="s">
        <v>98</v>
      </c>
      <c r="B701" s="58">
        <v>279.43</v>
      </c>
      <c r="C701" s="50">
        <v>27</v>
      </c>
      <c r="D701" s="50">
        <v>20.96</v>
      </c>
      <c r="E701" s="11">
        <f t="shared" si="15"/>
        <v>8.529999999999994</v>
      </c>
      <c r="F701" s="11"/>
      <c r="G701" s="18">
        <v>274.118425</v>
      </c>
      <c r="H701" s="49">
        <v>267</v>
      </c>
      <c r="I701" s="77">
        <v>1000</v>
      </c>
      <c r="J701" s="77">
        <v>1000</v>
      </c>
      <c r="K701" s="18">
        <f>I701*H701</f>
        <v>267000</v>
      </c>
      <c r="L701" s="26">
        <f t="shared" si="16"/>
        <v>8529.9999999999945</v>
      </c>
    </row>
    <row r="702" spans="1:12" x14ac:dyDescent="0.2">
      <c r="A702" s="61" t="s">
        <v>116</v>
      </c>
      <c r="B702" s="58">
        <v>96.07</v>
      </c>
      <c r="C702" s="11">
        <v>18</v>
      </c>
      <c r="D702" s="11">
        <v>17.170000000000002</v>
      </c>
      <c r="E702" s="11">
        <f t="shared" si="15"/>
        <v>13.100000000000009</v>
      </c>
      <c r="F702" s="11">
        <v>24.6</v>
      </c>
      <c r="G702" s="18">
        <v>94.246600000000001</v>
      </c>
      <c r="H702" s="19">
        <v>92</v>
      </c>
      <c r="I702" s="41">
        <v>504</v>
      </c>
      <c r="J702" s="77">
        <v>1200</v>
      </c>
      <c r="K702" s="18">
        <f>I702*H702</f>
        <v>46368</v>
      </c>
      <c r="L702" s="26">
        <f t="shared" si="16"/>
        <v>6602.4000000000042</v>
      </c>
    </row>
    <row r="703" spans="1:12" hidden="1" x14ac:dyDescent="0.2">
      <c r="A703" s="61" t="s">
        <v>118</v>
      </c>
      <c r="B703" s="58">
        <v>219.59</v>
      </c>
      <c r="C703" s="8">
        <v>6.7807999999999993</v>
      </c>
      <c r="D703" s="8">
        <v>16.47</v>
      </c>
      <c r="E703" s="11"/>
      <c r="F703" s="11">
        <v>23.61</v>
      </c>
      <c r="G703" s="18">
        <v>226.73</v>
      </c>
      <c r="H703" s="19"/>
      <c r="I703" s="41"/>
      <c r="K703" s="18">
        <f>I703*G703</f>
        <v>0</v>
      </c>
      <c r="L703" s="26">
        <f t="shared" si="16"/>
        <v>0</v>
      </c>
    </row>
    <row r="704" spans="1:12" x14ac:dyDescent="0.2">
      <c r="A704" s="61" t="s">
        <v>127</v>
      </c>
      <c r="B704" s="58">
        <v>202</v>
      </c>
      <c r="C704" s="11">
        <v>15</v>
      </c>
      <c r="D704" s="11">
        <v>15.15</v>
      </c>
      <c r="E704" s="11">
        <f t="shared" si="15"/>
        <v>8.7499999999999947</v>
      </c>
      <c r="F704" s="11">
        <v>21.72</v>
      </c>
      <c r="G704" s="18">
        <v>192.66449999999998</v>
      </c>
      <c r="H704" s="19">
        <v>195.6</v>
      </c>
      <c r="I704" s="77">
        <v>300</v>
      </c>
      <c r="J704" s="77">
        <v>300</v>
      </c>
      <c r="K704" s="18">
        <f>I704*H704</f>
        <v>58680</v>
      </c>
      <c r="L704" s="26">
        <f t="shared" si="16"/>
        <v>2624.9999999999982</v>
      </c>
    </row>
    <row r="705" spans="1:12" x14ac:dyDescent="0.2">
      <c r="A705" s="61" t="s">
        <v>134</v>
      </c>
      <c r="B705" s="58">
        <v>239.3</v>
      </c>
      <c r="C705" s="11">
        <v>15</v>
      </c>
      <c r="D705" s="11">
        <v>17.95</v>
      </c>
      <c r="E705" s="11">
        <f t="shared" si="15"/>
        <v>5.6499999999999879</v>
      </c>
      <c r="F705" s="11">
        <v>25.73</v>
      </c>
      <c r="G705" s="18">
        <v>228.24445</v>
      </c>
      <c r="H705" s="19">
        <v>227</v>
      </c>
      <c r="I705" s="77">
        <v>100</v>
      </c>
      <c r="J705" s="77">
        <v>100</v>
      </c>
      <c r="K705" s="18">
        <f>I705*G705</f>
        <v>22824.445</v>
      </c>
      <c r="L705" s="26">
        <f t="shared" si="16"/>
        <v>564.99999999999875</v>
      </c>
    </row>
    <row r="706" spans="1:12" ht="25.5" hidden="1" x14ac:dyDescent="0.2">
      <c r="A706" s="32" t="s">
        <v>139</v>
      </c>
      <c r="B706" s="58">
        <v>101.28</v>
      </c>
      <c r="C706" s="8">
        <f>(G706-B706)/0.5</f>
        <v>27.699999999999989</v>
      </c>
      <c r="D706" s="8"/>
      <c r="E706" s="11"/>
      <c r="F706" s="11"/>
      <c r="G706" s="18">
        <v>115.13</v>
      </c>
      <c r="H706" s="19"/>
      <c r="I706" s="41"/>
      <c r="K706" s="18">
        <f>I706*G706</f>
        <v>0</v>
      </c>
      <c r="L706" s="26">
        <f t="shared" si="16"/>
        <v>0</v>
      </c>
    </row>
    <row r="707" spans="1:12" hidden="1" x14ac:dyDescent="0.2">
      <c r="A707" s="22" t="s">
        <v>140</v>
      </c>
      <c r="B707" s="58">
        <v>217.37</v>
      </c>
      <c r="C707" s="11">
        <v>22</v>
      </c>
      <c r="D707" s="11"/>
      <c r="E707" s="11">
        <f t="shared" si="15"/>
        <v>10.629999999999995</v>
      </c>
      <c r="F707" s="11"/>
      <c r="G707" s="18">
        <v>236.18437499999999</v>
      </c>
      <c r="H707" s="19">
        <v>228</v>
      </c>
      <c r="I707" s="41"/>
      <c r="K707" s="18">
        <f>I707*H707</f>
        <v>0</v>
      </c>
      <c r="L707" s="26">
        <f t="shared" si="16"/>
        <v>0</v>
      </c>
    </row>
    <row r="708" spans="1:12" hidden="1" x14ac:dyDescent="0.2">
      <c r="A708" s="62" t="s">
        <v>141</v>
      </c>
      <c r="B708" s="58">
        <v>219.55</v>
      </c>
      <c r="C708" s="11">
        <v>20</v>
      </c>
      <c r="D708" s="11">
        <v>16.47</v>
      </c>
      <c r="E708" s="11">
        <f t="shared" si="15"/>
        <v>25.419999999999987</v>
      </c>
      <c r="F708" s="11">
        <v>23.61</v>
      </c>
      <c r="G708" s="18">
        <v>238.55912499999999</v>
      </c>
      <c r="H708" s="19">
        <v>228.5</v>
      </c>
      <c r="I708" s="41"/>
      <c r="K708" s="18">
        <f>I708*H708</f>
        <v>0</v>
      </c>
      <c r="L708" s="26">
        <f t="shared" si="16"/>
        <v>0</v>
      </c>
    </row>
    <row r="709" spans="1:12" hidden="1" x14ac:dyDescent="0.2">
      <c r="A709" s="43" t="s">
        <v>152</v>
      </c>
      <c r="B709" s="58">
        <v>144.08000000000001</v>
      </c>
      <c r="C709" s="34">
        <v>4.1199999999999903</v>
      </c>
      <c r="D709" s="34"/>
      <c r="E709" s="11"/>
      <c r="F709" s="11"/>
      <c r="G709" s="18">
        <v>137.42574999999999</v>
      </c>
      <c r="H709" s="19"/>
      <c r="I709" s="41"/>
      <c r="K709" s="18">
        <f>I709*G709</f>
        <v>0</v>
      </c>
      <c r="L709" s="26">
        <f t="shared" si="16"/>
        <v>0</v>
      </c>
    </row>
    <row r="710" spans="1:12" x14ac:dyDescent="0.2">
      <c r="A710" s="33" t="s">
        <v>142</v>
      </c>
      <c r="B710" s="58">
        <v>206.41</v>
      </c>
      <c r="C710" s="8">
        <v>7.3908250000000066</v>
      </c>
      <c r="D710" s="8"/>
      <c r="E710" s="11"/>
      <c r="F710" s="11"/>
      <c r="G710" s="18">
        <v>241.84247499999998</v>
      </c>
      <c r="H710" s="19"/>
      <c r="I710" s="77">
        <v>100</v>
      </c>
      <c r="J710" s="77">
        <v>100</v>
      </c>
      <c r="K710" s="18">
        <f>I710*G710</f>
        <v>24184.247499999998</v>
      </c>
      <c r="L710" s="26">
        <f t="shared" si="16"/>
        <v>0</v>
      </c>
    </row>
    <row r="711" spans="1:12" x14ac:dyDescent="0.2">
      <c r="A711" s="39" t="s">
        <v>52</v>
      </c>
      <c r="B711" s="58">
        <v>192.97</v>
      </c>
      <c r="C711" s="11">
        <v>18</v>
      </c>
      <c r="D711" s="11"/>
      <c r="E711" s="11">
        <f t="shared" si="15"/>
        <v>13.030000000000001</v>
      </c>
      <c r="F711" s="11">
        <v>20.74</v>
      </c>
      <c r="G711" s="18">
        <v>215.38</v>
      </c>
      <c r="H711" s="19">
        <v>206</v>
      </c>
      <c r="I711" s="77">
        <v>100</v>
      </c>
      <c r="J711" s="77">
        <v>100</v>
      </c>
      <c r="K711" s="18">
        <f>I711*G711</f>
        <v>21538</v>
      </c>
      <c r="L711" s="26">
        <f t="shared" si="16"/>
        <v>1303</v>
      </c>
    </row>
    <row r="712" spans="1:12" hidden="1" x14ac:dyDescent="0.2">
      <c r="A712" s="39" t="s">
        <v>155</v>
      </c>
      <c r="B712" s="58">
        <v>198.92</v>
      </c>
      <c r="C712" s="34">
        <v>7</v>
      </c>
      <c r="D712" s="34"/>
      <c r="E712" s="11"/>
      <c r="F712" s="11">
        <v>21.38</v>
      </c>
      <c r="G712" s="18">
        <v>221.55</v>
      </c>
      <c r="H712" s="19"/>
      <c r="K712" s="18"/>
      <c r="L712" s="26">
        <f t="shared" si="16"/>
        <v>0</v>
      </c>
    </row>
    <row r="713" spans="1:12" ht="12" hidden="1" x14ac:dyDescent="0.2">
      <c r="A713" s="63" t="s">
        <v>122</v>
      </c>
      <c r="B713" s="58">
        <v>172.08</v>
      </c>
      <c r="C713" s="11">
        <v>15</v>
      </c>
      <c r="D713" s="11">
        <v>12.91</v>
      </c>
      <c r="E713" s="11">
        <f t="shared" si="15"/>
        <v>39.829999999999984</v>
      </c>
      <c r="F713" s="11">
        <v>18.5</v>
      </c>
      <c r="G713" s="18">
        <v>211.01</v>
      </c>
      <c r="H713" s="19">
        <v>199</v>
      </c>
      <c r="K713" s="18">
        <f>I713*G713</f>
        <v>0</v>
      </c>
      <c r="L713" s="26">
        <f t="shared" si="16"/>
        <v>0</v>
      </c>
    </row>
    <row r="714" spans="1:12" x14ac:dyDescent="0.2">
      <c r="I714" s="53">
        <f>SUBTOTAL(9,I671:I713)</f>
        <v>8725</v>
      </c>
      <c r="J714" s="53"/>
      <c r="K714" s="54">
        <f>SUBTOTAL(9,K671:K713)</f>
        <v>1735140.4682749999</v>
      </c>
      <c r="L714" s="55">
        <f>SUBTOTAL(9,L671:L713)</f>
        <v>69225.399999999994</v>
      </c>
    </row>
  </sheetData>
  <autoFilter ref="A668:L713" xr:uid="{85EC0FEC-BF57-4185-A422-7B27770273BE}">
    <filterColumn colId="8">
      <customFilters>
        <customFilter operator="notEqual" val=" "/>
      </customFilters>
    </filterColumn>
  </autoFilter>
  <mergeCells count="70">
    <mergeCell ref="I669:I670"/>
    <mergeCell ref="J669:J670"/>
    <mergeCell ref="K669:K670"/>
    <mergeCell ref="A433:A435"/>
    <mergeCell ref="I385:I388"/>
    <mergeCell ref="A386:A388"/>
    <mergeCell ref="G432:G435"/>
    <mergeCell ref="H432:H435"/>
    <mergeCell ref="I432:I435"/>
    <mergeCell ref="J621:J622"/>
    <mergeCell ref="I621:I622"/>
    <mergeCell ref="K621:K622"/>
    <mergeCell ref="I573:I574"/>
    <mergeCell ref="K573:K574"/>
    <mergeCell ref="J573:J574"/>
    <mergeCell ref="K432:K435"/>
    <mergeCell ref="K244:K247"/>
    <mergeCell ref="H289:H292"/>
    <mergeCell ref="A384:C384"/>
    <mergeCell ref="G385:G388"/>
    <mergeCell ref="H385:H388"/>
    <mergeCell ref="A337:A339"/>
    <mergeCell ref="A335:C335"/>
    <mergeCell ref="A290:A292"/>
    <mergeCell ref="G336:G339"/>
    <mergeCell ref="H336:H339"/>
    <mergeCell ref="K3:K6"/>
    <mergeCell ref="J197:J200"/>
    <mergeCell ref="I197:I200"/>
    <mergeCell ref="K149:K152"/>
    <mergeCell ref="J149:J152"/>
    <mergeCell ref="I149:I152"/>
    <mergeCell ref="K197:K200"/>
    <mergeCell ref="A243:C243"/>
    <mergeCell ref="G244:G247"/>
    <mergeCell ref="H244:H247"/>
    <mergeCell ref="I244:I247"/>
    <mergeCell ref="J244:J247"/>
    <mergeCell ref="A245:A247"/>
    <mergeCell ref="H3:H6"/>
    <mergeCell ref="J3:J6"/>
    <mergeCell ref="I3:I6"/>
    <mergeCell ref="A288:C288"/>
    <mergeCell ref="G289:G292"/>
    <mergeCell ref="H149:H152"/>
    <mergeCell ref="G197:G200"/>
    <mergeCell ref="H197:H200"/>
    <mergeCell ref="A4:A6"/>
    <mergeCell ref="A148:C148"/>
    <mergeCell ref="G149:G152"/>
    <mergeCell ref="A198:A200"/>
    <mergeCell ref="A150:A152"/>
    <mergeCell ref="A196:C196"/>
    <mergeCell ref="A195:C195"/>
    <mergeCell ref="G3:G6"/>
    <mergeCell ref="K527:K528"/>
    <mergeCell ref="J527:J528"/>
    <mergeCell ref="I527:I528"/>
    <mergeCell ref="K480:K481"/>
    <mergeCell ref="J480:J481"/>
    <mergeCell ref="I480:I481"/>
    <mergeCell ref="J432:J435"/>
    <mergeCell ref="J336:J339"/>
    <mergeCell ref="K385:K388"/>
    <mergeCell ref="I289:I292"/>
    <mergeCell ref="J289:J292"/>
    <mergeCell ref="K289:K292"/>
    <mergeCell ref="J385:J388"/>
    <mergeCell ref="K336:K339"/>
    <mergeCell ref="I336:I339"/>
  </mergeCells>
  <pageMargins left="0.75" right="0.75" top="1" bottom="1" header="0.5" footer="0.5"/>
  <pageSetup paperSize="9" scale="8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Uaer4</cp:lastModifiedBy>
  <cp:revision>1</cp:revision>
  <cp:lastPrinted>2023-01-23T05:54:35Z</cp:lastPrinted>
  <dcterms:created xsi:type="dcterms:W3CDTF">2022-04-12T07:32:23Z</dcterms:created>
  <dcterms:modified xsi:type="dcterms:W3CDTF">2023-12-19T13:42:35Z</dcterms:modified>
</cp:coreProperties>
</file>