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6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J483" i="2" l="1"/>
  <c r="V475" i="2"/>
  <c r="V474" i="2"/>
  <c r="V472" i="2"/>
  <c r="V471" i="2"/>
  <c r="W470" i="2"/>
  <c r="U483" i="2" s="1"/>
  <c r="N470" i="2"/>
  <c r="V467" i="2"/>
  <c r="V466" i="2"/>
  <c r="W465" i="2"/>
  <c r="X465" i="2" s="1"/>
  <c r="W464" i="2"/>
  <c r="W467" i="2" s="1"/>
  <c r="V462" i="2"/>
  <c r="V461" i="2"/>
  <c r="W460" i="2"/>
  <c r="X460" i="2" s="1"/>
  <c r="W459" i="2"/>
  <c r="W461" i="2" s="1"/>
  <c r="W457" i="2"/>
  <c r="V457" i="2"/>
  <c r="V456" i="2"/>
  <c r="W455" i="2"/>
  <c r="X455" i="2" s="1"/>
  <c r="W454" i="2"/>
  <c r="X454" i="2" s="1"/>
  <c r="V452" i="2"/>
  <c r="W451" i="2"/>
  <c r="V451" i="2"/>
  <c r="X450" i="2"/>
  <c r="W450" i="2"/>
  <c r="W449" i="2"/>
  <c r="X449" i="2" s="1"/>
  <c r="X451" i="2" s="1"/>
  <c r="V445" i="2"/>
  <c r="V444" i="2"/>
  <c r="W443" i="2"/>
  <c r="W445" i="2" s="1"/>
  <c r="N443" i="2"/>
  <c r="X442" i="2"/>
  <c r="W442" i="2"/>
  <c r="N442" i="2"/>
  <c r="V440" i="2"/>
  <c r="V439" i="2"/>
  <c r="W438" i="2"/>
  <c r="X438" i="2" s="1"/>
  <c r="W437" i="2"/>
  <c r="X437" i="2" s="1"/>
  <c r="X436" i="2"/>
  <c r="W436" i="2"/>
  <c r="W435" i="2"/>
  <c r="X435" i="2" s="1"/>
  <c r="N435" i="2"/>
  <c r="W434" i="2"/>
  <c r="X434" i="2" s="1"/>
  <c r="N434" i="2"/>
  <c r="W433" i="2"/>
  <c r="W440" i="2" s="1"/>
  <c r="N433" i="2"/>
  <c r="V431" i="2"/>
  <c r="V430" i="2"/>
  <c r="X429" i="2"/>
  <c r="W429" i="2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X406" i="2"/>
  <c r="W406" i="2"/>
  <c r="W412" i="2" s="1"/>
  <c r="N406" i="2"/>
  <c r="X405" i="2"/>
  <c r="W405" i="2"/>
  <c r="N405" i="2"/>
  <c r="X404" i="2"/>
  <c r="X411" i="2" s="1"/>
  <c r="W404" i="2"/>
  <c r="N404" i="2"/>
  <c r="V402" i="2"/>
  <c r="W401" i="2"/>
  <c r="V401" i="2"/>
  <c r="X400" i="2"/>
  <c r="W400" i="2"/>
  <c r="N400" i="2"/>
  <c r="W399" i="2"/>
  <c r="X399" i="2" s="1"/>
  <c r="X401" i="2" s="1"/>
  <c r="N399" i="2"/>
  <c r="V396" i="2"/>
  <c r="V395" i="2"/>
  <c r="W394" i="2"/>
  <c r="W396" i="2" s="1"/>
  <c r="X393" i="2"/>
  <c r="W393" i="2"/>
  <c r="V391" i="2"/>
  <c r="V390" i="2"/>
  <c r="W389" i="2"/>
  <c r="X389" i="2" s="1"/>
  <c r="X388" i="2"/>
  <c r="W388" i="2"/>
  <c r="X387" i="2"/>
  <c r="W387" i="2"/>
  <c r="W386" i="2"/>
  <c r="X386" i="2" s="1"/>
  <c r="X390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W380" i="2" s="1"/>
  <c r="N376" i="2"/>
  <c r="W375" i="2"/>
  <c r="X375" i="2" s="1"/>
  <c r="N375" i="2"/>
  <c r="V373" i="2"/>
  <c r="V372" i="2"/>
  <c r="X371" i="2"/>
  <c r="W371" i="2"/>
  <c r="X370" i="2"/>
  <c r="W370" i="2"/>
  <c r="N370" i="2"/>
  <c r="W369" i="2"/>
  <c r="X369" i="2" s="1"/>
  <c r="N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W359" i="2"/>
  <c r="W373" i="2" s="1"/>
  <c r="N359" i="2"/>
  <c r="W357" i="2"/>
  <c r="V357" i="2"/>
  <c r="V356" i="2"/>
  <c r="W355" i="2"/>
  <c r="X355" i="2" s="1"/>
  <c r="N355" i="2"/>
  <c r="W354" i="2"/>
  <c r="W356" i="2" s="1"/>
  <c r="N354" i="2"/>
  <c r="W350" i="2"/>
  <c r="V350" i="2"/>
  <c r="W349" i="2"/>
  <c r="V349" i="2"/>
  <c r="X348" i="2"/>
  <c r="X349" i="2" s="1"/>
  <c r="W348" i="2"/>
  <c r="N348" i="2"/>
  <c r="V346" i="2"/>
  <c r="V345" i="2"/>
  <c r="X344" i="2"/>
  <c r="W344" i="2"/>
  <c r="N344" i="2"/>
  <c r="W343" i="2"/>
  <c r="X343" i="2" s="1"/>
  <c r="N343" i="2"/>
  <c r="W342" i="2"/>
  <c r="X342" i="2" s="1"/>
  <c r="N342" i="2"/>
  <c r="W341" i="2"/>
  <c r="W346" i="2" s="1"/>
  <c r="N341" i="2"/>
  <c r="W339" i="2"/>
  <c r="V339" i="2"/>
  <c r="V338" i="2"/>
  <c r="W337" i="2"/>
  <c r="X337" i="2" s="1"/>
  <c r="N337" i="2"/>
  <c r="W336" i="2"/>
  <c r="W338" i="2" s="1"/>
  <c r="N336" i="2"/>
  <c r="V334" i="2"/>
  <c r="V333" i="2"/>
  <c r="X332" i="2"/>
  <c r="W332" i="2"/>
  <c r="N332" i="2"/>
  <c r="W331" i="2"/>
  <c r="X331" i="2" s="1"/>
  <c r="N331" i="2"/>
  <c r="X330" i="2"/>
  <c r="W330" i="2"/>
  <c r="P483" i="2" s="1"/>
  <c r="N330" i="2"/>
  <c r="X329" i="2"/>
  <c r="X333" i="2" s="1"/>
  <c r="W329" i="2"/>
  <c r="W333" i="2" s="1"/>
  <c r="N329" i="2"/>
  <c r="V326" i="2"/>
  <c r="V325" i="2"/>
  <c r="W324" i="2"/>
  <c r="W325" i="2" s="1"/>
  <c r="N324" i="2"/>
  <c r="W322" i="2"/>
  <c r="V322" i="2"/>
  <c r="W321" i="2"/>
  <c r="V321" i="2"/>
  <c r="W320" i="2"/>
  <c r="X320" i="2" s="1"/>
  <c r="X321" i="2" s="1"/>
  <c r="N320" i="2"/>
  <c r="W318" i="2"/>
  <c r="V318" i="2"/>
  <c r="W317" i="2"/>
  <c r="V317" i="2"/>
  <c r="X316" i="2"/>
  <c r="W316" i="2"/>
  <c r="N316" i="2"/>
  <c r="X315" i="2"/>
  <c r="W315" i="2"/>
  <c r="W314" i="2"/>
  <c r="X314" i="2" s="1"/>
  <c r="X317" i="2" s="1"/>
  <c r="N314" i="2"/>
  <c r="V312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X306" i="2"/>
  <c r="W306" i="2"/>
  <c r="N306" i="2"/>
  <c r="X305" i="2"/>
  <c r="W305" i="2"/>
  <c r="N305" i="2"/>
  <c r="W304" i="2"/>
  <c r="X304" i="2" s="1"/>
  <c r="N304" i="2"/>
  <c r="W303" i="2"/>
  <c r="W311" i="2" s="1"/>
  <c r="N303" i="2"/>
  <c r="V299" i="2"/>
  <c r="W298" i="2"/>
  <c r="V298" i="2"/>
  <c r="W297" i="2"/>
  <c r="X297" i="2" s="1"/>
  <c r="X298" i="2" s="1"/>
  <c r="N297" i="2"/>
  <c r="W295" i="2"/>
  <c r="V295" i="2"/>
  <c r="W294" i="2"/>
  <c r="V294" i="2"/>
  <c r="W293" i="2"/>
  <c r="X293" i="2" s="1"/>
  <c r="X294" i="2" s="1"/>
  <c r="N293" i="2"/>
  <c r="V291" i="2"/>
  <c r="V290" i="2"/>
  <c r="W289" i="2"/>
  <c r="W291" i="2" s="1"/>
  <c r="N289" i="2"/>
  <c r="V287" i="2"/>
  <c r="W286" i="2"/>
  <c r="V286" i="2"/>
  <c r="W285" i="2"/>
  <c r="X285" i="2" s="1"/>
  <c r="X286" i="2" s="1"/>
  <c r="N285" i="2"/>
  <c r="W282" i="2"/>
  <c r="V282" i="2"/>
  <c r="W281" i="2"/>
  <c r="V281" i="2"/>
  <c r="W280" i="2"/>
  <c r="X280" i="2" s="1"/>
  <c r="N280" i="2"/>
  <c r="W279" i="2"/>
  <c r="X279" i="2" s="1"/>
  <c r="X281" i="2" s="1"/>
  <c r="N279" i="2"/>
  <c r="V277" i="2"/>
  <c r="V276" i="2"/>
  <c r="X275" i="2"/>
  <c r="W275" i="2"/>
  <c r="N275" i="2"/>
  <c r="X274" i="2"/>
  <c r="W274" i="2"/>
  <c r="N274" i="2"/>
  <c r="W273" i="2"/>
  <c r="X273" i="2" s="1"/>
  <c r="N273" i="2"/>
  <c r="W272" i="2"/>
  <c r="X272" i="2" s="1"/>
  <c r="N272" i="2"/>
  <c r="X271" i="2"/>
  <c r="W271" i="2"/>
  <c r="W270" i="2"/>
  <c r="X270" i="2" s="1"/>
  <c r="N270" i="2"/>
  <c r="W269" i="2"/>
  <c r="X269" i="2" s="1"/>
  <c r="N269" i="2"/>
  <c r="V266" i="2"/>
  <c r="W265" i="2"/>
  <c r="V265" i="2"/>
  <c r="W264" i="2"/>
  <c r="X264" i="2" s="1"/>
  <c r="N264" i="2"/>
  <c r="W263" i="2"/>
  <c r="X263" i="2" s="1"/>
  <c r="N263" i="2"/>
  <c r="W262" i="2"/>
  <c r="X262" i="2" s="1"/>
  <c r="N262" i="2"/>
  <c r="W260" i="2"/>
  <c r="V260" i="2"/>
  <c r="V259" i="2"/>
  <c r="X258" i="2"/>
  <c r="W258" i="2"/>
  <c r="N258" i="2"/>
  <c r="W257" i="2"/>
  <c r="X257" i="2" s="1"/>
  <c r="W256" i="2"/>
  <c r="W259" i="2" s="1"/>
  <c r="V254" i="2"/>
  <c r="V253" i="2"/>
  <c r="X252" i="2"/>
  <c r="W252" i="2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W241" i="2"/>
  <c r="X241" i="2" s="1"/>
  <c r="W240" i="2"/>
  <c r="X240" i="2" s="1"/>
  <c r="N240" i="2"/>
  <c r="X239" i="2"/>
  <c r="W239" i="2"/>
  <c r="N239" i="2"/>
  <c r="W238" i="2"/>
  <c r="X238" i="2" s="1"/>
  <c r="N238" i="2"/>
  <c r="V236" i="2"/>
  <c r="W235" i="2"/>
  <c r="V235" i="2"/>
  <c r="X234" i="2"/>
  <c r="W234" i="2"/>
  <c r="N234" i="2"/>
  <c r="W233" i="2"/>
  <c r="X233" i="2" s="1"/>
  <c r="N233" i="2"/>
  <c r="W232" i="2"/>
  <c r="X232" i="2" s="1"/>
  <c r="N232" i="2"/>
  <c r="W230" i="2"/>
  <c r="V230" i="2"/>
  <c r="W229" i="2"/>
  <c r="V229" i="2"/>
  <c r="W228" i="2"/>
  <c r="X228" i="2" s="1"/>
  <c r="X229" i="2" s="1"/>
  <c r="N228" i="2"/>
  <c r="V226" i="2"/>
  <c r="V225" i="2"/>
  <c r="W224" i="2"/>
  <c r="X224" i="2" s="1"/>
  <c r="N224" i="2"/>
  <c r="X223" i="2"/>
  <c r="W223" i="2"/>
  <c r="N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X218" i="2"/>
  <c r="W218" i="2"/>
  <c r="N218" i="2"/>
  <c r="W217" i="2"/>
  <c r="X217" i="2" s="1"/>
  <c r="N217" i="2"/>
  <c r="W216" i="2"/>
  <c r="X216" i="2" s="1"/>
  <c r="N216" i="2"/>
  <c r="X215" i="2"/>
  <c r="W215" i="2"/>
  <c r="N215" i="2"/>
  <c r="X214" i="2"/>
  <c r="W214" i="2"/>
  <c r="N214" i="2"/>
  <c r="W213" i="2"/>
  <c r="X213" i="2" s="1"/>
  <c r="N213" i="2"/>
  <c r="W212" i="2"/>
  <c r="X212" i="2" s="1"/>
  <c r="N212" i="2"/>
  <c r="W211" i="2"/>
  <c r="X211" i="2" s="1"/>
  <c r="N211" i="2"/>
  <c r="X210" i="2"/>
  <c r="W210" i="2"/>
  <c r="N210" i="2"/>
  <c r="W207" i="2"/>
  <c r="V207" i="2"/>
  <c r="W206" i="2"/>
  <c r="V206" i="2"/>
  <c r="X205" i="2"/>
  <c r="W205" i="2"/>
  <c r="W204" i="2"/>
  <c r="X204" i="2" s="1"/>
  <c r="X206" i="2" s="1"/>
  <c r="N204" i="2"/>
  <c r="V201" i="2"/>
  <c r="V200" i="2"/>
  <c r="W199" i="2"/>
  <c r="W200" i="2" s="1"/>
  <c r="N199" i="2"/>
  <c r="X198" i="2"/>
  <c r="W198" i="2"/>
  <c r="N198" i="2"/>
  <c r="X197" i="2"/>
  <c r="W197" i="2"/>
  <c r="W196" i="2"/>
  <c r="W201" i="2" s="1"/>
  <c r="V194" i="2"/>
  <c r="V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W182" i="2"/>
  <c r="X182" i="2" s="1"/>
  <c r="W181" i="2"/>
  <c r="X181" i="2" s="1"/>
  <c r="N181" i="2"/>
  <c r="W180" i="2"/>
  <c r="X180" i="2" s="1"/>
  <c r="N180" i="2"/>
  <c r="W179" i="2"/>
  <c r="X179" i="2" s="1"/>
  <c r="X178" i="2"/>
  <c r="W178" i="2"/>
  <c r="N178" i="2"/>
  <c r="W177" i="2"/>
  <c r="X177" i="2" s="1"/>
  <c r="W176" i="2"/>
  <c r="W194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W166" i="2" s="1"/>
  <c r="N165" i="2"/>
  <c r="X164" i="2"/>
  <c r="W164" i="2"/>
  <c r="W167" i="2" s="1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H483" i="2" s="1"/>
  <c r="N146" i="2"/>
  <c r="V143" i="2"/>
  <c r="W142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X133" i="2"/>
  <c r="W133" i="2"/>
  <c r="N133" i="2"/>
  <c r="W132" i="2"/>
  <c r="X132" i="2" s="1"/>
  <c r="N132" i="2"/>
  <c r="W131" i="2"/>
  <c r="W134" i="2" s="1"/>
  <c r="V128" i="2"/>
  <c r="V127" i="2"/>
  <c r="W126" i="2"/>
  <c r="X126" i="2" s="1"/>
  <c r="W125" i="2"/>
  <c r="X125" i="2" s="1"/>
  <c r="N125" i="2"/>
  <c r="W124" i="2"/>
  <c r="X124" i="2" s="1"/>
  <c r="W123" i="2"/>
  <c r="X123" i="2" s="1"/>
  <c r="N123" i="2"/>
  <c r="W122" i="2"/>
  <c r="X122" i="2" s="1"/>
  <c r="W121" i="2"/>
  <c r="X121" i="2" s="1"/>
  <c r="N121" i="2"/>
  <c r="V119" i="2"/>
  <c r="V118" i="2"/>
  <c r="X117" i="2"/>
  <c r="W117" i="2"/>
  <c r="W116" i="2"/>
  <c r="X116" i="2" s="1"/>
  <c r="N116" i="2"/>
  <c r="W115" i="2"/>
  <c r="X115" i="2" s="1"/>
  <c r="W114" i="2"/>
  <c r="X114" i="2" s="1"/>
  <c r="W113" i="2"/>
  <c r="X113" i="2" s="1"/>
  <c r="X112" i="2"/>
  <c r="W112" i="2"/>
  <c r="W111" i="2"/>
  <c r="X111" i="2" s="1"/>
  <c r="X110" i="2"/>
  <c r="W110" i="2"/>
  <c r="N110" i="2"/>
  <c r="W109" i="2"/>
  <c r="X109" i="2" s="1"/>
  <c r="W108" i="2"/>
  <c r="X108" i="2" s="1"/>
  <c r="W107" i="2"/>
  <c r="W118" i="2" s="1"/>
  <c r="V105" i="2"/>
  <c r="V104" i="2"/>
  <c r="W103" i="2"/>
  <c r="X103" i="2" s="1"/>
  <c r="W102" i="2"/>
  <c r="X102" i="2" s="1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W92" i="2" s="1"/>
  <c r="X86" i="2"/>
  <c r="W86" i="2"/>
  <c r="W85" i="2"/>
  <c r="X85" i="2" s="1"/>
  <c r="N85" i="2"/>
  <c r="W84" i="2"/>
  <c r="X84" i="2" s="1"/>
  <c r="V82" i="2"/>
  <c r="V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W67" i="2"/>
  <c r="X67" i="2" s="1"/>
  <c r="N67" i="2"/>
  <c r="W66" i="2"/>
  <c r="X66" i="2" s="1"/>
  <c r="N66" i="2"/>
  <c r="W65" i="2"/>
  <c r="X65" i="2" s="1"/>
  <c r="W64" i="2"/>
  <c r="X64" i="2" s="1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W42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X30" i="2"/>
  <c r="W30" i="2"/>
  <c r="N30" i="2"/>
  <c r="X29" i="2"/>
  <c r="W29" i="2"/>
  <c r="N29" i="2"/>
  <c r="W28" i="2"/>
  <c r="X28" i="2" s="1"/>
  <c r="W27" i="2"/>
  <c r="X27" i="2" s="1"/>
  <c r="N27" i="2"/>
  <c r="X26" i="2"/>
  <c r="W26" i="2"/>
  <c r="W34" i="2" s="1"/>
  <c r="N26" i="2"/>
  <c r="V24" i="2"/>
  <c r="V23" i="2"/>
  <c r="W22" i="2"/>
  <c r="N22" i="2"/>
  <c r="H10" i="2"/>
  <c r="A9" i="2"/>
  <c r="J9" i="2" s="1"/>
  <c r="D7" i="2"/>
  <c r="O6" i="2"/>
  <c r="N2" i="2"/>
  <c r="W472" i="2" l="1"/>
  <c r="W471" i="2"/>
  <c r="W128" i="2"/>
  <c r="X127" i="2"/>
  <c r="O483" i="2"/>
  <c r="D483" i="2"/>
  <c r="W61" i="2"/>
  <c r="W226" i="2"/>
  <c r="X225" i="2"/>
  <c r="V473" i="2"/>
  <c r="W475" i="2"/>
  <c r="W431" i="2"/>
  <c r="V477" i="2"/>
  <c r="V476" i="2"/>
  <c r="F10" i="2"/>
  <c r="X456" i="2"/>
  <c r="X81" i="2"/>
  <c r="X173" i="2"/>
  <c r="X91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F483" i="2"/>
  <c r="S483" i="2"/>
  <c r="G483" i="2"/>
  <c r="T483" i="2"/>
  <c r="H9" i="2"/>
  <c r="W24" i="2"/>
  <c r="W379" i="2"/>
  <c r="W391" i="2"/>
  <c r="W156" i="2"/>
  <c r="W476" i="2" l="1"/>
  <c r="W477" i="2"/>
  <c r="X478" i="2"/>
  <c r="W473" i="2"/>
</calcChain>
</file>

<file path=xl/sharedStrings.xml><?xml version="1.0" encoding="utf-8"?>
<sst xmlns="http://schemas.openxmlformats.org/spreadsheetml/2006/main" count="3111" uniqueCount="708">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</sst>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3"/>
  <sheetViews>
    <sheetView showGridLines="0" tabSelected="1" topLeftCell="F458" zoomScaleNormal="100" zoomScaleSheetLayoutView="100" workbookViewId="0">
      <selection activeCell="V304" sqref="V3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2" t="s">
        <v>29</v>
      </c>
      <c r="E1" s="642"/>
      <c r="F1" s="642"/>
      <c r="G1" s="14" t="s">
        <v>66</v>
      </c>
      <c r="H1" s="642" t="s">
        <v>49</v>
      </c>
      <c r="I1" s="642"/>
      <c r="J1" s="642"/>
      <c r="K1" s="642"/>
      <c r="L1" s="642"/>
      <c r="M1" s="642"/>
      <c r="N1" s="642"/>
      <c r="O1" s="642"/>
      <c r="P1" s="643" t="s">
        <v>67</v>
      </c>
      <c r="Q1" s="644"/>
      <c r="R1" s="6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5"/>
      <c r="P2" s="645"/>
      <c r="Q2" s="645"/>
      <c r="R2" s="645"/>
      <c r="S2" s="645"/>
      <c r="T2" s="645"/>
      <c r="U2" s="6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5"/>
      <c r="O3" s="645"/>
      <c r="P3" s="645"/>
      <c r="Q3" s="645"/>
      <c r="R3" s="645"/>
      <c r="S3" s="645"/>
      <c r="T3" s="645"/>
      <c r="U3" s="6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4" t="s">
        <v>8</v>
      </c>
      <c r="B5" s="624"/>
      <c r="C5" s="624"/>
      <c r="D5" s="646"/>
      <c r="E5" s="646"/>
      <c r="F5" s="647" t="s">
        <v>14</v>
      </c>
      <c r="G5" s="647"/>
      <c r="H5" s="646"/>
      <c r="I5" s="646"/>
      <c r="J5" s="646"/>
      <c r="K5" s="646"/>
      <c r="L5" s="646"/>
      <c r="N5" s="27" t="s">
        <v>4</v>
      </c>
      <c r="O5" s="641">
        <v>45278</v>
      </c>
      <c r="P5" s="641"/>
      <c r="R5" s="648" t="s">
        <v>3</v>
      </c>
      <c r="S5" s="649"/>
      <c r="T5" s="650" t="s">
        <v>672</v>
      </c>
      <c r="U5" s="651"/>
      <c r="Z5" s="60"/>
      <c r="AA5" s="60"/>
      <c r="AB5" s="60"/>
    </row>
    <row r="6" spans="1:29" s="17" customFormat="1" ht="24" customHeight="1" x14ac:dyDescent="0.2">
      <c r="A6" s="624" t="s">
        <v>1</v>
      </c>
      <c r="B6" s="624"/>
      <c r="C6" s="624"/>
      <c r="D6" s="625" t="s">
        <v>682</v>
      </c>
      <c r="E6" s="625"/>
      <c r="F6" s="625"/>
      <c r="G6" s="625"/>
      <c r="H6" s="625"/>
      <c r="I6" s="625"/>
      <c r="J6" s="625"/>
      <c r="K6" s="625"/>
      <c r="L6" s="625"/>
      <c r="N6" s="27" t="s">
        <v>30</v>
      </c>
      <c r="O6" s="626" t="str">
        <f>IF(O5=0," ",CHOOSE(WEEKDAY(O5,2),"Понедельник","Вторник","Среда","Четверг","Пятница","Суббота","Воскресенье"))</f>
        <v>Понедельник</v>
      </c>
      <c r="P6" s="626"/>
      <c r="R6" s="627" t="s">
        <v>5</v>
      </c>
      <c r="S6" s="628"/>
      <c r="T6" s="629" t="s">
        <v>69</v>
      </c>
      <c r="U6" s="63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7"/>
      <c r="N7" s="29"/>
      <c r="O7" s="49"/>
      <c r="P7" s="49"/>
      <c r="R7" s="627"/>
      <c r="S7" s="628"/>
      <c r="T7" s="631"/>
      <c r="U7" s="632"/>
      <c r="Z7" s="60"/>
      <c r="AA7" s="60"/>
      <c r="AB7" s="60"/>
    </row>
    <row r="8" spans="1:29" s="17" customFormat="1" ht="25.5" customHeight="1" x14ac:dyDescent="0.2">
      <c r="A8" s="638" t="s">
        <v>60</v>
      </c>
      <c r="B8" s="638"/>
      <c r="C8" s="638"/>
      <c r="D8" s="639"/>
      <c r="E8" s="639"/>
      <c r="F8" s="639"/>
      <c r="G8" s="639"/>
      <c r="H8" s="639"/>
      <c r="I8" s="639"/>
      <c r="J8" s="639"/>
      <c r="K8" s="639"/>
      <c r="L8" s="639"/>
      <c r="N8" s="27" t="s">
        <v>11</v>
      </c>
      <c r="O8" s="619">
        <v>0.41666666666666669</v>
      </c>
      <c r="P8" s="619"/>
      <c r="R8" s="627"/>
      <c r="S8" s="628"/>
      <c r="T8" s="631"/>
      <c r="U8" s="632"/>
      <c r="Z8" s="60"/>
      <c r="AA8" s="60"/>
      <c r="AB8" s="60"/>
    </row>
    <row r="9" spans="1:29" s="17" customFormat="1" ht="39.950000000000003" customHeight="1" x14ac:dyDescent="0.2">
      <c r="A9" s="6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5"/>
      <c r="C9" s="615"/>
      <c r="D9" s="616" t="s">
        <v>48</v>
      </c>
      <c r="E9" s="617"/>
      <c r="F9" s="6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5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N9" s="31" t="s">
        <v>15</v>
      </c>
      <c r="O9" s="641"/>
      <c r="P9" s="641"/>
      <c r="R9" s="627"/>
      <c r="S9" s="628"/>
      <c r="T9" s="633"/>
      <c r="U9" s="63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5"/>
      <c r="C10" s="615"/>
      <c r="D10" s="616"/>
      <c r="E10" s="617"/>
      <c r="F10" s="6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5"/>
      <c r="H10" s="618" t="str">
        <f>IFERROR(VLOOKUP($D$10,Proxy,2,FALSE),"")</f>
        <v/>
      </c>
      <c r="I10" s="618"/>
      <c r="J10" s="618"/>
      <c r="K10" s="618"/>
      <c r="L10" s="618"/>
      <c r="N10" s="31" t="s">
        <v>35</v>
      </c>
      <c r="O10" s="619"/>
      <c r="P10" s="619"/>
      <c r="S10" s="29" t="s">
        <v>12</v>
      </c>
      <c r="T10" s="620" t="s">
        <v>70</v>
      </c>
      <c r="U10" s="62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9"/>
      <c r="P11" s="619"/>
      <c r="S11" s="29" t="s">
        <v>31</v>
      </c>
      <c r="T11" s="607" t="s">
        <v>57</v>
      </c>
      <c r="U11" s="60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N12" s="27" t="s">
        <v>33</v>
      </c>
      <c r="O12" s="622"/>
      <c r="P12" s="622"/>
      <c r="Q12" s="28"/>
      <c r="R12"/>
      <c r="S12" s="29" t="s">
        <v>48</v>
      </c>
      <c r="T12" s="623"/>
      <c r="U12" s="623"/>
      <c r="V12"/>
      <c r="Z12" s="60"/>
      <c r="AA12" s="60"/>
      <c r="AB12" s="60"/>
    </row>
    <row r="13" spans="1:29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31"/>
      <c r="N13" s="31" t="s">
        <v>34</v>
      </c>
      <c r="O13" s="607"/>
      <c r="P13" s="60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/>
      <c r="N15" s="609" t="s">
        <v>63</v>
      </c>
      <c r="O15" s="609"/>
      <c r="P15" s="609"/>
      <c r="Q15" s="609"/>
      <c r="R15" s="60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0"/>
      <c r="O16" s="610"/>
      <c r="P16" s="610"/>
      <c r="Q16" s="610"/>
      <c r="R16" s="61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4" t="s">
        <v>61</v>
      </c>
      <c r="B17" s="594" t="s">
        <v>51</v>
      </c>
      <c r="C17" s="612" t="s">
        <v>50</v>
      </c>
      <c r="D17" s="594" t="s">
        <v>52</v>
      </c>
      <c r="E17" s="594"/>
      <c r="F17" s="594" t="s">
        <v>24</v>
      </c>
      <c r="G17" s="594" t="s">
        <v>27</v>
      </c>
      <c r="H17" s="594" t="s">
        <v>25</v>
      </c>
      <c r="I17" s="594" t="s">
        <v>26</v>
      </c>
      <c r="J17" s="613" t="s">
        <v>16</v>
      </c>
      <c r="K17" s="613" t="s">
        <v>65</v>
      </c>
      <c r="L17" s="613" t="s">
        <v>2</v>
      </c>
      <c r="M17" s="594" t="s">
        <v>28</v>
      </c>
      <c r="N17" s="594" t="s">
        <v>17</v>
      </c>
      <c r="O17" s="594"/>
      <c r="P17" s="594"/>
      <c r="Q17" s="594"/>
      <c r="R17" s="594"/>
      <c r="S17" s="611" t="s">
        <v>58</v>
      </c>
      <c r="T17" s="594"/>
      <c r="U17" s="594" t="s">
        <v>6</v>
      </c>
      <c r="V17" s="594" t="s">
        <v>44</v>
      </c>
      <c r="W17" s="595" t="s">
        <v>56</v>
      </c>
      <c r="X17" s="594" t="s">
        <v>18</v>
      </c>
      <c r="Y17" s="597" t="s">
        <v>62</v>
      </c>
      <c r="Z17" s="597" t="s">
        <v>19</v>
      </c>
      <c r="AA17" s="598" t="s">
        <v>59</v>
      </c>
      <c r="AB17" s="599"/>
      <c r="AC17" s="600"/>
      <c r="AD17" s="604"/>
      <c r="BA17" s="605" t="s">
        <v>64</v>
      </c>
    </row>
    <row r="18" spans="1:53" ht="14.25" customHeight="1" x14ac:dyDescent="0.2">
      <c r="A18" s="594"/>
      <c r="B18" s="594"/>
      <c r="C18" s="612"/>
      <c r="D18" s="594"/>
      <c r="E18" s="594"/>
      <c r="F18" s="594" t="s">
        <v>20</v>
      </c>
      <c r="G18" s="594" t="s">
        <v>21</v>
      </c>
      <c r="H18" s="594" t="s">
        <v>22</v>
      </c>
      <c r="I18" s="594" t="s">
        <v>22</v>
      </c>
      <c r="J18" s="614"/>
      <c r="K18" s="614"/>
      <c r="L18" s="614"/>
      <c r="M18" s="594"/>
      <c r="N18" s="594"/>
      <c r="O18" s="594"/>
      <c r="P18" s="594"/>
      <c r="Q18" s="594"/>
      <c r="R18" s="594"/>
      <c r="S18" s="36" t="s">
        <v>47</v>
      </c>
      <c r="T18" s="36" t="s">
        <v>46</v>
      </c>
      <c r="U18" s="594"/>
      <c r="V18" s="594"/>
      <c r="W18" s="596"/>
      <c r="X18" s="594"/>
      <c r="Y18" s="597"/>
      <c r="Z18" s="597"/>
      <c r="AA18" s="601"/>
      <c r="AB18" s="602"/>
      <c r="AC18" s="603"/>
      <c r="AD18" s="604"/>
      <c r="BA18" s="605"/>
    </row>
    <row r="19" spans="1:53" ht="27.75" customHeight="1" x14ac:dyDescent="0.2">
      <c r="A19" s="353" t="s">
        <v>75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55"/>
      <c r="Z19" s="55"/>
    </row>
    <row r="20" spans="1:53" ht="16.5" customHeight="1" x14ac:dyDescent="0.25">
      <c r="A20" s="341" t="s">
        <v>75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66"/>
      <c r="Z20" s="66"/>
    </row>
    <row r="21" spans="1:53" ht="14.25" customHeight="1" x14ac:dyDescent="0.25">
      <c r="A21" s="342" t="s">
        <v>76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7">
        <v>4607091389258</v>
      </c>
      <c r="E22" s="33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9"/>
      <c r="P22" s="339"/>
      <c r="Q22" s="339"/>
      <c r="R22" s="34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8" t="s">
        <v>43</v>
      </c>
      <c r="O23" s="329"/>
      <c r="P23" s="329"/>
      <c r="Q23" s="329"/>
      <c r="R23" s="329"/>
      <c r="S23" s="329"/>
      <c r="T23" s="33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8" t="s">
        <v>43</v>
      </c>
      <c r="O24" s="329"/>
      <c r="P24" s="329"/>
      <c r="Q24" s="329"/>
      <c r="R24" s="329"/>
      <c r="S24" s="329"/>
      <c r="T24" s="33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2" t="s">
        <v>81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7">
        <v>4607091383881</v>
      </c>
      <c r="E26" s="33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9"/>
      <c r="P26" s="339"/>
      <c r="Q26" s="339"/>
      <c r="R26" s="34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7">
        <v>4607091388237</v>
      </c>
      <c r="E27" s="33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9"/>
      <c r="P27" s="339"/>
      <c r="Q27" s="339"/>
      <c r="R27" s="34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37">
        <v>4607091388237</v>
      </c>
      <c r="E28" s="33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90" t="s">
        <v>87</v>
      </c>
      <c r="O28" s="339"/>
      <c r="P28" s="339"/>
      <c r="Q28" s="339"/>
      <c r="R28" s="34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37">
        <v>4607091383935</v>
      </c>
      <c r="E29" s="33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9"/>
      <c r="P29" s="339"/>
      <c r="Q29" s="339"/>
      <c r="R29" s="34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37">
        <v>4680115881853</v>
      </c>
      <c r="E30" s="33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9"/>
      <c r="P30" s="339"/>
      <c r="Q30" s="339"/>
      <c r="R30" s="34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37">
        <v>4607091383911</v>
      </c>
      <c r="E31" s="33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9"/>
      <c r="P31" s="339"/>
      <c r="Q31" s="339"/>
      <c r="R31" s="34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37">
        <v>4607091388244</v>
      </c>
      <c r="E32" s="33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9"/>
      <c r="P32" s="339"/>
      <c r="Q32" s="339"/>
      <c r="R32" s="34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8" t="s">
        <v>43</v>
      </c>
      <c r="O33" s="329"/>
      <c r="P33" s="329"/>
      <c r="Q33" s="329"/>
      <c r="R33" s="329"/>
      <c r="S33" s="329"/>
      <c r="T33" s="33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31"/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2"/>
      <c r="N34" s="328" t="s">
        <v>43</v>
      </c>
      <c r="O34" s="329"/>
      <c r="P34" s="329"/>
      <c r="Q34" s="329"/>
      <c r="R34" s="329"/>
      <c r="S34" s="329"/>
      <c r="T34" s="33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42" t="s">
        <v>96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37">
        <v>4607091388503</v>
      </c>
      <c r="E36" s="337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5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9"/>
      <c r="P36" s="339"/>
      <c r="Q36" s="339"/>
      <c r="R36" s="340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8" t="s">
        <v>43</v>
      </c>
      <c r="O37" s="329"/>
      <c r="P37" s="329"/>
      <c r="Q37" s="329"/>
      <c r="R37" s="329"/>
      <c r="S37" s="329"/>
      <c r="T37" s="33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31"/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2"/>
      <c r="N38" s="328" t="s">
        <v>43</v>
      </c>
      <c r="O38" s="329"/>
      <c r="P38" s="329"/>
      <c r="Q38" s="329"/>
      <c r="R38" s="329"/>
      <c r="S38" s="329"/>
      <c r="T38" s="33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42" t="s">
        <v>101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37">
        <v>4607091388282</v>
      </c>
      <c r="E40" s="337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9"/>
      <c r="P40" s="339"/>
      <c r="Q40" s="339"/>
      <c r="R40" s="340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8" t="s">
        <v>43</v>
      </c>
      <c r="O41" s="329"/>
      <c r="P41" s="329"/>
      <c r="Q41" s="329"/>
      <c r="R41" s="329"/>
      <c r="S41" s="329"/>
      <c r="T41" s="33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31"/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2"/>
      <c r="N42" s="328" t="s">
        <v>43</v>
      </c>
      <c r="O42" s="329"/>
      <c r="P42" s="329"/>
      <c r="Q42" s="329"/>
      <c r="R42" s="329"/>
      <c r="S42" s="329"/>
      <c r="T42" s="33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42" t="s">
        <v>105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37">
        <v>4607091389111</v>
      </c>
      <c r="E44" s="337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9"/>
      <c r="P44" s="339"/>
      <c r="Q44" s="339"/>
      <c r="R44" s="340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8" t="s">
        <v>43</v>
      </c>
      <c r="O45" s="329"/>
      <c r="P45" s="329"/>
      <c r="Q45" s="329"/>
      <c r="R45" s="329"/>
      <c r="S45" s="329"/>
      <c r="T45" s="33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2"/>
      <c r="N46" s="328" t="s">
        <v>43</v>
      </c>
      <c r="O46" s="329"/>
      <c r="P46" s="329"/>
      <c r="Q46" s="329"/>
      <c r="R46" s="329"/>
      <c r="S46" s="329"/>
      <c r="T46" s="33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53" t="s">
        <v>108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55"/>
      <c r="Z47" s="55"/>
    </row>
    <row r="48" spans="1:53" ht="16.5" customHeight="1" x14ac:dyDescent="0.25">
      <c r="A48" s="341" t="s">
        <v>109</v>
      </c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66"/>
      <c r="Z48" s="66"/>
    </row>
    <row r="49" spans="1:53" ht="14.25" customHeight="1" x14ac:dyDescent="0.25">
      <c r="A49" s="342" t="s">
        <v>110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37">
        <v>4680115881440</v>
      </c>
      <c r="E50" s="337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5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9"/>
      <c r="P50" s="339"/>
      <c r="Q50" s="339"/>
      <c r="R50" s="34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37">
        <v>4680115881433</v>
      </c>
      <c r="E51" s="337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9"/>
      <c r="P51" s="339"/>
      <c r="Q51" s="339"/>
      <c r="R51" s="34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8" t="s">
        <v>43</v>
      </c>
      <c r="O52" s="329"/>
      <c r="P52" s="329"/>
      <c r="Q52" s="329"/>
      <c r="R52" s="329"/>
      <c r="S52" s="329"/>
      <c r="T52" s="33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31"/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2"/>
      <c r="N53" s="328" t="s">
        <v>43</v>
      </c>
      <c r="O53" s="329"/>
      <c r="P53" s="329"/>
      <c r="Q53" s="329"/>
      <c r="R53" s="329"/>
      <c r="S53" s="329"/>
      <c r="T53" s="33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41" t="s">
        <v>117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66"/>
      <c r="Z54" s="66"/>
    </row>
    <row r="55" spans="1:53" ht="14.25" customHeight="1" x14ac:dyDescent="0.25">
      <c r="A55" s="342" t="s">
        <v>118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37">
        <v>4680115881426</v>
      </c>
      <c r="E56" s="33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577" t="s">
        <v>121</v>
      </c>
      <c r="O56" s="339"/>
      <c r="P56" s="339"/>
      <c r="Q56" s="339"/>
      <c r="R56" s="34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123</v>
      </c>
      <c r="C57" s="37">
        <v>4301011452</v>
      </c>
      <c r="D57" s="337">
        <v>4680115881426</v>
      </c>
      <c r="E57" s="33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39"/>
      <c r="P57" s="339"/>
      <c r="Q57" s="339"/>
      <c r="R57" s="34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4301011437</v>
      </c>
      <c r="D58" s="337">
        <v>4680115881419</v>
      </c>
      <c r="E58" s="337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9"/>
      <c r="P58" s="339"/>
      <c r="Q58" s="339"/>
      <c r="R58" s="34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4301011458</v>
      </c>
      <c r="D59" s="337">
        <v>4680115881525</v>
      </c>
      <c r="E59" s="337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580" t="s">
        <v>128</v>
      </c>
      <c r="O59" s="339"/>
      <c r="P59" s="339"/>
      <c r="Q59" s="339"/>
      <c r="R59" s="34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8" t="s">
        <v>43</v>
      </c>
      <c r="O60" s="329"/>
      <c r="P60" s="329"/>
      <c r="Q60" s="329"/>
      <c r="R60" s="329"/>
      <c r="S60" s="329"/>
      <c r="T60" s="33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2"/>
      <c r="N61" s="328" t="s">
        <v>43</v>
      </c>
      <c r="O61" s="329"/>
      <c r="P61" s="329"/>
      <c r="Q61" s="329"/>
      <c r="R61" s="329"/>
      <c r="S61" s="329"/>
      <c r="T61" s="33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41" t="s">
        <v>108</v>
      </c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66"/>
      <c r="Z62" s="66"/>
    </row>
    <row r="63" spans="1:53" ht="14.25" customHeight="1" x14ac:dyDescent="0.25">
      <c r="A63" s="342" t="s">
        <v>118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67"/>
      <c r="Z63" s="67"/>
    </row>
    <row r="64" spans="1:53" ht="27" customHeight="1" x14ac:dyDescent="0.25">
      <c r="A64" s="64" t="s">
        <v>129</v>
      </c>
      <c r="B64" s="64" t="s">
        <v>130</v>
      </c>
      <c r="C64" s="37">
        <v>4301011623</v>
      </c>
      <c r="D64" s="337">
        <v>4607091382945</v>
      </c>
      <c r="E64" s="337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573" t="s">
        <v>131</v>
      </c>
      <c r="O64" s="339"/>
      <c r="P64" s="339"/>
      <c r="Q64" s="339"/>
      <c r="R64" s="34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4301011540</v>
      </c>
      <c r="D65" s="337">
        <v>4607091385670</v>
      </c>
      <c r="E65" s="33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574" t="s">
        <v>134</v>
      </c>
      <c r="O65" s="339"/>
      <c r="P65" s="339"/>
      <c r="Q65" s="339"/>
      <c r="R65" s="34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132</v>
      </c>
      <c r="B66" s="64" t="s">
        <v>136</v>
      </c>
      <c r="C66" s="37">
        <v>4301011380</v>
      </c>
      <c r="D66" s="337">
        <v>4607091385670</v>
      </c>
      <c r="E66" s="33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9"/>
      <c r="P66" s="339"/>
      <c r="Q66" s="339"/>
      <c r="R66" s="34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4301011468</v>
      </c>
      <c r="D67" s="337">
        <v>4680115881327</v>
      </c>
      <c r="E67" s="33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5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9"/>
      <c r="P67" s="339"/>
      <c r="Q67" s="339"/>
      <c r="R67" s="34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140</v>
      </c>
      <c r="B68" s="64" t="s">
        <v>141</v>
      </c>
      <c r="C68" s="37">
        <v>4301011703</v>
      </c>
      <c r="D68" s="337">
        <v>4680115882133</v>
      </c>
      <c r="E68" s="33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568" t="s">
        <v>142</v>
      </c>
      <c r="O68" s="339"/>
      <c r="P68" s="339"/>
      <c r="Q68" s="339"/>
      <c r="R68" s="34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4301011192</v>
      </c>
      <c r="D69" s="337">
        <v>4607091382952</v>
      </c>
      <c r="E69" s="337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5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9"/>
      <c r="P69" s="339"/>
      <c r="Q69" s="339"/>
      <c r="R69" s="34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4301011565</v>
      </c>
      <c r="D70" s="337">
        <v>4680115882539</v>
      </c>
      <c r="E70" s="337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9"/>
      <c r="P70" s="339"/>
      <c r="Q70" s="339"/>
      <c r="R70" s="34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37">
        <v>4607091385687</v>
      </c>
      <c r="E71" s="33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9"/>
      <c r="P71" s="339"/>
      <c r="Q71" s="339"/>
      <c r="R71" s="34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4301011344</v>
      </c>
      <c r="D72" s="337">
        <v>4607091384604</v>
      </c>
      <c r="E72" s="33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9"/>
      <c r="P72" s="339"/>
      <c r="Q72" s="339"/>
      <c r="R72" s="34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4301011386</v>
      </c>
      <c r="D73" s="337">
        <v>4680115880283</v>
      </c>
      <c r="E73" s="337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5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9"/>
      <c r="P73" s="339"/>
      <c r="Q73" s="339"/>
      <c r="R73" s="34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153</v>
      </c>
      <c r="B74" s="64" t="s">
        <v>154</v>
      </c>
      <c r="C74" s="37">
        <v>4301011476</v>
      </c>
      <c r="D74" s="337">
        <v>4680115881518</v>
      </c>
      <c r="E74" s="33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5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9"/>
      <c r="P74" s="339"/>
      <c r="Q74" s="339"/>
      <c r="R74" s="34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4301011443</v>
      </c>
      <c r="D75" s="337">
        <v>4680115881303</v>
      </c>
      <c r="E75" s="337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9"/>
      <c r="P75" s="339"/>
      <c r="Q75" s="339"/>
      <c r="R75" s="34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4301011432</v>
      </c>
      <c r="D76" s="337">
        <v>4680115882720</v>
      </c>
      <c r="E76" s="33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566" t="s">
        <v>159</v>
      </c>
      <c r="O76" s="339"/>
      <c r="P76" s="339"/>
      <c r="Q76" s="339"/>
      <c r="R76" s="34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4301011352</v>
      </c>
      <c r="D77" s="337">
        <v>4607091388466</v>
      </c>
      <c r="E77" s="337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9"/>
      <c r="P77" s="339"/>
      <c r="Q77" s="339"/>
      <c r="R77" s="34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4301011417</v>
      </c>
      <c r="D78" s="337">
        <v>4680115880269</v>
      </c>
      <c r="E78" s="337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9"/>
      <c r="P78" s="339"/>
      <c r="Q78" s="339"/>
      <c r="R78" s="34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4301011415</v>
      </c>
      <c r="D79" s="337">
        <v>4680115880429</v>
      </c>
      <c r="E79" s="337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9"/>
      <c r="P79" s="339"/>
      <c r="Q79" s="339"/>
      <c r="R79" s="34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166</v>
      </c>
      <c r="B80" s="64" t="s">
        <v>167</v>
      </c>
      <c r="C80" s="37">
        <v>4301011462</v>
      </c>
      <c r="D80" s="337">
        <v>4680115881457</v>
      </c>
      <c r="E80" s="337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5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9"/>
      <c r="P80" s="339"/>
      <c r="Q80" s="339"/>
      <c r="R80" s="34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28" t="s">
        <v>43</v>
      </c>
      <c r="O81" s="329"/>
      <c r="P81" s="329"/>
      <c r="Q81" s="329"/>
      <c r="R81" s="329"/>
      <c r="S81" s="329"/>
      <c r="T81" s="330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2"/>
      <c r="N82" s="328" t="s">
        <v>43</v>
      </c>
      <c r="O82" s="329"/>
      <c r="P82" s="329"/>
      <c r="Q82" s="329"/>
      <c r="R82" s="329"/>
      <c r="S82" s="329"/>
      <c r="T82" s="330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42" t="s">
        <v>110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67"/>
      <c r="Z83" s="67"/>
    </row>
    <row r="84" spans="1:53" ht="27" customHeight="1" x14ac:dyDescent="0.25">
      <c r="A84" s="64" t="s">
        <v>168</v>
      </c>
      <c r="B84" s="64" t="s">
        <v>169</v>
      </c>
      <c r="C84" s="37">
        <v>4301020189</v>
      </c>
      <c r="D84" s="337">
        <v>4607091384789</v>
      </c>
      <c r="E84" s="337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556" t="s">
        <v>170</v>
      </c>
      <c r="O84" s="339"/>
      <c r="P84" s="339"/>
      <c r="Q84" s="339"/>
      <c r="R84" s="34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171</v>
      </c>
      <c r="B85" s="64" t="s">
        <v>172</v>
      </c>
      <c r="C85" s="37">
        <v>4301020235</v>
      </c>
      <c r="D85" s="337">
        <v>4680115881488</v>
      </c>
      <c r="E85" s="33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9"/>
      <c r="P85" s="339"/>
      <c r="Q85" s="339"/>
      <c r="R85" s="34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173</v>
      </c>
      <c r="B86" s="64" t="s">
        <v>174</v>
      </c>
      <c r="C86" s="37">
        <v>4301020183</v>
      </c>
      <c r="D86" s="337">
        <v>4607091384765</v>
      </c>
      <c r="E86" s="33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558" t="s">
        <v>175</v>
      </c>
      <c r="O86" s="339"/>
      <c r="P86" s="339"/>
      <c r="Q86" s="339"/>
      <c r="R86" s="34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176</v>
      </c>
      <c r="B87" s="64" t="s">
        <v>177</v>
      </c>
      <c r="C87" s="37">
        <v>4301020228</v>
      </c>
      <c r="D87" s="337">
        <v>4680115882751</v>
      </c>
      <c r="E87" s="33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559" t="s">
        <v>178</v>
      </c>
      <c r="O87" s="339"/>
      <c r="P87" s="339"/>
      <c r="Q87" s="339"/>
      <c r="R87" s="34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179</v>
      </c>
      <c r="B88" s="64" t="s">
        <v>180</v>
      </c>
      <c r="C88" s="37">
        <v>4301020258</v>
      </c>
      <c r="D88" s="337">
        <v>4680115882775</v>
      </c>
      <c r="E88" s="33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553" t="s">
        <v>181</v>
      </c>
      <c r="O88" s="339"/>
      <c r="P88" s="339"/>
      <c r="Q88" s="339"/>
      <c r="R88" s="34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4301020217</v>
      </c>
      <c r="D89" s="337">
        <v>4680115880658</v>
      </c>
      <c r="E89" s="33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9"/>
      <c r="P89" s="339"/>
      <c r="Q89" s="339"/>
      <c r="R89" s="340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185</v>
      </c>
      <c r="B90" s="64" t="s">
        <v>186</v>
      </c>
      <c r="C90" s="37">
        <v>4301020223</v>
      </c>
      <c r="D90" s="337">
        <v>4607091381962</v>
      </c>
      <c r="E90" s="337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55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9"/>
      <c r="P90" s="339"/>
      <c r="Q90" s="339"/>
      <c r="R90" s="340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28" t="s">
        <v>43</v>
      </c>
      <c r="O91" s="329"/>
      <c r="P91" s="329"/>
      <c r="Q91" s="329"/>
      <c r="R91" s="329"/>
      <c r="S91" s="329"/>
      <c r="T91" s="330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2"/>
      <c r="N92" s="328" t="s">
        <v>43</v>
      </c>
      <c r="O92" s="329"/>
      <c r="P92" s="329"/>
      <c r="Q92" s="329"/>
      <c r="R92" s="329"/>
      <c r="S92" s="329"/>
      <c r="T92" s="330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42" t="s">
        <v>76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67"/>
      <c r="Z93" s="67"/>
    </row>
    <row r="94" spans="1:53" ht="16.5" customHeight="1" x14ac:dyDescent="0.25">
      <c r="A94" s="64" t="s">
        <v>187</v>
      </c>
      <c r="B94" s="64" t="s">
        <v>188</v>
      </c>
      <c r="C94" s="37">
        <v>4301030895</v>
      </c>
      <c r="D94" s="337">
        <v>4607091387667</v>
      </c>
      <c r="E94" s="337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9"/>
      <c r="P94" s="339"/>
      <c r="Q94" s="339"/>
      <c r="R94" s="34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4301030961</v>
      </c>
      <c r="D95" s="337">
        <v>4607091387636</v>
      </c>
      <c r="E95" s="337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9"/>
      <c r="P95" s="339"/>
      <c r="Q95" s="339"/>
      <c r="R95" s="340"/>
      <c r="S95" s="40" t="s">
        <v>48</v>
      </c>
      <c r="T95" s="40" t="s">
        <v>48</v>
      </c>
      <c r="U95" s="41" t="s">
        <v>0</v>
      </c>
      <c r="V95" s="59">
        <v>42</v>
      </c>
      <c r="W95" s="56">
        <f t="shared" si="5"/>
        <v>42</v>
      </c>
      <c r="X95" s="42">
        <f>IFERROR(IF(W95=0,"",ROUNDUP(W95/H95,0)*0.00937),"")</f>
        <v>9.3700000000000006E-2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4301031078</v>
      </c>
      <c r="D96" s="337">
        <v>4607091384727</v>
      </c>
      <c r="E96" s="33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9"/>
      <c r="P96" s="339"/>
      <c r="Q96" s="339"/>
      <c r="R96" s="34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4301031080</v>
      </c>
      <c r="D97" s="337">
        <v>4607091386745</v>
      </c>
      <c r="E97" s="337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9"/>
      <c r="P97" s="339"/>
      <c r="Q97" s="339"/>
      <c r="R97" s="34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195</v>
      </c>
      <c r="B98" s="64" t="s">
        <v>196</v>
      </c>
      <c r="C98" s="37">
        <v>4301030963</v>
      </c>
      <c r="D98" s="337">
        <v>4607091382426</v>
      </c>
      <c r="E98" s="33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9"/>
      <c r="P98" s="339"/>
      <c r="Q98" s="339"/>
      <c r="R98" s="34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4301030962</v>
      </c>
      <c r="D99" s="337">
        <v>4607091386547</v>
      </c>
      <c r="E99" s="33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9"/>
      <c r="P99" s="339"/>
      <c r="Q99" s="339"/>
      <c r="R99" s="34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4301031079</v>
      </c>
      <c r="D100" s="337">
        <v>4607091384734</v>
      </c>
      <c r="E100" s="33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5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9"/>
      <c r="P100" s="339"/>
      <c r="Q100" s="339"/>
      <c r="R100" s="34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4301030964</v>
      </c>
      <c r="D101" s="337">
        <v>4607091382464</v>
      </c>
      <c r="E101" s="33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9"/>
      <c r="P101" s="339"/>
      <c r="Q101" s="339"/>
      <c r="R101" s="34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204</v>
      </c>
      <c r="C102" s="37">
        <v>4301031235</v>
      </c>
      <c r="D102" s="337">
        <v>4680115883444</v>
      </c>
      <c r="E102" s="33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548" t="s">
        <v>205</v>
      </c>
      <c r="O102" s="339"/>
      <c r="P102" s="339"/>
      <c r="Q102" s="339"/>
      <c r="R102" s="34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203</v>
      </c>
      <c r="B103" s="64" t="s">
        <v>206</v>
      </c>
      <c r="C103" s="37">
        <v>4301031234</v>
      </c>
      <c r="D103" s="337">
        <v>4680115883444</v>
      </c>
      <c r="E103" s="33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541" t="s">
        <v>205</v>
      </c>
      <c r="O103" s="339"/>
      <c r="P103" s="339"/>
      <c r="Q103" s="339"/>
      <c r="R103" s="34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28" t="s">
        <v>43</v>
      </c>
      <c r="O104" s="329"/>
      <c r="P104" s="329"/>
      <c r="Q104" s="329"/>
      <c r="R104" s="329"/>
      <c r="S104" s="329"/>
      <c r="T104" s="330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10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10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9.3700000000000006E-2</v>
      </c>
      <c r="Y104" s="68"/>
      <c r="Z104" s="68"/>
    </row>
    <row r="105" spans="1:53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2"/>
      <c r="N105" s="328" t="s">
        <v>43</v>
      </c>
      <c r="O105" s="329"/>
      <c r="P105" s="329"/>
      <c r="Q105" s="329"/>
      <c r="R105" s="329"/>
      <c r="S105" s="329"/>
      <c r="T105" s="330"/>
      <c r="U105" s="43" t="s">
        <v>0</v>
      </c>
      <c r="V105" s="44">
        <f>IFERROR(SUM(V94:V103),"0")</f>
        <v>42</v>
      </c>
      <c r="W105" s="44">
        <f>IFERROR(SUM(W94:W103),"0")</f>
        <v>42</v>
      </c>
      <c r="X105" s="43"/>
      <c r="Y105" s="68"/>
      <c r="Z105" s="68"/>
    </row>
    <row r="106" spans="1:53" ht="14.25" customHeight="1" x14ac:dyDescent="0.25">
      <c r="A106" s="342" t="s">
        <v>81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67"/>
      <c r="Z106" s="67"/>
    </row>
    <row r="107" spans="1:53" ht="27" customHeight="1" x14ac:dyDescent="0.25">
      <c r="A107" s="64" t="s">
        <v>207</v>
      </c>
      <c r="B107" s="64" t="s">
        <v>208</v>
      </c>
      <c r="C107" s="37">
        <v>4301051437</v>
      </c>
      <c r="D107" s="337">
        <v>4607091386967</v>
      </c>
      <c r="E107" s="33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542" t="s">
        <v>209</v>
      </c>
      <c r="O107" s="339"/>
      <c r="P107" s="339"/>
      <c r="Q107" s="339"/>
      <c r="R107" s="34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207</v>
      </c>
      <c r="B108" s="64" t="s">
        <v>210</v>
      </c>
      <c r="C108" s="37">
        <v>4301051543</v>
      </c>
      <c r="D108" s="337">
        <v>4607091386967</v>
      </c>
      <c r="E108" s="33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543" t="s">
        <v>211</v>
      </c>
      <c r="O108" s="339"/>
      <c r="P108" s="339"/>
      <c r="Q108" s="339"/>
      <c r="R108" s="34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4301051611</v>
      </c>
      <c r="D109" s="337">
        <v>4607091385304</v>
      </c>
      <c r="E109" s="33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536" t="s">
        <v>214</v>
      </c>
      <c r="O109" s="339"/>
      <c r="P109" s="339"/>
      <c r="Q109" s="339"/>
      <c r="R109" s="34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4301051306</v>
      </c>
      <c r="D110" s="337">
        <v>4607091386264</v>
      </c>
      <c r="E110" s="33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9"/>
      <c r="P110" s="339"/>
      <c r="Q110" s="339"/>
      <c r="R110" s="34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218</v>
      </c>
      <c r="C111" s="37">
        <v>4301051477</v>
      </c>
      <c r="D111" s="337">
        <v>4680115882584</v>
      </c>
      <c r="E111" s="33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38" t="s">
        <v>219</v>
      </c>
      <c r="O111" s="339"/>
      <c r="P111" s="339"/>
      <c r="Q111" s="339"/>
      <c r="R111" s="34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217</v>
      </c>
      <c r="B112" s="64" t="s">
        <v>220</v>
      </c>
      <c r="C112" s="37">
        <v>4301051476</v>
      </c>
      <c r="D112" s="337">
        <v>4680115882584</v>
      </c>
      <c r="E112" s="337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39" t="s">
        <v>221</v>
      </c>
      <c r="O112" s="339"/>
      <c r="P112" s="339"/>
      <c r="Q112" s="339"/>
      <c r="R112" s="34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222</v>
      </c>
      <c r="B113" s="64" t="s">
        <v>223</v>
      </c>
      <c r="C113" s="37">
        <v>4301051436</v>
      </c>
      <c r="D113" s="337">
        <v>4607091385731</v>
      </c>
      <c r="E113" s="337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540" t="s">
        <v>224</v>
      </c>
      <c r="O113" s="339"/>
      <c r="P113" s="339"/>
      <c r="Q113" s="339"/>
      <c r="R113" s="34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4301051439</v>
      </c>
      <c r="D114" s="337">
        <v>4680115880214</v>
      </c>
      <c r="E114" s="337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532" t="s">
        <v>227</v>
      </c>
      <c r="O114" s="339"/>
      <c r="P114" s="339"/>
      <c r="Q114" s="339"/>
      <c r="R114" s="34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4301051438</v>
      </c>
      <c r="D115" s="337">
        <v>4680115880894</v>
      </c>
      <c r="E115" s="337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533" t="s">
        <v>230</v>
      </c>
      <c r="O115" s="339"/>
      <c r="P115" s="339"/>
      <c r="Q115" s="339"/>
      <c r="R115" s="34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231</v>
      </c>
      <c r="B116" s="64" t="s">
        <v>232</v>
      </c>
      <c r="C116" s="37">
        <v>4301051313</v>
      </c>
      <c r="D116" s="337">
        <v>4607091385427</v>
      </c>
      <c r="E116" s="337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9"/>
      <c r="P116" s="339"/>
      <c r="Q116" s="339"/>
      <c r="R116" s="34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233</v>
      </c>
      <c r="B117" s="64" t="s">
        <v>234</v>
      </c>
      <c r="C117" s="37">
        <v>4301051480</v>
      </c>
      <c r="D117" s="337">
        <v>4680115882645</v>
      </c>
      <c r="E117" s="337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35" t="s">
        <v>235</v>
      </c>
      <c r="O117" s="339"/>
      <c r="P117" s="339"/>
      <c r="Q117" s="339"/>
      <c r="R117" s="34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8" t="s">
        <v>43</v>
      </c>
      <c r="O118" s="329"/>
      <c r="P118" s="329"/>
      <c r="Q118" s="329"/>
      <c r="R118" s="329"/>
      <c r="S118" s="329"/>
      <c r="T118" s="330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2"/>
      <c r="N119" s="328" t="s">
        <v>43</v>
      </c>
      <c r="O119" s="329"/>
      <c r="P119" s="329"/>
      <c r="Q119" s="329"/>
      <c r="R119" s="329"/>
      <c r="S119" s="329"/>
      <c r="T119" s="330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42" t="s">
        <v>236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67"/>
      <c r="Z120" s="67"/>
    </row>
    <row r="121" spans="1:53" ht="27" customHeight="1" x14ac:dyDescent="0.25">
      <c r="A121" s="64" t="s">
        <v>237</v>
      </c>
      <c r="B121" s="64" t="s">
        <v>238</v>
      </c>
      <c r="C121" s="37">
        <v>4301060296</v>
      </c>
      <c r="D121" s="337">
        <v>4607091383065</v>
      </c>
      <c r="E121" s="337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9"/>
      <c r="P121" s="339"/>
      <c r="Q121" s="339"/>
      <c r="R121" s="34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240</v>
      </c>
      <c r="C122" s="37">
        <v>4301060371</v>
      </c>
      <c r="D122" s="337">
        <v>4680115881532</v>
      </c>
      <c r="E122" s="33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529" t="s">
        <v>241</v>
      </c>
      <c r="O122" s="339"/>
      <c r="P122" s="339"/>
      <c r="Q122" s="339"/>
      <c r="R122" s="34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239</v>
      </c>
      <c r="B123" s="64" t="s">
        <v>242</v>
      </c>
      <c r="C123" s="37">
        <v>4301060350</v>
      </c>
      <c r="D123" s="337">
        <v>4680115881532</v>
      </c>
      <c r="E123" s="337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9"/>
      <c r="P123" s="339"/>
      <c r="Q123" s="339"/>
      <c r="R123" s="340"/>
      <c r="S123" s="40" t="s">
        <v>48</v>
      </c>
      <c r="T123" s="40" t="s">
        <v>48</v>
      </c>
      <c r="U123" s="41" t="s">
        <v>0</v>
      </c>
      <c r="V123" s="59">
        <v>80</v>
      </c>
      <c r="W123" s="56">
        <f t="shared" si="7"/>
        <v>81</v>
      </c>
      <c r="X123" s="42">
        <f>IFERROR(IF(W123=0,"",ROUNDUP(W123/H123,0)*0.02175),"")</f>
        <v>0.21749999999999997</v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37">
        <v>4680115882652</v>
      </c>
      <c r="E124" s="337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531" t="s">
        <v>245</v>
      </c>
      <c r="O124" s="339"/>
      <c r="P124" s="339"/>
      <c r="Q124" s="339"/>
      <c r="R124" s="34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37">
        <v>4680115880238</v>
      </c>
      <c r="E125" s="337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9"/>
      <c r="P125" s="339"/>
      <c r="Q125" s="339"/>
      <c r="R125" s="34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37">
        <v>4680115881464</v>
      </c>
      <c r="E126" s="337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527" t="s">
        <v>250</v>
      </c>
      <c r="O126" s="339"/>
      <c r="P126" s="339"/>
      <c r="Q126" s="339"/>
      <c r="R126" s="34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2"/>
      <c r="N127" s="328" t="s">
        <v>43</v>
      </c>
      <c r="O127" s="329"/>
      <c r="P127" s="329"/>
      <c r="Q127" s="329"/>
      <c r="R127" s="329"/>
      <c r="S127" s="329"/>
      <c r="T127" s="330"/>
      <c r="U127" s="43" t="s">
        <v>42</v>
      </c>
      <c r="V127" s="44">
        <f>IFERROR(V121/H121,"0")+IFERROR(V122/H122,"0")+IFERROR(V123/H123,"0")+IFERROR(V124/H124,"0")+IFERROR(V125/H125,"0")+IFERROR(V126/H126,"0")</f>
        <v>9.8765432098765444</v>
      </c>
      <c r="W127" s="44">
        <f>IFERROR(W121/H121,"0")+IFERROR(W122/H122,"0")+IFERROR(W123/H123,"0")+IFERROR(W124/H124,"0")+IFERROR(W125/H125,"0")+IFERROR(W126/H126,"0")</f>
        <v>10</v>
      </c>
      <c r="X127" s="44">
        <f>IFERROR(IF(X121="",0,X121),"0")+IFERROR(IF(X122="",0,X122),"0")+IFERROR(IF(X123="",0,X123),"0")+IFERROR(IF(X124="",0,X124),"0")+IFERROR(IF(X125="",0,X125),"0")+IFERROR(IF(X126="",0,X126),"0")</f>
        <v>0.21749999999999997</v>
      </c>
      <c r="Y127" s="68"/>
      <c r="Z127" s="68"/>
    </row>
    <row r="128" spans="1:53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2"/>
      <c r="N128" s="328" t="s">
        <v>43</v>
      </c>
      <c r="O128" s="329"/>
      <c r="P128" s="329"/>
      <c r="Q128" s="329"/>
      <c r="R128" s="329"/>
      <c r="S128" s="329"/>
      <c r="T128" s="330"/>
      <c r="U128" s="43" t="s">
        <v>0</v>
      </c>
      <c r="V128" s="44">
        <f>IFERROR(SUM(V121:V126),"0")</f>
        <v>80</v>
      </c>
      <c r="W128" s="44">
        <f>IFERROR(SUM(W121:W126),"0")</f>
        <v>81</v>
      </c>
      <c r="X128" s="43"/>
      <c r="Y128" s="68"/>
      <c r="Z128" s="68"/>
    </row>
    <row r="129" spans="1:53" ht="16.5" customHeight="1" x14ac:dyDescent="0.25">
      <c r="A129" s="341" t="s">
        <v>251</v>
      </c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66"/>
      <c r="Z129" s="66"/>
    </row>
    <row r="130" spans="1:53" ht="14.25" customHeight="1" x14ac:dyDescent="0.25">
      <c r="A130" s="342" t="s">
        <v>81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4301051612</v>
      </c>
      <c r="D131" s="337">
        <v>4607091385168</v>
      </c>
      <c r="E131" s="337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23" t="s">
        <v>254</v>
      </c>
      <c r="O131" s="339"/>
      <c r="P131" s="339"/>
      <c r="Q131" s="339"/>
      <c r="R131" s="34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255</v>
      </c>
      <c r="B132" s="64" t="s">
        <v>256</v>
      </c>
      <c r="C132" s="37">
        <v>4301051362</v>
      </c>
      <c r="D132" s="337">
        <v>4607091383256</v>
      </c>
      <c r="E132" s="33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9"/>
      <c r="P132" s="339"/>
      <c r="Q132" s="339"/>
      <c r="R132" s="34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257</v>
      </c>
      <c r="B133" s="64" t="s">
        <v>258</v>
      </c>
      <c r="C133" s="37">
        <v>4301051358</v>
      </c>
      <c r="D133" s="337">
        <v>4607091385748</v>
      </c>
      <c r="E133" s="33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9"/>
      <c r="P133" s="339"/>
      <c r="Q133" s="339"/>
      <c r="R133" s="34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2"/>
      <c r="N134" s="328" t="s">
        <v>43</v>
      </c>
      <c r="O134" s="329"/>
      <c r="P134" s="329"/>
      <c r="Q134" s="329"/>
      <c r="R134" s="329"/>
      <c r="S134" s="329"/>
      <c r="T134" s="330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2"/>
      <c r="N135" s="328" t="s">
        <v>43</v>
      </c>
      <c r="O135" s="329"/>
      <c r="P135" s="329"/>
      <c r="Q135" s="329"/>
      <c r="R135" s="329"/>
      <c r="S135" s="329"/>
      <c r="T135" s="330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customHeight="1" x14ac:dyDescent="0.2">
      <c r="A136" s="353" t="s">
        <v>259</v>
      </c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55"/>
      <c r="Z136" s="55"/>
    </row>
    <row r="137" spans="1:53" ht="16.5" customHeight="1" x14ac:dyDescent="0.25">
      <c r="A137" s="341" t="s">
        <v>260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66"/>
      <c r="Z137" s="66"/>
    </row>
    <row r="138" spans="1:53" ht="14.25" customHeight="1" x14ac:dyDescent="0.25">
      <c r="A138" s="342" t="s">
        <v>118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67"/>
      <c r="Z138" s="67"/>
    </row>
    <row r="139" spans="1:53" ht="27" customHeight="1" x14ac:dyDescent="0.25">
      <c r="A139" s="64" t="s">
        <v>261</v>
      </c>
      <c r="B139" s="64" t="s">
        <v>262</v>
      </c>
      <c r="C139" s="37">
        <v>4301011223</v>
      </c>
      <c r="D139" s="337">
        <v>4607091383423</v>
      </c>
      <c r="E139" s="33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9"/>
      <c r="P139" s="339"/>
      <c r="Q139" s="339"/>
      <c r="R139" s="34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263</v>
      </c>
      <c r="B140" s="64" t="s">
        <v>264</v>
      </c>
      <c r="C140" s="37">
        <v>4301011338</v>
      </c>
      <c r="D140" s="337">
        <v>4607091381405</v>
      </c>
      <c r="E140" s="33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9"/>
      <c r="P140" s="339"/>
      <c r="Q140" s="339"/>
      <c r="R140" s="34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265</v>
      </c>
      <c r="B141" s="64" t="s">
        <v>266</v>
      </c>
      <c r="C141" s="37">
        <v>4301011333</v>
      </c>
      <c r="D141" s="337">
        <v>4607091386516</v>
      </c>
      <c r="E141" s="33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9"/>
      <c r="P141" s="339"/>
      <c r="Q141" s="339"/>
      <c r="R141" s="34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2"/>
      <c r="N142" s="328" t="s">
        <v>43</v>
      </c>
      <c r="O142" s="329"/>
      <c r="P142" s="329"/>
      <c r="Q142" s="329"/>
      <c r="R142" s="329"/>
      <c r="S142" s="329"/>
      <c r="T142" s="330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2"/>
      <c r="N143" s="328" t="s">
        <v>43</v>
      </c>
      <c r="O143" s="329"/>
      <c r="P143" s="329"/>
      <c r="Q143" s="329"/>
      <c r="R143" s="329"/>
      <c r="S143" s="329"/>
      <c r="T143" s="330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41" t="s">
        <v>267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66"/>
      <c r="Z144" s="66"/>
    </row>
    <row r="145" spans="1:53" ht="14.25" customHeight="1" x14ac:dyDescent="0.25">
      <c r="A145" s="342" t="s">
        <v>76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67"/>
      <c r="Z145" s="67"/>
    </row>
    <row r="146" spans="1:53" ht="27" customHeight="1" x14ac:dyDescent="0.25">
      <c r="A146" s="64" t="s">
        <v>268</v>
      </c>
      <c r="B146" s="64" t="s">
        <v>269</v>
      </c>
      <c r="C146" s="37">
        <v>4301031191</v>
      </c>
      <c r="D146" s="337">
        <v>4680115880993</v>
      </c>
      <c r="E146" s="33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9"/>
      <c r="P146" s="339"/>
      <c r="Q146" s="339"/>
      <c r="R146" s="34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4301031204</v>
      </c>
      <c r="D147" s="337">
        <v>4680115881761</v>
      </c>
      <c r="E147" s="33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9"/>
      <c r="P147" s="339"/>
      <c r="Q147" s="339"/>
      <c r="R147" s="34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4301031201</v>
      </c>
      <c r="D148" s="337">
        <v>4680115881563</v>
      </c>
      <c r="E148" s="33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9"/>
      <c r="P148" s="339"/>
      <c r="Q148" s="339"/>
      <c r="R148" s="34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274</v>
      </c>
      <c r="B149" s="64" t="s">
        <v>275</v>
      </c>
      <c r="C149" s="37">
        <v>4301031199</v>
      </c>
      <c r="D149" s="337">
        <v>4680115880986</v>
      </c>
      <c r="E149" s="33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9"/>
      <c r="P149" s="339"/>
      <c r="Q149" s="339"/>
      <c r="R149" s="34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276</v>
      </c>
      <c r="B150" s="64" t="s">
        <v>277</v>
      </c>
      <c r="C150" s="37">
        <v>4301031190</v>
      </c>
      <c r="D150" s="337">
        <v>4680115880207</v>
      </c>
      <c r="E150" s="33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9"/>
      <c r="P150" s="339"/>
      <c r="Q150" s="339"/>
      <c r="R150" s="34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4301031205</v>
      </c>
      <c r="D151" s="337">
        <v>4680115881785</v>
      </c>
      <c r="E151" s="33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9"/>
      <c r="P151" s="339"/>
      <c r="Q151" s="339"/>
      <c r="R151" s="34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4301031202</v>
      </c>
      <c r="D152" s="337">
        <v>4680115881679</v>
      </c>
      <c r="E152" s="33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9"/>
      <c r="P152" s="339"/>
      <c r="Q152" s="339"/>
      <c r="R152" s="34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4301031158</v>
      </c>
      <c r="D153" s="337">
        <v>4680115880191</v>
      </c>
      <c r="E153" s="33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9"/>
      <c r="P153" s="339"/>
      <c r="Q153" s="339"/>
      <c r="R153" s="34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284</v>
      </c>
      <c r="B154" s="64" t="s">
        <v>285</v>
      </c>
      <c r="C154" s="37">
        <v>4301031245</v>
      </c>
      <c r="D154" s="337">
        <v>4680115883963</v>
      </c>
      <c r="E154" s="33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512" t="s">
        <v>286</v>
      </c>
      <c r="O154" s="339"/>
      <c r="P154" s="339"/>
      <c r="Q154" s="339"/>
      <c r="R154" s="34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2"/>
      <c r="N155" s="328" t="s">
        <v>43</v>
      </c>
      <c r="O155" s="329"/>
      <c r="P155" s="329"/>
      <c r="Q155" s="329"/>
      <c r="R155" s="329"/>
      <c r="S155" s="329"/>
      <c r="T155" s="330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2"/>
      <c r="N156" s="328" t="s">
        <v>43</v>
      </c>
      <c r="O156" s="329"/>
      <c r="P156" s="329"/>
      <c r="Q156" s="329"/>
      <c r="R156" s="329"/>
      <c r="S156" s="329"/>
      <c r="T156" s="330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41" t="s">
        <v>287</v>
      </c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41"/>
      <c r="P157" s="341"/>
      <c r="Q157" s="341"/>
      <c r="R157" s="341"/>
      <c r="S157" s="341"/>
      <c r="T157" s="341"/>
      <c r="U157" s="341"/>
      <c r="V157" s="341"/>
      <c r="W157" s="341"/>
      <c r="X157" s="341"/>
      <c r="Y157" s="66"/>
      <c r="Z157" s="66"/>
    </row>
    <row r="158" spans="1:53" ht="14.25" customHeight="1" x14ac:dyDescent="0.25">
      <c r="A158" s="342" t="s">
        <v>118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67"/>
      <c r="Z158" s="67"/>
    </row>
    <row r="159" spans="1:53" ht="16.5" customHeight="1" x14ac:dyDescent="0.25">
      <c r="A159" s="64" t="s">
        <v>288</v>
      </c>
      <c r="B159" s="64" t="s">
        <v>289</v>
      </c>
      <c r="C159" s="37">
        <v>4301011450</v>
      </c>
      <c r="D159" s="337">
        <v>4680115881402</v>
      </c>
      <c r="E159" s="33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9"/>
      <c r="P159" s="339"/>
      <c r="Q159" s="339"/>
      <c r="R159" s="34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290</v>
      </c>
      <c r="B160" s="64" t="s">
        <v>291</v>
      </c>
      <c r="C160" s="37">
        <v>4301011454</v>
      </c>
      <c r="D160" s="337">
        <v>4680115881396</v>
      </c>
      <c r="E160" s="33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9"/>
      <c r="P160" s="339"/>
      <c r="Q160" s="339"/>
      <c r="R160" s="34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2"/>
      <c r="N161" s="328" t="s">
        <v>43</v>
      </c>
      <c r="O161" s="329"/>
      <c r="P161" s="329"/>
      <c r="Q161" s="329"/>
      <c r="R161" s="329"/>
      <c r="S161" s="329"/>
      <c r="T161" s="330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2"/>
      <c r="N162" s="328" t="s">
        <v>43</v>
      </c>
      <c r="O162" s="329"/>
      <c r="P162" s="329"/>
      <c r="Q162" s="329"/>
      <c r="R162" s="329"/>
      <c r="S162" s="329"/>
      <c r="T162" s="330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42" t="s">
        <v>110</v>
      </c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67"/>
      <c r="Z163" s="67"/>
    </row>
    <row r="164" spans="1:53" ht="16.5" customHeight="1" x14ac:dyDescent="0.25">
      <c r="A164" s="64" t="s">
        <v>292</v>
      </c>
      <c r="B164" s="64" t="s">
        <v>293</v>
      </c>
      <c r="C164" s="37">
        <v>4301020262</v>
      </c>
      <c r="D164" s="337">
        <v>4680115882935</v>
      </c>
      <c r="E164" s="33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510" t="s">
        <v>294</v>
      </c>
      <c r="O164" s="339"/>
      <c r="P164" s="339"/>
      <c r="Q164" s="339"/>
      <c r="R164" s="34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295</v>
      </c>
      <c r="B165" s="64" t="s">
        <v>296</v>
      </c>
      <c r="C165" s="37">
        <v>4301020220</v>
      </c>
      <c r="D165" s="337">
        <v>4680115880764</v>
      </c>
      <c r="E165" s="33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9"/>
      <c r="P165" s="339"/>
      <c r="Q165" s="339"/>
      <c r="R165" s="34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2"/>
      <c r="N166" s="328" t="s">
        <v>43</v>
      </c>
      <c r="O166" s="329"/>
      <c r="P166" s="329"/>
      <c r="Q166" s="329"/>
      <c r="R166" s="329"/>
      <c r="S166" s="329"/>
      <c r="T166" s="330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2"/>
      <c r="N167" s="328" t="s">
        <v>43</v>
      </c>
      <c r="O167" s="329"/>
      <c r="P167" s="329"/>
      <c r="Q167" s="329"/>
      <c r="R167" s="329"/>
      <c r="S167" s="329"/>
      <c r="T167" s="330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42" t="s">
        <v>76</v>
      </c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67"/>
      <c r="Z168" s="67"/>
    </row>
    <row r="169" spans="1:53" ht="27" customHeight="1" x14ac:dyDescent="0.25">
      <c r="A169" s="64" t="s">
        <v>297</v>
      </c>
      <c r="B169" s="64" t="s">
        <v>298</v>
      </c>
      <c r="C169" s="37">
        <v>4301031224</v>
      </c>
      <c r="D169" s="337">
        <v>4680115882683</v>
      </c>
      <c r="E169" s="33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9"/>
      <c r="P169" s="339"/>
      <c r="Q169" s="339"/>
      <c r="R169" s="34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299</v>
      </c>
      <c r="B170" s="64" t="s">
        <v>300</v>
      </c>
      <c r="C170" s="37">
        <v>4301031230</v>
      </c>
      <c r="D170" s="337">
        <v>4680115882690</v>
      </c>
      <c r="E170" s="33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9"/>
      <c r="P170" s="339"/>
      <c r="Q170" s="339"/>
      <c r="R170" s="34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301</v>
      </c>
      <c r="B171" s="64" t="s">
        <v>302</v>
      </c>
      <c r="C171" s="37">
        <v>4301031220</v>
      </c>
      <c r="D171" s="337">
        <v>4680115882669</v>
      </c>
      <c r="E171" s="33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9"/>
      <c r="P171" s="339"/>
      <c r="Q171" s="339"/>
      <c r="R171" s="34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303</v>
      </c>
      <c r="B172" s="64" t="s">
        <v>304</v>
      </c>
      <c r="C172" s="37">
        <v>4301031221</v>
      </c>
      <c r="D172" s="337">
        <v>4680115882676</v>
      </c>
      <c r="E172" s="33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9"/>
      <c r="P172" s="339"/>
      <c r="Q172" s="339"/>
      <c r="R172" s="34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2"/>
      <c r="N173" s="328" t="s">
        <v>43</v>
      </c>
      <c r="O173" s="329"/>
      <c r="P173" s="329"/>
      <c r="Q173" s="329"/>
      <c r="R173" s="329"/>
      <c r="S173" s="329"/>
      <c r="T173" s="330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2"/>
      <c r="N174" s="328" t="s">
        <v>43</v>
      </c>
      <c r="O174" s="329"/>
      <c r="P174" s="329"/>
      <c r="Q174" s="329"/>
      <c r="R174" s="329"/>
      <c r="S174" s="329"/>
      <c r="T174" s="330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42" t="s">
        <v>81</v>
      </c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67"/>
      <c r="Z175" s="67"/>
    </row>
    <row r="176" spans="1:53" ht="27" customHeight="1" x14ac:dyDescent="0.25">
      <c r="A176" s="64" t="s">
        <v>305</v>
      </c>
      <c r="B176" s="64" t="s">
        <v>306</v>
      </c>
      <c r="C176" s="37">
        <v>4301051409</v>
      </c>
      <c r="D176" s="337">
        <v>4680115881556</v>
      </c>
      <c r="E176" s="33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9"/>
      <c r="P176" s="339"/>
      <c r="Q176" s="339"/>
      <c r="R176" s="34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307</v>
      </c>
      <c r="B177" s="64" t="s">
        <v>308</v>
      </c>
      <c r="C177" s="37">
        <v>4301051538</v>
      </c>
      <c r="D177" s="337">
        <v>4680115880573</v>
      </c>
      <c r="E177" s="33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97" t="s">
        <v>309</v>
      </c>
      <c r="O177" s="339"/>
      <c r="P177" s="339"/>
      <c r="Q177" s="339"/>
      <c r="R177" s="34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4301051408</v>
      </c>
      <c r="D178" s="337">
        <v>4680115881594</v>
      </c>
      <c r="E178" s="33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9"/>
      <c r="P178" s="339"/>
      <c r="Q178" s="339"/>
      <c r="R178" s="34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4301051505</v>
      </c>
      <c r="D179" s="337">
        <v>4680115881587</v>
      </c>
      <c r="E179" s="33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99" t="s">
        <v>314</v>
      </c>
      <c r="O179" s="339"/>
      <c r="P179" s="339"/>
      <c r="Q179" s="339"/>
      <c r="R179" s="34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315</v>
      </c>
      <c r="B180" s="64" t="s">
        <v>316</v>
      </c>
      <c r="C180" s="37">
        <v>4301051380</v>
      </c>
      <c r="D180" s="337">
        <v>4680115880962</v>
      </c>
      <c r="E180" s="33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5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9"/>
      <c r="P180" s="339"/>
      <c r="Q180" s="339"/>
      <c r="R180" s="34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4301051411</v>
      </c>
      <c r="D181" s="337">
        <v>4680115881617</v>
      </c>
      <c r="E181" s="33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9"/>
      <c r="P181" s="339"/>
      <c r="Q181" s="339"/>
      <c r="R181" s="34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4301051487</v>
      </c>
      <c r="D182" s="337">
        <v>4680115881228</v>
      </c>
      <c r="E182" s="33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2" t="s">
        <v>321</v>
      </c>
      <c r="O182" s="339"/>
      <c r="P182" s="339"/>
      <c r="Q182" s="339"/>
      <c r="R182" s="34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4301051506</v>
      </c>
      <c r="D183" s="337">
        <v>4680115881037</v>
      </c>
      <c r="E183" s="33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3" t="s">
        <v>324</v>
      </c>
      <c r="O183" s="339"/>
      <c r="P183" s="339"/>
      <c r="Q183" s="339"/>
      <c r="R183" s="34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325</v>
      </c>
      <c r="B184" s="64" t="s">
        <v>326</v>
      </c>
      <c r="C184" s="37">
        <v>4301051384</v>
      </c>
      <c r="D184" s="337">
        <v>4680115881211</v>
      </c>
      <c r="E184" s="33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9"/>
      <c r="P184" s="339"/>
      <c r="Q184" s="339"/>
      <c r="R184" s="34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327</v>
      </c>
      <c r="B185" s="64" t="s">
        <v>328</v>
      </c>
      <c r="C185" s="37">
        <v>4301051378</v>
      </c>
      <c r="D185" s="337">
        <v>4680115881020</v>
      </c>
      <c r="E185" s="33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9"/>
      <c r="P185" s="339"/>
      <c r="Q185" s="339"/>
      <c r="R185" s="34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329</v>
      </c>
      <c r="B186" s="64" t="s">
        <v>330</v>
      </c>
      <c r="C186" s="37">
        <v>4301051407</v>
      </c>
      <c r="D186" s="337">
        <v>4680115882195</v>
      </c>
      <c r="E186" s="33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9"/>
      <c r="P186" s="339"/>
      <c r="Q186" s="339"/>
      <c r="R186" s="34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331</v>
      </c>
      <c r="B187" s="64" t="s">
        <v>332</v>
      </c>
      <c r="C187" s="37">
        <v>4301051479</v>
      </c>
      <c r="D187" s="337">
        <v>4680115882607</v>
      </c>
      <c r="E187" s="33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9"/>
      <c r="P187" s="339"/>
      <c r="Q187" s="339"/>
      <c r="R187" s="34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4301051468</v>
      </c>
      <c r="D188" s="337">
        <v>4680115880092</v>
      </c>
      <c r="E188" s="33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9"/>
      <c r="P188" s="339"/>
      <c r="Q188" s="339"/>
      <c r="R188" s="34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4301051469</v>
      </c>
      <c r="D189" s="337">
        <v>4680115880221</v>
      </c>
      <c r="E189" s="33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9"/>
      <c r="P189" s="339"/>
      <c r="Q189" s="339"/>
      <c r="R189" s="34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337</v>
      </c>
      <c r="B190" s="64" t="s">
        <v>338</v>
      </c>
      <c r="C190" s="37">
        <v>4301051523</v>
      </c>
      <c r="D190" s="337">
        <v>4680115882942</v>
      </c>
      <c r="E190" s="33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9"/>
      <c r="P190" s="339"/>
      <c r="Q190" s="339"/>
      <c r="R190" s="34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339</v>
      </c>
      <c r="B191" s="64" t="s">
        <v>340</v>
      </c>
      <c r="C191" s="37">
        <v>4301051326</v>
      </c>
      <c r="D191" s="337">
        <v>4680115880504</v>
      </c>
      <c r="E191" s="33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9"/>
      <c r="P191" s="339"/>
      <c r="Q191" s="339"/>
      <c r="R191" s="34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4301051410</v>
      </c>
      <c r="D192" s="337">
        <v>4680115882164</v>
      </c>
      <c r="E192" s="33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9"/>
      <c r="P192" s="339"/>
      <c r="Q192" s="339"/>
      <c r="R192" s="34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2"/>
      <c r="N193" s="328" t="s">
        <v>43</v>
      </c>
      <c r="O193" s="329"/>
      <c r="P193" s="329"/>
      <c r="Q193" s="329"/>
      <c r="R193" s="329"/>
      <c r="S193" s="329"/>
      <c r="T193" s="330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2"/>
      <c r="N194" s="328" t="s">
        <v>43</v>
      </c>
      <c r="O194" s="329"/>
      <c r="P194" s="329"/>
      <c r="Q194" s="329"/>
      <c r="R194" s="329"/>
      <c r="S194" s="329"/>
      <c r="T194" s="330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42" t="s">
        <v>236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67"/>
      <c r="Z195" s="67"/>
    </row>
    <row r="196" spans="1:53" ht="16.5" customHeight="1" x14ac:dyDescent="0.25">
      <c r="A196" s="64" t="s">
        <v>343</v>
      </c>
      <c r="B196" s="64" t="s">
        <v>344</v>
      </c>
      <c r="C196" s="37">
        <v>4301060360</v>
      </c>
      <c r="D196" s="337">
        <v>4680115882874</v>
      </c>
      <c r="E196" s="33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5" t="s">
        <v>345</v>
      </c>
      <c r="O196" s="339"/>
      <c r="P196" s="339"/>
      <c r="Q196" s="339"/>
      <c r="R196" s="34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346</v>
      </c>
      <c r="B197" s="64" t="s">
        <v>347</v>
      </c>
      <c r="C197" s="37">
        <v>4301060359</v>
      </c>
      <c r="D197" s="337">
        <v>4680115884434</v>
      </c>
      <c r="E197" s="33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486" t="s">
        <v>348</v>
      </c>
      <c r="O197" s="339"/>
      <c r="P197" s="339"/>
      <c r="Q197" s="339"/>
      <c r="R197" s="34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349</v>
      </c>
      <c r="B198" s="64" t="s">
        <v>350</v>
      </c>
      <c r="C198" s="37">
        <v>4301060338</v>
      </c>
      <c r="D198" s="337">
        <v>4680115880801</v>
      </c>
      <c r="E198" s="33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9"/>
      <c r="P198" s="339"/>
      <c r="Q198" s="339"/>
      <c r="R198" s="34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351</v>
      </c>
      <c r="B199" s="64" t="s">
        <v>352</v>
      </c>
      <c r="C199" s="37">
        <v>4301060339</v>
      </c>
      <c r="D199" s="337">
        <v>4680115880818</v>
      </c>
      <c r="E199" s="33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9"/>
      <c r="P199" s="339"/>
      <c r="Q199" s="339"/>
      <c r="R199" s="340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2"/>
      <c r="N200" s="328" t="s">
        <v>43</v>
      </c>
      <c r="O200" s="329"/>
      <c r="P200" s="329"/>
      <c r="Q200" s="329"/>
      <c r="R200" s="329"/>
      <c r="S200" s="329"/>
      <c r="T200" s="330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2"/>
      <c r="N201" s="328" t="s">
        <v>43</v>
      </c>
      <c r="O201" s="329"/>
      <c r="P201" s="329"/>
      <c r="Q201" s="329"/>
      <c r="R201" s="329"/>
      <c r="S201" s="329"/>
      <c r="T201" s="330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41" t="s">
        <v>353</v>
      </c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66"/>
      <c r="Z202" s="66"/>
    </row>
    <row r="203" spans="1:53" ht="14.25" customHeight="1" x14ac:dyDescent="0.25">
      <c r="A203" s="342" t="s">
        <v>76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67"/>
      <c r="Z203" s="67"/>
    </row>
    <row r="204" spans="1:53" ht="27" customHeight="1" x14ac:dyDescent="0.25">
      <c r="A204" s="64" t="s">
        <v>354</v>
      </c>
      <c r="B204" s="64" t="s">
        <v>355</v>
      </c>
      <c r="C204" s="37">
        <v>4301031151</v>
      </c>
      <c r="D204" s="337">
        <v>4607091389845</v>
      </c>
      <c r="E204" s="33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48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9"/>
      <c r="P204" s="339"/>
      <c r="Q204" s="339"/>
      <c r="R204" s="34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4301031259</v>
      </c>
      <c r="D205" s="337">
        <v>4680115882881</v>
      </c>
      <c r="E205" s="337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481" t="s">
        <v>358</v>
      </c>
      <c r="O205" s="339"/>
      <c r="P205" s="339"/>
      <c r="Q205" s="339"/>
      <c r="R205" s="340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2"/>
      <c r="N206" s="328" t="s">
        <v>43</v>
      </c>
      <c r="O206" s="329"/>
      <c r="P206" s="329"/>
      <c r="Q206" s="329"/>
      <c r="R206" s="329"/>
      <c r="S206" s="329"/>
      <c r="T206" s="330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2"/>
      <c r="N207" s="328" t="s">
        <v>43</v>
      </c>
      <c r="O207" s="329"/>
      <c r="P207" s="329"/>
      <c r="Q207" s="329"/>
      <c r="R207" s="329"/>
      <c r="S207" s="329"/>
      <c r="T207" s="330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customHeight="1" x14ac:dyDescent="0.25">
      <c r="A208" s="341" t="s">
        <v>359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66"/>
      <c r="Z208" s="66"/>
    </row>
    <row r="209" spans="1:53" ht="14.25" customHeight="1" x14ac:dyDescent="0.25">
      <c r="A209" s="342" t="s">
        <v>118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67"/>
      <c r="Z209" s="67"/>
    </row>
    <row r="210" spans="1:53" ht="27" customHeight="1" x14ac:dyDescent="0.25">
      <c r="A210" s="64" t="s">
        <v>360</v>
      </c>
      <c r="B210" s="64" t="s">
        <v>361</v>
      </c>
      <c r="C210" s="37">
        <v>4301011346</v>
      </c>
      <c r="D210" s="337">
        <v>4607091387445</v>
      </c>
      <c r="E210" s="33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9"/>
      <c r="P210" s="339"/>
      <c r="Q210" s="339"/>
      <c r="R210" s="34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4301011362</v>
      </c>
      <c r="D211" s="337">
        <v>4607091386004</v>
      </c>
      <c r="E211" s="33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9"/>
      <c r="P211" s="339"/>
      <c r="Q211" s="339"/>
      <c r="R211" s="34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364</v>
      </c>
      <c r="C212" s="37">
        <v>4301011308</v>
      </c>
      <c r="D212" s="337">
        <v>4607091386004</v>
      </c>
      <c r="E212" s="33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9"/>
      <c r="P212" s="339"/>
      <c r="Q212" s="339"/>
      <c r="R212" s="34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4301011347</v>
      </c>
      <c r="D213" s="337">
        <v>4607091386073</v>
      </c>
      <c r="E213" s="337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9"/>
      <c r="P213" s="339"/>
      <c r="Q213" s="339"/>
      <c r="R213" s="34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4301010928</v>
      </c>
      <c r="D214" s="337">
        <v>4607091387322</v>
      </c>
      <c r="E214" s="33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9"/>
      <c r="P214" s="339"/>
      <c r="Q214" s="339"/>
      <c r="R214" s="34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369</v>
      </c>
      <c r="C215" s="37">
        <v>4301011395</v>
      </c>
      <c r="D215" s="337">
        <v>4607091387322</v>
      </c>
      <c r="E215" s="337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9"/>
      <c r="P215" s="339"/>
      <c r="Q215" s="339"/>
      <c r="R215" s="34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370</v>
      </c>
      <c r="B216" s="64" t="s">
        <v>371</v>
      </c>
      <c r="C216" s="37">
        <v>4301011311</v>
      </c>
      <c r="D216" s="337">
        <v>4607091387377</v>
      </c>
      <c r="E216" s="337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9"/>
      <c r="P216" s="339"/>
      <c r="Q216" s="339"/>
      <c r="R216" s="34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372</v>
      </c>
      <c r="B217" s="64" t="s">
        <v>373</v>
      </c>
      <c r="C217" s="37">
        <v>4301010945</v>
      </c>
      <c r="D217" s="337">
        <v>4607091387353</v>
      </c>
      <c r="E217" s="337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9"/>
      <c r="P217" s="339"/>
      <c r="Q217" s="339"/>
      <c r="R217" s="340"/>
      <c r="S217" s="40" t="s">
        <v>48</v>
      </c>
      <c r="T217" s="40" t="s">
        <v>48</v>
      </c>
      <c r="U217" s="41" t="s">
        <v>0</v>
      </c>
      <c r="V217" s="59">
        <v>200</v>
      </c>
      <c r="W217" s="56">
        <f t="shared" si="11"/>
        <v>205.20000000000002</v>
      </c>
      <c r="X217" s="42">
        <f>IFERROR(IF(W217=0,"",ROUNDUP(W217/H217,0)*0.02175),"")</f>
        <v>0.41324999999999995</v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374</v>
      </c>
      <c r="B218" s="64" t="s">
        <v>375</v>
      </c>
      <c r="C218" s="37">
        <v>4301011328</v>
      </c>
      <c r="D218" s="337">
        <v>4607091386011</v>
      </c>
      <c r="E218" s="337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9"/>
      <c r="P218" s="339"/>
      <c r="Q218" s="339"/>
      <c r="R218" s="34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376</v>
      </c>
      <c r="B219" s="64" t="s">
        <v>377</v>
      </c>
      <c r="C219" s="37">
        <v>4301011329</v>
      </c>
      <c r="D219" s="337">
        <v>4607091387308</v>
      </c>
      <c r="E219" s="337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4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9"/>
      <c r="P219" s="339"/>
      <c r="Q219" s="339"/>
      <c r="R219" s="34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378</v>
      </c>
      <c r="B220" s="64" t="s">
        <v>379</v>
      </c>
      <c r="C220" s="37">
        <v>4301011049</v>
      </c>
      <c r="D220" s="337">
        <v>4607091387339</v>
      </c>
      <c r="E220" s="337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9"/>
      <c r="P220" s="339"/>
      <c r="Q220" s="339"/>
      <c r="R220" s="34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380</v>
      </c>
      <c r="B221" s="64" t="s">
        <v>381</v>
      </c>
      <c r="C221" s="37">
        <v>4301011433</v>
      </c>
      <c r="D221" s="337">
        <v>4680115882638</v>
      </c>
      <c r="E221" s="33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9"/>
      <c r="P221" s="339"/>
      <c r="Q221" s="339"/>
      <c r="R221" s="34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382</v>
      </c>
      <c r="B222" s="64" t="s">
        <v>383</v>
      </c>
      <c r="C222" s="37">
        <v>4301011573</v>
      </c>
      <c r="D222" s="337">
        <v>4680115881938</v>
      </c>
      <c r="E222" s="337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9"/>
      <c r="P222" s="339"/>
      <c r="Q222" s="339"/>
      <c r="R222" s="34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384</v>
      </c>
      <c r="B223" s="64" t="s">
        <v>385</v>
      </c>
      <c r="C223" s="37">
        <v>4301010944</v>
      </c>
      <c r="D223" s="337">
        <v>4607091387346</v>
      </c>
      <c r="E223" s="337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9"/>
      <c r="P223" s="339"/>
      <c r="Q223" s="339"/>
      <c r="R223" s="34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386</v>
      </c>
      <c r="B224" s="64" t="s">
        <v>387</v>
      </c>
      <c r="C224" s="37">
        <v>4301011353</v>
      </c>
      <c r="D224" s="337">
        <v>4607091389807</v>
      </c>
      <c r="E224" s="337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4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9"/>
      <c r="P224" s="339"/>
      <c r="Q224" s="339"/>
      <c r="R224" s="34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28" t="s">
        <v>43</v>
      </c>
      <c r="O225" s="329"/>
      <c r="P225" s="329"/>
      <c r="Q225" s="329"/>
      <c r="R225" s="329"/>
      <c r="S225" s="329"/>
      <c r="T225" s="330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18.518518518518519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19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0.41324999999999995</v>
      </c>
      <c r="Y225" s="68"/>
      <c r="Z225" s="68"/>
    </row>
    <row r="226" spans="1:53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2"/>
      <c r="N226" s="328" t="s">
        <v>43</v>
      </c>
      <c r="O226" s="329"/>
      <c r="P226" s="329"/>
      <c r="Q226" s="329"/>
      <c r="R226" s="329"/>
      <c r="S226" s="329"/>
      <c r="T226" s="330"/>
      <c r="U226" s="43" t="s">
        <v>0</v>
      </c>
      <c r="V226" s="44">
        <f>IFERROR(SUM(V210:V224),"0")</f>
        <v>200</v>
      </c>
      <c r="W226" s="44">
        <f>IFERROR(SUM(W210:W224),"0")</f>
        <v>205.20000000000002</v>
      </c>
      <c r="X226" s="43"/>
      <c r="Y226" s="68"/>
      <c r="Z226" s="68"/>
    </row>
    <row r="227" spans="1:53" ht="14.25" customHeight="1" x14ac:dyDescent="0.25">
      <c r="A227" s="342" t="s">
        <v>110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67"/>
      <c r="Z227" s="67"/>
    </row>
    <row r="228" spans="1:53" ht="27" customHeight="1" x14ac:dyDescent="0.25">
      <c r="A228" s="64" t="s">
        <v>388</v>
      </c>
      <c r="B228" s="64" t="s">
        <v>389</v>
      </c>
      <c r="C228" s="37">
        <v>4301020254</v>
      </c>
      <c r="D228" s="337">
        <v>4680115881914</v>
      </c>
      <c r="E228" s="337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9"/>
      <c r="P228" s="339"/>
      <c r="Q228" s="339"/>
      <c r="R228" s="340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2"/>
      <c r="N229" s="328" t="s">
        <v>43</v>
      </c>
      <c r="O229" s="329"/>
      <c r="P229" s="329"/>
      <c r="Q229" s="329"/>
      <c r="R229" s="329"/>
      <c r="S229" s="329"/>
      <c r="T229" s="330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2"/>
      <c r="N230" s="328" t="s">
        <v>43</v>
      </c>
      <c r="O230" s="329"/>
      <c r="P230" s="329"/>
      <c r="Q230" s="329"/>
      <c r="R230" s="329"/>
      <c r="S230" s="329"/>
      <c r="T230" s="330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customHeight="1" x14ac:dyDescent="0.25">
      <c r="A231" s="342" t="s">
        <v>76</v>
      </c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2"/>
      <c r="P231" s="342"/>
      <c r="Q231" s="342"/>
      <c r="R231" s="342"/>
      <c r="S231" s="342"/>
      <c r="T231" s="342"/>
      <c r="U231" s="342"/>
      <c r="V231" s="342"/>
      <c r="W231" s="342"/>
      <c r="X231" s="342"/>
      <c r="Y231" s="67"/>
      <c r="Z231" s="67"/>
    </row>
    <row r="232" spans="1:53" ht="27" customHeight="1" x14ac:dyDescent="0.25">
      <c r="A232" s="64" t="s">
        <v>390</v>
      </c>
      <c r="B232" s="64" t="s">
        <v>391</v>
      </c>
      <c r="C232" s="37">
        <v>4301030878</v>
      </c>
      <c r="D232" s="337">
        <v>4607091387193</v>
      </c>
      <c r="E232" s="337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9"/>
      <c r="P232" s="339"/>
      <c r="Q232" s="339"/>
      <c r="R232" s="340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customHeight="1" x14ac:dyDescent="0.25">
      <c r="A233" s="64" t="s">
        <v>392</v>
      </c>
      <c r="B233" s="64" t="s">
        <v>393</v>
      </c>
      <c r="C233" s="37">
        <v>4301031153</v>
      </c>
      <c r="D233" s="337">
        <v>4607091387230</v>
      </c>
      <c r="E233" s="337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9"/>
      <c r="P233" s="339"/>
      <c r="Q233" s="339"/>
      <c r="R233" s="340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394</v>
      </c>
      <c r="B234" s="64" t="s">
        <v>395</v>
      </c>
      <c r="C234" s="37">
        <v>4301031152</v>
      </c>
      <c r="D234" s="337">
        <v>4607091387285</v>
      </c>
      <c r="E234" s="337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9"/>
      <c r="P234" s="339"/>
      <c r="Q234" s="339"/>
      <c r="R234" s="340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2"/>
      <c r="N235" s="328" t="s">
        <v>43</v>
      </c>
      <c r="O235" s="329"/>
      <c r="P235" s="329"/>
      <c r="Q235" s="329"/>
      <c r="R235" s="329"/>
      <c r="S235" s="329"/>
      <c r="T235" s="330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28" t="s">
        <v>43</v>
      </c>
      <c r="O236" s="329"/>
      <c r="P236" s="329"/>
      <c r="Q236" s="329"/>
      <c r="R236" s="329"/>
      <c r="S236" s="329"/>
      <c r="T236" s="330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42" t="s">
        <v>81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67"/>
      <c r="Z237" s="67"/>
    </row>
    <row r="238" spans="1:53" ht="16.5" customHeight="1" x14ac:dyDescent="0.25">
      <c r="A238" s="64" t="s">
        <v>396</v>
      </c>
      <c r="B238" s="64" t="s">
        <v>397</v>
      </c>
      <c r="C238" s="37">
        <v>4301051100</v>
      </c>
      <c r="D238" s="337">
        <v>4607091387766</v>
      </c>
      <c r="E238" s="337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9"/>
      <c r="P238" s="339"/>
      <c r="Q238" s="339"/>
      <c r="R238" s="340"/>
      <c r="S238" s="40" t="s">
        <v>48</v>
      </c>
      <c r="T238" s="40" t="s">
        <v>48</v>
      </c>
      <c r="U238" s="41" t="s">
        <v>0</v>
      </c>
      <c r="V238" s="59">
        <v>5000</v>
      </c>
      <c r="W238" s="56">
        <f t="shared" ref="W238:W246" si="13">IFERROR(IF(V238="",0,CEILING((V238/$H238),1)*$H238),"")</f>
        <v>5007.5999999999995</v>
      </c>
      <c r="X238" s="42">
        <f>IFERROR(IF(W238=0,"",ROUNDUP(W238/H238,0)*0.02175),"")</f>
        <v>13.9635</v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398</v>
      </c>
      <c r="B239" s="64" t="s">
        <v>399</v>
      </c>
      <c r="C239" s="37">
        <v>4301051116</v>
      </c>
      <c r="D239" s="337">
        <v>4607091387957</v>
      </c>
      <c r="E239" s="337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9"/>
      <c r="P239" s="339"/>
      <c r="Q239" s="339"/>
      <c r="R239" s="34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400</v>
      </c>
      <c r="B240" s="64" t="s">
        <v>401</v>
      </c>
      <c r="C240" s="37">
        <v>4301051115</v>
      </c>
      <c r="D240" s="337">
        <v>4607091387964</v>
      </c>
      <c r="E240" s="337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9"/>
      <c r="P240" s="339"/>
      <c r="Q240" s="339"/>
      <c r="R240" s="34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402</v>
      </c>
      <c r="B241" s="64" t="s">
        <v>403</v>
      </c>
      <c r="C241" s="37">
        <v>4301051461</v>
      </c>
      <c r="D241" s="337">
        <v>4680115883604</v>
      </c>
      <c r="E241" s="337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460" t="s">
        <v>404</v>
      </c>
      <c r="O241" s="339"/>
      <c r="P241" s="339"/>
      <c r="Q241" s="339"/>
      <c r="R241" s="34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405</v>
      </c>
      <c r="B242" s="64" t="s">
        <v>406</v>
      </c>
      <c r="C242" s="37">
        <v>4301051485</v>
      </c>
      <c r="D242" s="337">
        <v>4680115883567</v>
      </c>
      <c r="E242" s="337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452" t="s">
        <v>407</v>
      </c>
      <c r="O242" s="339"/>
      <c r="P242" s="339"/>
      <c r="Q242" s="339"/>
      <c r="R242" s="34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customHeight="1" x14ac:dyDescent="0.25">
      <c r="A243" s="64" t="s">
        <v>408</v>
      </c>
      <c r="B243" s="64" t="s">
        <v>409</v>
      </c>
      <c r="C243" s="37">
        <v>4301051134</v>
      </c>
      <c r="D243" s="337">
        <v>4607091381672</v>
      </c>
      <c r="E243" s="337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9"/>
      <c r="P243" s="339"/>
      <c r="Q243" s="339"/>
      <c r="R243" s="340"/>
      <c r="S243" s="40" t="s">
        <v>48</v>
      </c>
      <c r="T243" s="40" t="s">
        <v>48</v>
      </c>
      <c r="U243" s="41" t="s">
        <v>0</v>
      </c>
      <c r="V243" s="59">
        <v>288</v>
      </c>
      <c r="W243" s="56">
        <f t="shared" si="13"/>
        <v>288</v>
      </c>
      <c r="X243" s="42">
        <f>IFERROR(IF(W243=0,"",ROUNDUP(W243/H243,0)*0.00937),"")</f>
        <v>0.74960000000000004</v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410</v>
      </c>
      <c r="B244" s="64" t="s">
        <v>411</v>
      </c>
      <c r="C244" s="37">
        <v>4301051130</v>
      </c>
      <c r="D244" s="337">
        <v>4607091387537</v>
      </c>
      <c r="E244" s="337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9"/>
      <c r="P244" s="339"/>
      <c r="Q244" s="339"/>
      <c r="R244" s="340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412</v>
      </c>
      <c r="B245" s="64" t="s">
        <v>413</v>
      </c>
      <c r="C245" s="37">
        <v>4301051132</v>
      </c>
      <c r="D245" s="337">
        <v>4607091387513</v>
      </c>
      <c r="E245" s="337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9"/>
      <c r="P245" s="339"/>
      <c r="Q245" s="339"/>
      <c r="R245" s="340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414</v>
      </c>
      <c r="B246" s="64" t="s">
        <v>415</v>
      </c>
      <c r="C246" s="37">
        <v>4301051277</v>
      </c>
      <c r="D246" s="337">
        <v>4680115880511</v>
      </c>
      <c r="E246" s="337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9"/>
      <c r="P246" s="339"/>
      <c r="Q246" s="339"/>
      <c r="R246" s="340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2"/>
      <c r="N247" s="328" t="s">
        <v>43</v>
      </c>
      <c r="O247" s="329"/>
      <c r="P247" s="329"/>
      <c r="Q247" s="329"/>
      <c r="R247" s="329"/>
      <c r="S247" s="329"/>
      <c r="T247" s="330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721.02564102564099</v>
      </c>
      <c r="W247" s="44">
        <f>IFERROR(W238/H238,"0")+IFERROR(W239/H239,"0")+IFERROR(W240/H240,"0")+IFERROR(W241/H241,"0")+IFERROR(W242/H242,"0")+IFERROR(W243/H243,"0")+IFERROR(W244/H244,"0")+IFERROR(W245/H245,"0")+IFERROR(W246/H246,"0")</f>
        <v>722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14.713100000000001</v>
      </c>
      <c r="Y247" s="68"/>
      <c r="Z247" s="68"/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28" t="s">
        <v>43</v>
      </c>
      <c r="O248" s="329"/>
      <c r="P248" s="329"/>
      <c r="Q248" s="329"/>
      <c r="R248" s="329"/>
      <c r="S248" s="329"/>
      <c r="T248" s="330"/>
      <c r="U248" s="43" t="s">
        <v>0</v>
      </c>
      <c r="V248" s="44">
        <f>IFERROR(SUM(V238:V246),"0")</f>
        <v>5288</v>
      </c>
      <c r="W248" s="44">
        <f>IFERROR(SUM(W238:W246),"0")</f>
        <v>5295.5999999999995</v>
      </c>
      <c r="X248" s="43"/>
      <c r="Y248" s="68"/>
      <c r="Z248" s="68"/>
    </row>
    <row r="249" spans="1:53" ht="14.25" customHeight="1" x14ac:dyDescent="0.25">
      <c r="A249" s="342" t="s">
        <v>236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67"/>
      <c r="Z249" s="67"/>
    </row>
    <row r="250" spans="1:53" ht="16.5" customHeight="1" x14ac:dyDescent="0.25">
      <c r="A250" s="64" t="s">
        <v>416</v>
      </c>
      <c r="B250" s="64" t="s">
        <v>417</v>
      </c>
      <c r="C250" s="37">
        <v>4301060326</v>
      </c>
      <c r="D250" s="337">
        <v>4607091380880</v>
      </c>
      <c r="E250" s="337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9"/>
      <c r="P250" s="339"/>
      <c r="Q250" s="339"/>
      <c r="R250" s="34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customHeight="1" x14ac:dyDescent="0.25">
      <c r="A251" s="64" t="s">
        <v>418</v>
      </c>
      <c r="B251" s="64" t="s">
        <v>419</v>
      </c>
      <c r="C251" s="37">
        <v>4301060308</v>
      </c>
      <c r="D251" s="337">
        <v>4607091384482</v>
      </c>
      <c r="E251" s="337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9"/>
      <c r="P251" s="339"/>
      <c r="Q251" s="339"/>
      <c r="R251" s="340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customHeight="1" x14ac:dyDescent="0.25">
      <c r="A252" s="64" t="s">
        <v>420</v>
      </c>
      <c r="B252" s="64" t="s">
        <v>421</v>
      </c>
      <c r="C252" s="37">
        <v>4301060325</v>
      </c>
      <c r="D252" s="337">
        <v>4607091380897</v>
      </c>
      <c r="E252" s="337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4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9"/>
      <c r="P252" s="339"/>
      <c r="Q252" s="339"/>
      <c r="R252" s="340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2"/>
      <c r="N253" s="328" t="s">
        <v>43</v>
      </c>
      <c r="O253" s="329"/>
      <c r="P253" s="329"/>
      <c r="Q253" s="329"/>
      <c r="R253" s="329"/>
      <c r="S253" s="329"/>
      <c r="T253" s="330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28" t="s">
        <v>43</v>
      </c>
      <c r="O254" s="329"/>
      <c r="P254" s="329"/>
      <c r="Q254" s="329"/>
      <c r="R254" s="329"/>
      <c r="S254" s="329"/>
      <c r="T254" s="330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customHeight="1" x14ac:dyDescent="0.25">
      <c r="A255" s="342" t="s">
        <v>96</v>
      </c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67"/>
      <c r="Z255" s="67"/>
    </row>
    <row r="256" spans="1:53" ht="16.5" customHeight="1" x14ac:dyDescent="0.25">
      <c r="A256" s="64" t="s">
        <v>422</v>
      </c>
      <c r="B256" s="64" t="s">
        <v>423</v>
      </c>
      <c r="C256" s="37">
        <v>4301030232</v>
      </c>
      <c r="D256" s="337">
        <v>4607091388374</v>
      </c>
      <c r="E256" s="337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446" t="s">
        <v>424</v>
      </c>
      <c r="O256" s="339"/>
      <c r="P256" s="339"/>
      <c r="Q256" s="339"/>
      <c r="R256" s="340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customHeight="1" x14ac:dyDescent="0.25">
      <c r="A257" s="64" t="s">
        <v>425</v>
      </c>
      <c r="B257" s="64" t="s">
        <v>426</v>
      </c>
      <c r="C257" s="37">
        <v>4301030235</v>
      </c>
      <c r="D257" s="337">
        <v>4607091388381</v>
      </c>
      <c r="E257" s="337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447" t="s">
        <v>427</v>
      </c>
      <c r="O257" s="339"/>
      <c r="P257" s="339"/>
      <c r="Q257" s="339"/>
      <c r="R257" s="340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428</v>
      </c>
      <c r="B258" s="64" t="s">
        <v>429</v>
      </c>
      <c r="C258" s="37">
        <v>4301030233</v>
      </c>
      <c r="D258" s="337">
        <v>4607091388404</v>
      </c>
      <c r="E258" s="337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9"/>
      <c r="P258" s="339"/>
      <c r="Q258" s="339"/>
      <c r="R258" s="340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2"/>
      <c r="N259" s="328" t="s">
        <v>43</v>
      </c>
      <c r="O259" s="329"/>
      <c r="P259" s="329"/>
      <c r="Q259" s="329"/>
      <c r="R259" s="329"/>
      <c r="S259" s="329"/>
      <c r="T259" s="330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2"/>
      <c r="N260" s="328" t="s">
        <v>43</v>
      </c>
      <c r="O260" s="329"/>
      <c r="P260" s="329"/>
      <c r="Q260" s="329"/>
      <c r="R260" s="329"/>
      <c r="S260" s="329"/>
      <c r="T260" s="330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customHeight="1" x14ac:dyDescent="0.25">
      <c r="A261" s="342" t="s">
        <v>430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67"/>
      <c r="Z261" s="67"/>
    </row>
    <row r="262" spans="1:53" ht="16.5" customHeight="1" x14ac:dyDescent="0.25">
      <c r="A262" s="64" t="s">
        <v>431</v>
      </c>
      <c r="B262" s="64" t="s">
        <v>432</v>
      </c>
      <c r="C262" s="37">
        <v>4301180007</v>
      </c>
      <c r="D262" s="337">
        <v>4680115881808</v>
      </c>
      <c r="E262" s="337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9"/>
      <c r="P262" s="339"/>
      <c r="Q262" s="339"/>
      <c r="R262" s="34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435</v>
      </c>
      <c r="B263" s="64" t="s">
        <v>436</v>
      </c>
      <c r="C263" s="37">
        <v>4301180006</v>
      </c>
      <c r="D263" s="337">
        <v>4680115881822</v>
      </c>
      <c r="E263" s="337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9"/>
      <c r="P263" s="339"/>
      <c r="Q263" s="339"/>
      <c r="R263" s="34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437</v>
      </c>
      <c r="B264" s="64" t="s">
        <v>438</v>
      </c>
      <c r="C264" s="37">
        <v>4301180001</v>
      </c>
      <c r="D264" s="337">
        <v>4680115880016</v>
      </c>
      <c r="E264" s="337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9"/>
      <c r="P264" s="339"/>
      <c r="Q264" s="339"/>
      <c r="R264" s="340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28" t="s">
        <v>43</v>
      </c>
      <c r="O265" s="329"/>
      <c r="P265" s="329"/>
      <c r="Q265" s="329"/>
      <c r="R265" s="329"/>
      <c r="S265" s="329"/>
      <c r="T265" s="330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28" t="s">
        <v>43</v>
      </c>
      <c r="O266" s="329"/>
      <c r="P266" s="329"/>
      <c r="Q266" s="329"/>
      <c r="R266" s="329"/>
      <c r="S266" s="329"/>
      <c r="T266" s="330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customHeight="1" x14ac:dyDescent="0.25">
      <c r="A267" s="341" t="s">
        <v>439</v>
      </c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41"/>
      <c r="P267" s="341"/>
      <c r="Q267" s="341"/>
      <c r="R267" s="341"/>
      <c r="S267" s="341"/>
      <c r="T267" s="341"/>
      <c r="U267" s="341"/>
      <c r="V267" s="341"/>
      <c r="W267" s="341"/>
      <c r="X267" s="341"/>
      <c r="Y267" s="66"/>
      <c r="Z267" s="66"/>
    </row>
    <row r="268" spans="1:53" ht="14.25" customHeight="1" x14ac:dyDescent="0.25">
      <c r="A268" s="342" t="s">
        <v>118</v>
      </c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67"/>
      <c r="Z268" s="67"/>
    </row>
    <row r="269" spans="1:53" ht="27" customHeight="1" x14ac:dyDescent="0.25">
      <c r="A269" s="64" t="s">
        <v>440</v>
      </c>
      <c r="B269" s="64" t="s">
        <v>441</v>
      </c>
      <c r="C269" s="37">
        <v>4301011315</v>
      </c>
      <c r="D269" s="337">
        <v>4607091387421</v>
      </c>
      <c r="E269" s="337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9"/>
      <c r="P269" s="339"/>
      <c r="Q269" s="339"/>
      <c r="R269" s="34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4301011121</v>
      </c>
      <c r="D270" s="337">
        <v>4607091387421</v>
      </c>
      <c r="E270" s="337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9"/>
      <c r="P270" s="339"/>
      <c r="Q270" s="339"/>
      <c r="R270" s="34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443</v>
      </c>
      <c r="B271" s="64" t="s">
        <v>444</v>
      </c>
      <c r="C271" s="37">
        <v>4301011619</v>
      </c>
      <c r="D271" s="337">
        <v>4607091387452</v>
      </c>
      <c r="E271" s="337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436" t="s">
        <v>445</v>
      </c>
      <c r="O271" s="339"/>
      <c r="P271" s="339"/>
      <c r="Q271" s="339"/>
      <c r="R271" s="34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443</v>
      </c>
      <c r="B272" s="64" t="s">
        <v>446</v>
      </c>
      <c r="C272" s="37">
        <v>4301011396</v>
      </c>
      <c r="D272" s="337">
        <v>4607091387452</v>
      </c>
      <c r="E272" s="337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9"/>
      <c r="P272" s="339"/>
      <c r="Q272" s="339"/>
      <c r="R272" s="34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447</v>
      </c>
      <c r="B273" s="64" t="s">
        <v>448</v>
      </c>
      <c r="C273" s="37">
        <v>4301011313</v>
      </c>
      <c r="D273" s="337">
        <v>4607091385984</v>
      </c>
      <c r="E273" s="337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9"/>
      <c r="P273" s="339"/>
      <c r="Q273" s="339"/>
      <c r="R273" s="340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449</v>
      </c>
      <c r="B274" s="64" t="s">
        <v>450</v>
      </c>
      <c r="C274" s="37">
        <v>4301011316</v>
      </c>
      <c r="D274" s="337">
        <v>4607091387438</v>
      </c>
      <c r="E274" s="337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9"/>
      <c r="P274" s="339"/>
      <c r="Q274" s="339"/>
      <c r="R274" s="340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451</v>
      </c>
      <c r="B275" s="64" t="s">
        <v>452</v>
      </c>
      <c r="C275" s="37">
        <v>4301011318</v>
      </c>
      <c r="D275" s="337">
        <v>4607091387469</v>
      </c>
      <c r="E275" s="337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9"/>
      <c r="P275" s="339"/>
      <c r="Q275" s="339"/>
      <c r="R275" s="340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28" t="s">
        <v>43</v>
      </c>
      <c r="O276" s="329"/>
      <c r="P276" s="329"/>
      <c r="Q276" s="329"/>
      <c r="R276" s="329"/>
      <c r="S276" s="329"/>
      <c r="T276" s="330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2"/>
      <c r="N277" s="328" t="s">
        <v>43</v>
      </c>
      <c r="O277" s="329"/>
      <c r="P277" s="329"/>
      <c r="Q277" s="329"/>
      <c r="R277" s="329"/>
      <c r="S277" s="329"/>
      <c r="T277" s="330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customHeight="1" x14ac:dyDescent="0.25">
      <c r="A278" s="342" t="s">
        <v>76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67"/>
      <c r="Z278" s="67"/>
    </row>
    <row r="279" spans="1:53" ht="27" customHeight="1" x14ac:dyDescent="0.25">
      <c r="A279" s="64" t="s">
        <v>453</v>
      </c>
      <c r="B279" s="64" t="s">
        <v>454</v>
      </c>
      <c r="C279" s="37">
        <v>4301031154</v>
      </c>
      <c r="D279" s="337">
        <v>4607091387292</v>
      </c>
      <c r="E279" s="337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9"/>
      <c r="P279" s="339"/>
      <c r="Q279" s="339"/>
      <c r="R279" s="34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455</v>
      </c>
      <c r="B280" s="64" t="s">
        <v>456</v>
      </c>
      <c r="C280" s="37">
        <v>4301031155</v>
      </c>
      <c r="D280" s="337">
        <v>4607091387315</v>
      </c>
      <c r="E280" s="337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9"/>
      <c r="P280" s="339"/>
      <c r="Q280" s="339"/>
      <c r="R280" s="340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2"/>
      <c r="N281" s="328" t="s">
        <v>43</v>
      </c>
      <c r="O281" s="329"/>
      <c r="P281" s="329"/>
      <c r="Q281" s="329"/>
      <c r="R281" s="329"/>
      <c r="S281" s="329"/>
      <c r="T281" s="330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2"/>
      <c r="N282" s="328" t="s">
        <v>43</v>
      </c>
      <c r="O282" s="329"/>
      <c r="P282" s="329"/>
      <c r="Q282" s="329"/>
      <c r="R282" s="329"/>
      <c r="S282" s="329"/>
      <c r="T282" s="330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customHeight="1" x14ac:dyDescent="0.25">
      <c r="A283" s="341" t="s">
        <v>457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66"/>
      <c r="Z283" s="66"/>
    </row>
    <row r="284" spans="1:53" ht="14.25" customHeight="1" x14ac:dyDescent="0.25">
      <c r="A284" s="342" t="s">
        <v>76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67"/>
      <c r="Z284" s="67"/>
    </row>
    <row r="285" spans="1:53" ht="27" customHeight="1" x14ac:dyDescent="0.25">
      <c r="A285" s="64" t="s">
        <v>458</v>
      </c>
      <c r="B285" s="64" t="s">
        <v>459</v>
      </c>
      <c r="C285" s="37">
        <v>4301031066</v>
      </c>
      <c r="D285" s="337">
        <v>4607091383836</v>
      </c>
      <c r="E285" s="337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9"/>
      <c r="P285" s="339"/>
      <c r="Q285" s="339"/>
      <c r="R285" s="340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x14ac:dyDescent="0.2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2"/>
      <c r="N286" s="328" t="s">
        <v>43</v>
      </c>
      <c r="O286" s="329"/>
      <c r="P286" s="329"/>
      <c r="Q286" s="329"/>
      <c r="R286" s="329"/>
      <c r="S286" s="329"/>
      <c r="T286" s="330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2"/>
      <c r="N287" s="328" t="s">
        <v>43</v>
      </c>
      <c r="O287" s="329"/>
      <c r="P287" s="329"/>
      <c r="Q287" s="329"/>
      <c r="R287" s="329"/>
      <c r="S287" s="329"/>
      <c r="T287" s="330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2" t="s">
        <v>81</v>
      </c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67"/>
      <c r="Z288" s="67"/>
    </row>
    <row r="289" spans="1:53" ht="27" customHeight="1" x14ac:dyDescent="0.25">
      <c r="A289" s="64" t="s">
        <v>460</v>
      </c>
      <c r="B289" s="64" t="s">
        <v>461</v>
      </c>
      <c r="C289" s="37">
        <v>4301051142</v>
      </c>
      <c r="D289" s="337">
        <v>4607091387919</v>
      </c>
      <c r="E289" s="337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4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9"/>
      <c r="P289" s="339"/>
      <c r="Q289" s="339"/>
      <c r="R289" s="340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x14ac:dyDescent="0.2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2"/>
      <c r="N290" s="328" t="s">
        <v>43</v>
      </c>
      <c r="O290" s="329"/>
      <c r="P290" s="329"/>
      <c r="Q290" s="329"/>
      <c r="R290" s="329"/>
      <c r="S290" s="329"/>
      <c r="T290" s="330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2"/>
      <c r="N291" s="328" t="s">
        <v>43</v>
      </c>
      <c r="O291" s="329"/>
      <c r="P291" s="329"/>
      <c r="Q291" s="329"/>
      <c r="R291" s="329"/>
      <c r="S291" s="329"/>
      <c r="T291" s="330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2" t="s">
        <v>236</v>
      </c>
      <c r="B292" s="342"/>
      <c r="C292" s="342"/>
      <c r="D292" s="342"/>
      <c r="E292" s="342"/>
      <c r="F292" s="342"/>
      <c r="G292" s="342"/>
      <c r="H292" s="342"/>
      <c r="I292" s="342"/>
      <c r="J292" s="342"/>
      <c r="K292" s="342"/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67"/>
      <c r="Z292" s="67"/>
    </row>
    <row r="293" spans="1:53" ht="27" customHeight="1" x14ac:dyDescent="0.25">
      <c r="A293" s="64" t="s">
        <v>462</v>
      </c>
      <c r="B293" s="64" t="s">
        <v>463</v>
      </c>
      <c r="C293" s="37">
        <v>4301060324</v>
      </c>
      <c r="D293" s="337">
        <v>4607091388831</v>
      </c>
      <c r="E293" s="337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4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9"/>
      <c r="P293" s="339"/>
      <c r="Q293" s="339"/>
      <c r="R293" s="340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x14ac:dyDescent="0.2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2"/>
      <c r="N294" s="328" t="s">
        <v>43</v>
      </c>
      <c r="O294" s="329"/>
      <c r="P294" s="329"/>
      <c r="Q294" s="329"/>
      <c r="R294" s="329"/>
      <c r="S294" s="329"/>
      <c r="T294" s="330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2"/>
      <c r="N295" s="328" t="s">
        <v>43</v>
      </c>
      <c r="O295" s="329"/>
      <c r="P295" s="329"/>
      <c r="Q295" s="329"/>
      <c r="R295" s="329"/>
      <c r="S295" s="329"/>
      <c r="T295" s="330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42" t="s">
        <v>96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67"/>
      <c r="Z296" s="67"/>
    </row>
    <row r="297" spans="1:53" ht="27" customHeight="1" x14ac:dyDescent="0.25">
      <c r="A297" s="64" t="s">
        <v>464</v>
      </c>
      <c r="B297" s="64" t="s">
        <v>465</v>
      </c>
      <c r="C297" s="37">
        <v>4301032015</v>
      </c>
      <c r="D297" s="337">
        <v>4607091383102</v>
      </c>
      <c r="E297" s="337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9"/>
      <c r="P297" s="339"/>
      <c r="Q297" s="339"/>
      <c r="R297" s="340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x14ac:dyDescent="0.2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2"/>
      <c r="N298" s="328" t="s">
        <v>43</v>
      </c>
      <c r="O298" s="329"/>
      <c r="P298" s="329"/>
      <c r="Q298" s="329"/>
      <c r="R298" s="329"/>
      <c r="S298" s="329"/>
      <c r="T298" s="330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2"/>
      <c r="N299" s="328" t="s">
        <v>43</v>
      </c>
      <c r="O299" s="329"/>
      <c r="P299" s="329"/>
      <c r="Q299" s="329"/>
      <c r="R299" s="329"/>
      <c r="S299" s="329"/>
      <c r="T299" s="330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customHeight="1" x14ac:dyDescent="0.2">
      <c r="A300" s="353" t="s">
        <v>466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55"/>
      <c r="Z300" s="55"/>
    </row>
    <row r="301" spans="1:53" ht="16.5" customHeight="1" x14ac:dyDescent="0.25">
      <c r="A301" s="341" t="s">
        <v>467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66"/>
      <c r="Z301" s="66"/>
    </row>
    <row r="302" spans="1:53" ht="14.25" customHeight="1" x14ac:dyDescent="0.25">
      <c r="A302" s="342" t="s">
        <v>118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67"/>
      <c r="Z302" s="67"/>
    </row>
    <row r="303" spans="1:53" ht="27" customHeight="1" x14ac:dyDescent="0.25">
      <c r="A303" s="64" t="s">
        <v>468</v>
      </c>
      <c r="B303" s="64" t="s">
        <v>469</v>
      </c>
      <c r="C303" s="37">
        <v>4301011339</v>
      </c>
      <c r="D303" s="337">
        <v>4607091383997</v>
      </c>
      <c r="E303" s="33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9"/>
      <c r="P303" s="339"/>
      <c r="Q303" s="339"/>
      <c r="R303" s="340"/>
      <c r="S303" s="40" t="s">
        <v>48</v>
      </c>
      <c r="T303" s="40" t="s">
        <v>48</v>
      </c>
      <c r="U303" s="41" t="s">
        <v>0</v>
      </c>
      <c r="V303" s="59">
        <v>6400</v>
      </c>
      <c r="W303" s="56">
        <f t="shared" ref="W303:W310" si="15">IFERROR(IF(V303="",0,CEILING((V303/$H303),1)*$H303),"")</f>
        <v>6405</v>
      </c>
      <c r="X303" s="42">
        <f>IFERROR(IF(W303=0,"",ROUNDUP(W303/H303,0)*0.02175),"")</f>
        <v>9.2872500000000002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4301011239</v>
      </c>
      <c r="D304" s="337">
        <v>4607091383997</v>
      </c>
      <c r="E304" s="33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9"/>
      <c r="P304" s="339"/>
      <c r="Q304" s="339"/>
      <c r="R304" s="34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471</v>
      </c>
      <c r="B305" s="64" t="s">
        <v>472</v>
      </c>
      <c r="C305" s="37">
        <v>4301011326</v>
      </c>
      <c r="D305" s="337">
        <v>4607091384130</v>
      </c>
      <c r="E305" s="33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9"/>
      <c r="P305" s="339"/>
      <c r="Q305" s="339"/>
      <c r="R305" s="340"/>
      <c r="S305" s="40" t="s">
        <v>48</v>
      </c>
      <c r="T305" s="40" t="s">
        <v>48</v>
      </c>
      <c r="U305" s="41" t="s">
        <v>0</v>
      </c>
      <c r="V305" s="59">
        <v>4000</v>
      </c>
      <c r="W305" s="56">
        <f t="shared" si="15"/>
        <v>4005</v>
      </c>
      <c r="X305" s="42">
        <f>IFERROR(IF(W305=0,"",ROUNDUP(W305/H305,0)*0.02175),"")</f>
        <v>5.8072499999999998</v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471</v>
      </c>
      <c r="B306" s="64" t="s">
        <v>473</v>
      </c>
      <c r="C306" s="37">
        <v>4301011240</v>
      </c>
      <c r="D306" s="337">
        <v>4607091384130</v>
      </c>
      <c r="E306" s="33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4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9"/>
      <c r="P306" s="339"/>
      <c r="Q306" s="339"/>
      <c r="R306" s="34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474</v>
      </c>
      <c r="B307" s="64" t="s">
        <v>475</v>
      </c>
      <c r="C307" s="37">
        <v>4301011330</v>
      </c>
      <c r="D307" s="337">
        <v>4607091384147</v>
      </c>
      <c r="E307" s="337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9"/>
      <c r="P307" s="339"/>
      <c r="Q307" s="339"/>
      <c r="R307" s="340"/>
      <c r="S307" s="40" t="s">
        <v>48</v>
      </c>
      <c r="T307" s="40" t="s">
        <v>48</v>
      </c>
      <c r="U307" s="41" t="s">
        <v>0</v>
      </c>
      <c r="V307" s="59">
        <v>2000</v>
      </c>
      <c r="W307" s="56">
        <f t="shared" si="15"/>
        <v>2010</v>
      </c>
      <c r="X307" s="42">
        <f>IFERROR(IF(W307=0,"",ROUNDUP(W307/H307,0)*0.02175),"")</f>
        <v>2.9144999999999999</v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474</v>
      </c>
      <c r="B308" s="64" t="s">
        <v>476</v>
      </c>
      <c r="C308" s="37">
        <v>4301011238</v>
      </c>
      <c r="D308" s="337">
        <v>4607091384147</v>
      </c>
      <c r="E308" s="337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422" t="s">
        <v>477</v>
      </c>
      <c r="O308" s="339"/>
      <c r="P308" s="339"/>
      <c r="Q308" s="339"/>
      <c r="R308" s="340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478</v>
      </c>
      <c r="B309" s="64" t="s">
        <v>479</v>
      </c>
      <c r="C309" s="37">
        <v>4301011327</v>
      </c>
      <c r="D309" s="337">
        <v>4607091384154</v>
      </c>
      <c r="E309" s="337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9"/>
      <c r="P309" s="339"/>
      <c r="Q309" s="339"/>
      <c r="R309" s="340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480</v>
      </c>
      <c r="B310" s="64" t="s">
        <v>481</v>
      </c>
      <c r="C310" s="37">
        <v>4301011332</v>
      </c>
      <c r="D310" s="337">
        <v>4607091384161</v>
      </c>
      <c r="E310" s="337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9"/>
      <c r="P310" s="339"/>
      <c r="Q310" s="339"/>
      <c r="R310" s="340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28" t="s">
        <v>43</v>
      </c>
      <c r="O311" s="329"/>
      <c r="P311" s="329"/>
      <c r="Q311" s="329"/>
      <c r="R311" s="329"/>
      <c r="S311" s="329"/>
      <c r="T311" s="330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826.66666666666674</v>
      </c>
      <c r="W311" s="44">
        <f>IFERROR(W303/H303,"0")+IFERROR(W304/H304,"0")+IFERROR(W305/H305,"0")+IFERROR(W306/H306,"0")+IFERROR(W307/H307,"0")+IFERROR(W308/H308,"0")+IFERROR(W309/H309,"0")+IFERROR(W310/H310,"0")</f>
        <v>828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18.009</v>
      </c>
      <c r="Y311" s="68"/>
      <c r="Z311" s="68"/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28" t="s">
        <v>43</v>
      </c>
      <c r="O312" s="329"/>
      <c r="P312" s="329"/>
      <c r="Q312" s="329"/>
      <c r="R312" s="329"/>
      <c r="S312" s="329"/>
      <c r="T312" s="330"/>
      <c r="U312" s="43" t="s">
        <v>0</v>
      </c>
      <c r="V312" s="44">
        <f>IFERROR(SUM(V303:V310),"0")</f>
        <v>12400</v>
      </c>
      <c r="W312" s="44">
        <f>IFERROR(SUM(W303:W310),"0")</f>
        <v>12420</v>
      </c>
      <c r="X312" s="43"/>
      <c r="Y312" s="68"/>
      <c r="Z312" s="68"/>
    </row>
    <row r="313" spans="1:53" ht="14.25" customHeight="1" x14ac:dyDescent="0.25">
      <c r="A313" s="342" t="s">
        <v>110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37">
        <v>4607091383980</v>
      </c>
      <c r="E314" s="337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9"/>
      <c r="P314" s="339"/>
      <c r="Q314" s="339"/>
      <c r="R314" s="340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ht="16.5" customHeight="1" x14ac:dyDescent="0.25">
      <c r="A315" s="64" t="s">
        <v>484</v>
      </c>
      <c r="B315" s="64" t="s">
        <v>485</v>
      </c>
      <c r="C315" s="37">
        <v>4301020270</v>
      </c>
      <c r="D315" s="337">
        <v>4680115883314</v>
      </c>
      <c r="E315" s="337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420" t="s">
        <v>486</v>
      </c>
      <c r="O315" s="339"/>
      <c r="P315" s="339"/>
      <c r="Q315" s="339"/>
      <c r="R315" s="340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customHeight="1" x14ac:dyDescent="0.25">
      <c r="A316" s="64" t="s">
        <v>487</v>
      </c>
      <c r="B316" s="64" t="s">
        <v>488</v>
      </c>
      <c r="C316" s="37">
        <v>4301020179</v>
      </c>
      <c r="D316" s="337">
        <v>4607091384178</v>
      </c>
      <c r="E316" s="337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9"/>
      <c r="P316" s="339"/>
      <c r="Q316" s="339"/>
      <c r="R316" s="340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2"/>
      <c r="N317" s="328" t="s">
        <v>43</v>
      </c>
      <c r="O317" s="329"/>
      <c r="P317" s="329"/>
      <c r="Q317" s="329"/>
      <c r="R317" s="329"/>
      <c r="S317" s="329"/>
      <c r="T317" s="330"/>
      <c r="U317" s="43" t="s">
        <v>42</v>
      </c>
      <c r="V317" s="44">
        <f>IFERROR(V314/H314,"0")+IFERROR(V315/H315,"0")+IFERROR(V316/H316,"0")</f>
        <v>0</v>
      </c>
      <c r="W317" s="44">
        <f>IFERROR(W314/H314,"0")+IFERROR(W315/H315,"0")+IFERROR(W316/H316,"0")</f>
        <v>0</v>
      </c>
      <c r="X317" s="44">
        <f>IFERROR(IF(X314="",0,X314),"0")+IFERROR(IF(X315="",0,X315),"0")+IFERROR(IF(X316="",0,X316),"0")</f>
        <v>0</v>
      </c>
      <c r="Y317" s="68"/>
      <c r="Z317" s="68"/>
    </row>
    <row r="318" spans="1:53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2"/>
      <c r="N318" s="328" t="s">
        <v>43</v>
      </c>
      <c r="O318" s="329"/>
      <c r="P318" s="329"/>
      <c r="Q318" s="329"/>
      <c r="R318" s="329"/>
      <c r="S318" s="329"/>
      <c r="T318" s="330"/>
      <c r="U318" s="43" t="s">
        <v>0</v>
      </c>
      <c r="V318" s="44">
        <f>IFERROR(SUM(V314:V316),"0")</f>
        <v>0</v>
      </c>
      <c r="W318" s="44">
        <f>IFERROR(SUM(W314:W316),"0")</f>
        <v>0</v>
      </c>
      <c r="X318" s="43"/>
      <c r="Y318" s="68"/>
      <c r="Z318" s="68"/>
    </row>
    <row r="319" spans="1:53" ht="14.25" customHeight="1" x14ac:dyDescent="0.25">
      <c r="A319" s="342" t="s">
        <v>81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67"/>
      <c r="Z319" s="67"/>
    </row>
    <row r="320" spans="1:53" ht="27" customHeight="1" x14ac:dyDescent="0.25">
      <c r="A320" s="64" t="s">
        <v>489</v>
      </c>
      <c r="B320" s="64" t="s">
        <v>490</v>
      </c>
      <c r="C320" s="37">
        <v>4301051298</v>
      </c>
      <c r="D320" s="337">
        <v>4607091384260</v>
      </c>
      <c r="E320" s="337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4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9"/>
      <c r="P320" s="339"/>
      <c r="Q320" s="339"/>
      <c r="R320" s="340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2"/>
      <c r="N321" s="328" t="s">
        <v>43</v>
      </c>
      <c r="O321" s="329"/>
      <c r="P321" s="329"/>
      <c r="Q321" s="329"/>
      <c r="R321" s="329"/>
      <c r="S321" s="329"/>
      <c r="T321" s="33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2"/>
      <c r="N322" s="328" t="s">
        <v>43</v>
      </c>
      <c r="O322" s="329"/>
      <c r="P322" s="329"/>
      <c r="Q322" s="329"/>
      <c r="R322" s="329"/>
      <c r="S322" s="329"/>
      <c r="T322" s="33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customHeight="1" x14ac:dyDescent="0.25">
      <c r="A323" s="342" t="s">
        <v>236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67"/>
      <c r="Z323" s="67"/>
    </row>
    <row r="324" spans="1:53" ht="16.5" customHeight="1" x14ac:dyDescent="0.25">
      <c r="A324" s="64" t="s">
        <v>491</v>
      </c>
      <c r="B324" s="64" t="s">
        <v>492</v>
      </c>
      <c r="C324" s="37">
        <v>4301060314</v>
      </c>
      <c r="D324" s="337">
        <v>4607091384673</v>
      </c>
      <c r="E324" s="337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4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9"/>
      <c r="P324" s="339"/>
      <c r="Q324" s="339"/>
      <c r="R324" s="340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8" t="s">
        <v>43</v>
      </c>
      <c r="O325" s="329"/>
      <c r="P325" s="329"/>
      <c r="Q325" s="329"/>
      <c r="R325" s="329"/>
      <c r="S325" s="329"/>
      <c r="T325" s="330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2"/>
      <c r="N326" s="328" t="s">
        <v>43</v>
      </c>
      <c r="O326" s="329"/>
      <c r="P326" s="329"/>
      <c r="Q326" s="329"/>
      <c r="R326" s="329"/>
      <c r="S326" s="329"/>
      <c r="T326" s="330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customHeight="1" x14ac:dyDescent="0.25">
      <c r="A327" s="341" t="s">
        <v>493</v>
      </c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341"/>
      <c r="P327" s="341"/>
      <c r="Q327" s="341"/>
      <c r="R327" s="341"/>
      <c r="S327" s="341"/>
      <c r="T327" s="341"/>
      <c r="U327" s="341"/>
      <c r="V327" s="341"/>
      <c r="W327" s="341"/>
      <c r="X327" s="341"/>
      <c r="Y327" s="66"/>
      <c r="Z327" s="66"/>
    </row>
    <row r="328" spans="1:53" ht="14.25" customHeight="1" x14ac:dyDescent="0.25">
      <c r="A328" s="342" t="s">
        <v>118</v>
      </c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67"/>
      <c r="Z328" s="67"/>
    </row>
    <row r="329" spans="1:53" ht="27" customHeight="1" x14ac:dyDescent="0.25">
      <c r="A329" s="64" t="s">
        <v>494</v>
      </c>
      <c r="B329" s="64" t="s">
        <v>495</v>
      </c>
      <c r="C329" s="37">
        <v>4301011324</v>
      </c>
      <c r="D329" s="337">
        <v>4607091384185</v>
      </c>
      <c r="E329" s="337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9"/>
      <c r="P329" s="339"/>
      <c r="Q329" s="339"/>
      <c r="R329" s="34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496</v>
      </c>
      <c r="B330" s="64" t="s">
        <v>497</v>
      </c>
      <c r="C330" s="37">
        <v>4301011312</v>
      </c>
      <c r="D330" s="337">
        <v>4607091384192</v>
      </c>
      <c r="E330" s="337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9"/>
      <c r="P330" s="339"/>
      <c r="Q330" s="339"/>
      <c r="R330" s="34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498</v>
      </c>
      <c r="B331" s="64" t="s">
        <v>499</v>
      </c>
      <c r="C331" s="37">
        <v>4301011483</v>
      </c>
      <c r="D331" s="337">
        <v>4680115881907</v>
      </c>
      <c r="E331" s="337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9"/>
      <c r="P331" s="339"/>
      <c r="Q331" s="339"/>
      <c r="R331" s="34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500</v>
      </c>
      <c r="B332" s="64" t="s">
        <v>501</v>
      </c>
      <c r="C332" s="37">
        <v>4301011303</v>
      </c>
      <c r="D332" s="337">
        <v>4607091384680</v>
      </c>
      <c r="E332" s="337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9"/>
      <c r="P332" s="339"/>
      <c r="Q332" s="339"/>
      <c r="R332" s="34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2"/>
      <c r="N333" s="328" t="s">
        <v>43</v>
      </c>
      <c r="O333" s="329"/>
      <c r="P333" s="329"/>
      <c r="Q333" s="329"/>
      <c r="R333" s="329"/>
      <c r="S333" s="329"/>
      <c r="T333" s="330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2"/>
      <c r="N334" s="328" t="s">
        <v>43</v>
      </c>
      <c r="O334" s="329"/>
      <c r="P334" s="329"/>
      <c r="Q334" s="329"/>
      <c r="R334" s="329"/>
      <c r="S334" s="329"/>
      <c r="T334" s="330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42" t="s">
        <v>76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67"/>
      <c r="Z335" s="67"/>
    </row>
    <row r="336" spans="1:53" ht="27" customHeight="1" x14ac:dyDescent="0.25">
      <c r="A336" s="64" t="s">
        <v>502</v>
      </c>
      <c r="B336" s="64" t="s">
        <v>503</v>
      </c>
      <c r="C336" s="37">
        <v>4301031139</v>
      </c>
      <c r="D336" s="337">
        <v>4607091384802</v>
      </c>
      <c r="E336" s="337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4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9"/>
      <c r="P336" s="339"/>
      <c r="Q336" s="339"/>
      <c r="R336" s="34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customHeight="1" x14ac:dyDescent="0.25">
      <c r="A337" s="64" t="s">
        <v>504</v>
      </c>
      <c r="B337" s="64" t="s">
        <v>505</v>
      </c>
      <c r="C337" s="37">
        <v>4301031140</v>
      </c>
      <c r="D337" s="337">
        <v>4607091384826</v>
      </c>
      <c r="E337" s="337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4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9"/>
      <c r="P337" s="339"/>
      <c r="Q337" s="339"/>
      <c r="R337" s="34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2"/>
      <c r="N338" s="328" t="s">
        <v>43</v>
      </c>
      <c r="O338" s="329"/>
      <c r="P338" s="329"/>
      <c r="Q338" s="329"/>
      <c r="R338" s="329"/>
      <c r="S338" s="329"/>
      <c r="T338" s="330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2"/>
      <c r="N339" s="328" t="s">
        <v>43</v>
      </c>
      <c r="O339" s="329"/>
      <c r="P339" s="329"/>
      <c r="Q339" s="329"/>
      <c r="R339" s="329"/>
      <c r="S339" s="329"/>
      <c r="T339" s="330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42" t="s">
        <v>81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67"/>
      <c r="Z340" s="67"/>
    </row>
    <row r="341" spans="1:53" ht="27" customHeight="1" x14ac:dyDescent="0.25">
      <c r="A341" s="64" t="s">
        <v>506</v>
      </c>
      <c r="B341" s="64" t="s">
        <v>507</v>
      </c>
      <c r="C341" s="37">
        <v>4301051303</v>
      </c>
      <c r="D341" s="337">
        <v>4607091384246</v>
      </c>
      <c r="E341" s="337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4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9"/>
      <c r="P341" s="339"/>
      <c r="Q341" s="339"/>
      <c r="R341" s="34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508</v>
      </c>
      <c r="B342" s="64" t="s">
        <v>509</v>
      </c>
      <c r="C342" s="37">
        <v>4301051445</v>
      </c>
      <c r="D342" s="337">
        <v>4680115881976</v>
      </c>
      <c r="E342" s="337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9"/>
      <c r="P342" s="339"/>
      <c r="Q342" s="339"/>
      <c r="R342" s="34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510</v>
      </c>
      <c r="B343" s="64" t="s">
        <v>511</v>
      </c>
      <c r="C343" s="37">
        <v>4301051297</v>
      </c>
      <c r="D343" s="337">
        <v>4607091384253</v>
      </c>
      <c r="E343" s="337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9"/>
      <c r="P343" s="339"/>
      <c r="Q343" s="339"/>
      <c r="R343" s="34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512</v>
      </c>
      <c r="B344" s="64" t="s">
        <v>513</v>
      </c>
      <c r="C344" s="37">
        <v>4301051444</v>
      </c>
      <c r="D344" s="337">
        <v>4680115881969</v>
      </c>
      <c r="E344" s="337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9"/>
      <c r="P344" s="339"/>
      <c r="Q344" s="339"/>
      <c r="R344" s="34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2"/>
      <c r="N345" s="328" t="s">
        <v>43</v>
      </c>
      <c r="O345" s="329"/>
      <c r="P345" s="329"/>
      <c r="Q345" s="329"/>
      <c r="R345" s="329"/>
      <c r="S345" s="329"/>
      <c r="T345" s="330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2"/>
      <c r="N346" s="328" t="s">
        <v>43</v>
      </c>
      <c r="O346" s="329"/>
      <c r="P346" s="329"/>
      <c r="Q346" s="329"/>
      <c r="R346" s="329"/>
      <c r="S346" s="329"/>
      <c r="T346" s="330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customHeight="1" x14ac:dyDescent="0.25">
      <c r="A347" s="342" t="s">
        <v>236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67"/>
      <c r="Z347" s="67"/>
    </row>
    <row r="348" spans="1:53" ht="27" customHeight="1" x14ac:dyDescent="0.25">
      <c r="A348" s="64" t="s">
        <v>514</v>
      </c>
      <c r="B348" s="64" t="s">
        <v>515</v>
      </c>
      <c r="C348" s="37">
        <v>4301060322</v>
      </c>
      <c r="D348" s="337">
        <v>4607091389357</v>
      </c>
      <c r="E348" s="337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9"/>
      <c r="P348" s="339"/>
      <c r="Q348" s="339"/>
      <c r="R348" s="340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2"/>
      <c r="N349" s="328" t="s">
        <v>43</v>
      </c>
      <c r="O349" s="329"/>
      <c r="P349" s="329"/>
      <c r="Q349" s="329"/>
      <c r="R349" s="329"/>
      <c r="S349" s="329"/>
      <c r="T349" s="330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2"/>
      <c r="N350" s="328" t="s">
        <v>43</v>
      </c>
      <c r="O350" s="329"/>
      <c r="P350" s="329"/>
      <c r="Q350" s="329"/>
      <c r="R350" s="329"/>
      <c r="S350" s="329"/>
      <c r="T350" s="330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customHeight="1" x14ac:dyDescent="0.2">
      <c r="A351" s="353" t="s">
        <v>516</v>
      </c>
      <c r="B351" s="353"/>
      <c r="C351" s="353"/>
      <c r="D351" s="353"/>
      <c r="E351" s="353"/>
      <c r="F351" s="353"/>
      <c r="G351" s="353"/>
      <c r="H351" s="353"/>
      <c r="I351" s="353"/>
      <c r="J351" s="353"/>
      <c r="K351" s="353"/>
      <c r="L351" s="353"/>
      <c r="M351" s="353"/>
      <c r="N351" s="353"/>
      <c r="O351" s="353"/>
      <c r="P351" s="353"/>
      <c r="Q351" s="353"/>
      <c r="R351" s="353"/>
      <c r="S351" s="353"/>
      <c r="T351" s="353"/>
      <c r="U351" s="353"/>
      <c r="V351" s="353"/>
      <c r="W351" s="353"/>
      <c r="X351" s="353"/>
      <c r="Y351" s="55"/>
      <c r="Z351" s="55"/>
    </row>
    <row r="352" spans="1:53" ht="16.5" customHeight="1" x14ac:dyDescent="0.25">
      <c r="A352" s="341" t="s">
        <v>517</v>
      </c>
      <c r="B352" s="341"/>
      <c r="C352" s="341"/>
      <c r="D352" s="341"/>
      <c r="E352" s="341"/>
      <c r="F352" s="341"/>
      <c r="G352" s="341"/>
      <c r="H352" s="341"/>
      <c r="I352" s="341"/>
      <c r="J352" s="341"/>
      <c r="K352" s="341"/>
      <c r="L352" s="341"/>
      <c r="M352" s="341"/>
      <c r="N352" s="341"/>
      <c r="O352" s="341"/>
      <c r="P352" s="341"/>
      <c r="Q352" s="341"/>
      <c r="R352" s="341"/>
      <c r="S352" s="341"/>
      <c r="T352" s="341"/>
      <c r="U352" s="341"/>
      <c r="V352" s="341"/>
      <c r="W352" s="341"/>
      <c r="X352" s="341"/>
      <c r="Y352" s="66"/>
      <c r="Z352" s="66"/>
    </row>
    <row r="353" spans="1:53" ht="14.25" customHeight="1" x14ac:dyDescent="0.25">
      <c r="A353" s="342" t="s">
        <v>118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67"/>
      <c r="Z353" s="67"/>
    </row>
    <row r="354" spans="1:53" ht="27" customHeight="1" x14ac:dyDescent="0.25">
      <c r="A354" s="64" t="s">
        <v>518</v>
      </c>
      <c r="B354" s="64" t="s">
        <v>519</v>
      </c>
      <c r="C354" s="37">
        <v>4301011428</v>
      </c>
      <c r="D354" s="337">
        <v>4607091389708</v>
      </c>
      <c r="E354" s="337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9"/>
      <c r="P354" s="339"/>
      <c r="Q354" s="339"/>
      <c r="R354" s="34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customHeight="1" x14ac:dyDescent="0.25">
      <c r="A355" s="64" t="s">
        <v>520</v>
      </c>
      <c r="B355" s="64" t="s">
        <v>521</v>
      </c>
      <c r="C355" s="37">
        <v>4301011427</v>
      </c>
      <c r="D355" s="337">
        <v>4607091389692</v>
      </c>
      <c r="E355" s="337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9"/>
      <c r="P355" s="339"/>
      <c r="Q355" s="339"/>
      <c r="R355" s="34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2"/>
      <c r="N356" s="328" t="s">
        <v>43</v>
      </c>
      <c r="O356" s="329"/>
      <c r="P356" s="329"/>
      <c r="Q356" s="329"/>
      <c r="R356" s="329"/>
      <c r="S356" s="329"/>
      <c r="T356" s="330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2"/>
      <c r="N357" s="328" t="s">
        <v>43</v>
      </c>
      <c r="O357" s="329"/>
      <c r="P357" s="329"/>
      <c r="Q357" s="329"/>
      <c r="R357" s="329"/>
      <c r="S357" s="329"/>
      <c r="T357" s="330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42" t="s">
        <v>76</v>
      </c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2"/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67"/>
      <c r="Z358" s="67"/>
    </row>
    <row r="359" spans="1:53" ht="27" customHeight="1" x14ac:dyDescent="0.25">
      <c r="A359" s="64" t="s">
        <v>522</v>
      </c>
      <c r="B359" s="64" t="s">
        <v>523</v>
      </c>
      <c r="C359" s="37">
        <v>4301031177</v>
      </c>
      <c r="D359" s="337">
        <v>4607091389753</v>
      </c>
      <c r="E359" s="33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9"/>
      <c r="P359" s="339"/>
      <c r="Q359" s="339"/>
      <c r="R359" s="34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4301031174</v>
      </c>
      <c r="D360" s="337">
        <v>4607091389760</v>
      </c>
      <c r="E360" s="337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9"/>
      <c r="P360" s="339"/>
      <c r="Q360" s="339"/>
      <c r="R360" s="34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4301031175</v>
      </c>
      <c r="D361" s="337">
        <v>4607091389746</v>
      </c>
      <c r="E361" s="337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4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9"/>
      <c r="P361" s="339"/>
      <c r="Q361" s="339"/>
      <c r="R361" s="34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528</v>
      </c>
      <c r="B362" s="64" t="s">
        <v>529</v>
      </c>
      <c r="C362" s="37">
        <v>4301031236</v>
      </c>
      <c r="D362" s="337">
        <v>4680115882928</v>
      </c>
      <c r="E362" s="337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9"/>
      <c r="P362" s="339"/>
      <c r="Q362" s="339"/>
      <c r="R362" s="34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530</v>
      </c>
      <c r="B363" s="64" t="s">
        <v>531</v>
      </c>
      <c r="C363" s="37">
        <v>4301031257</v>
      </c>
      <c r="D363" s="337">
        <v>4680115883147</v>
      </c>
      <c r="E363" s="33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9"/>
      <c r="P363" s="339"/>
      <c r="Q363" s="339"/>
      <c r="R363" s="34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532</v>
      </c>
      <c r="B364" s="64" t="s">
        <v>533</v>
      </c>
      <c r="C364" s="37">
        <v>4301031178</v>
      </c>
      <c r="D364" s="337">
        <v>4607091384338</v>
      </c>
      <c r="E364" s="33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9"/>
      <c r="P364" s="339"/>
      <c r="Q364" s="339"/>
      <c r="R364" s="34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534</v>
      </c>
      <c r="B365" s="64" t="s">
        <v>535</v>
      </c>
      <c r="C365" s="37">
        <v>4301031254</v>
      </c>
      <c r="D365" s="337">
        <v>4680115883154</v>
      </c>
      <c r="E365" s="33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9"/>
      <c r="P365" s="339"/>
      <c r="Q365" s="339"/>
      <c r="R365" s="34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536</v>
      </c>
      <c r="B366" s="64" t="s">
        <v>537</v>
      </c>
      <c r="C366" s="37">
        <v>4301031171</v>
      </c>
      <c r="D366" s="337">
        <v>4607091389524</v>
      </c>
      <c r="E366" s="33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9"/>
      <c r="P366" s="339"/>
      <c r="Q366" s="339"/>
      <c r="R366" s="34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4301031258</v>
      </c>
      <c r="D367" s="337">
        <v>4680115883161</v>
      </c>
      <c r="E367" s="33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9"/>
      <c r="P367" s="339"/>
      <c r="Q367" s="339"/>
      <c r="R367" s="34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4301031170</v>
      </c>
      <c r="D368" s="337">
        <v>4607091384345</v>
      </c>
      <c r="E368" s="33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9"/>
      <c r="P368" s="339"/>
      <c r="Q368" s="339"/>
      <c r="R368" s="34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542</v>
      </c>
      <c r="B369" s="64" t="s">
        <v>543</v>
      </c>
      <c r="C369" s="37">
        <v>4301031256</v>
      </c>
      <c r="D369" s="337">
        <v>4680115883178</v>
      </c>
      <c r="E369" s="33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9"/>
      <c r="P369" s="339"/>
      <c r="Q369" s="339"/>
      <c r="R369" s="34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544</v>
      </c>
      <c r="B370" s="64" t="s">
        <v>545</v>
      </c>
      <c r="C370" s="37">
        <v>4301031172</v>
      </c>
      <c r="D370" s="337">
        <v>4607091389531</v>
      </c>
      <c r="E370" s="337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3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9"/>
      <c r="P370" s="339"/>
      <c r="Q370" s="339"/>
      <c r="R370" s="340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546</v>
      </c>
      <c r="B371" s="64" t="s">
        <v>547</v>
      </c>
      <c r="C371" s="37">
        <v>4301031255</v>
      </c>
      <c r="D371" s="337">
        <v>4680115883185</v>
      </c>
      <c r="E371" s="337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395" t="s">
        <v>548</v>
      </c>
      <c r="O371" s="339"/>
      <c r="P371" s="339"/>
      <c r="Q371" s="339"/>
      <c r="R371" s="340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2"/>
      <c r="N372" s="328" t="s">
        <v>43</v>
      </c>
      <c r="O372" s="329"/>
      <c r="P372" s="329"/>
      <c r="Q372" s="329"/>
      <c r="R372" s="329"/>
      <c r="S372" s="329"/>
      <c r="T372" s="330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2"/>
      <c r="N373" s="328" t="s">
        <v>43</v>
      </c>
      <c r="O373" s="329"/>
      <c r="P373" s="329"/>
      <c r="Q373" s="329"/>
      <c r="R373" s="329"/>
      <c r="S373" s="329"/>
      <c r="T373" s="330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customHeight="1" x14ac:dyDescent="0.25">
      <c r="A374" s="342" t="s">
        <v>81</v>
      </c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2"/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67"/>
      <c r="Z374" s="67"/>
    </row>
    <row r="375" spans="1:53" ht="27" customHeight="1" x14ac:dyDescent="0.25">
      <c r="A375" s="64" t="s">
        <v>549</v>
      </c>
      <c r="B375" s="64" t="s">
        <v>550</v>
      </c>
      <c r="C375" s="37">
        <v>4301051258</v>
      </c>
      <c r="D375" s="337">
        <v>4607091389685</v>
      </c>
      <c r="E375" s="337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9"/>
      <c r="P375" s="339"/>
      <c r="Q375" s="339"/>
      <c r="R375" s="34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551</v>
      </c>
      <c r="B376" s="64" t="s">
        <v>552</v>
      </c>
      <c r="C376" s="37">
        <v>4301051431</v>
      </c>
      <c r="D376" s="337">
        <v>4607091389654</v>
      </c>
      <c r="E376" s="337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3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9"/>
      <c r="P376" s="339"/>
      <c r="Q376" s="339"/>
      <c r="R376" s="34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553</v>
      </c>
      <c r="B377" s="64" t="s">
        <v>554</v>
      </c>
      <c r="C377" s="37">
        <v>4301051284</v>
      </c>
      <c r="D377" s="337">
        <v>4607091384352</v>
      </c>
      <c r="E377" s="337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3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9"/>
      <c r="P377" s="339"/>
      <c r="Q377" s="339"/>
      <c r="R377" s="340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555</v>
      </c>
      <c r="B378" s="64" t="s">
        <v>556</v>
      </c>
      <c r="C378" s="37">
        <v>4301051257</v>
      </c>
      <c r="D378" s="337">
        <v>4607091389661</v>
      </c>
      <c r="E378" s="337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9"/>
      <c r="P378" s="339"/>
      <c r="Q378" s="339"/>
      <c r="R378" s="34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2"/>
      <c r="N379" s="328" t="s">
        <v>43</v>
      </c>
      <c r="O379" s="329"/>
      <c r="P379" s="329"/>
      <c r="Q379" s="329"/>
      <c r="R379" s="329"/>
      <c r="S379" s="329"/>
      <c r="T379" s="330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2"/>
      <c r="N380" s="328" t="s">
        <v>43</v>
      </c>
      <c r="O380" s="329"/>
      <c r="P380" s="329"/>
      <c r="Q380" s="329"/>
      <c r="R380" s="329"/>
      <c r="S380" s="329"/>
      <c r="T380" s="330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42" t="s">
        <v>236</v>
      </c>
      <c r="B381" s="342"/>
      <c r="C381" s="342"/>
      <c r="D381" s="342"/>
      <c r="E381" s="342"/>
      <c r="F381" s="342"/>
      <c r="G381" s="342"/>
      <c r="H381" s="342"/>
      <c r="I381" s="342"/>
      <c r="J381" s="342"/>
      <c r="K381" s="342"/>
      <c r="L381" s="342"/>
      <c r="M381" s="342"/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67"/>
      <c r="Z381" s="67"/>
    </row>
    <row r="382" spans="1:53" ht="27" customHeight="1" x14ac:dyDescent="0.25">
      <c r="A382" s="64" t="s">
        <v>557</v>
      </c>
      <c r="B382" s="64" t="s">
        <v>558</v>
      </c>
      <c r="C382" s="37">
        <v>4301060352</v>
      </c>
      <c r="D382" s="337">
        <v>4680115881648</v>
      </c>
      <c r="E382" s="337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3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9"/>
      <c r="P382" s="339"/>
      <c r="Q382" s="339"/>
      <c r="R382" s="340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2"/>
      <c r="N383" s="328" t="s">
        <v>43</v>
      </c>
      <c r="O383" s="329"/>
      <c r="P383" s="329"/>
      <c r="Q383" s="329"/>
      <c r="R383" s="329"/>
      <c r="S383" s="329"/>
      <c r="T383" s="330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2"/>
      <c r="N384" s="328" t="s">
        <v>43</v>
      </c>
      <c r="O384" s="329"/>
      <c r="P384" s="329"/>
      <c r="Q384" s="329"/>
      <c r="R384" s="329"/>
      <c r="S384" s="329"/>
      <c r="T384" s="330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customHeight="1" x14ac:dyDescent="0.25">
      <c r="A385" s="342" t="s">
        <v>96</v>
      </c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2"/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67"/>
      <c r="Z385" s="67"/>
    </row>
    <row r="386" spans="1:53" ht="27" customHeight="1" x14ac:dyDescent="0.25">
      <c r="A386" s="64" t="s">
        <v>559</v>
      </c>
      <c r="B386" s="64" t="s">
        <v>560</v>
      </c>
      <c r="C386" s="37">
        <v>4301032046</v>
      </c>
      <c r="D386" s="337">
        <v>4680115884359</v>
      </c>
      <c r="E386" s="337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382" t="s">
        <v>561</v>
      </c>
      <c r="O386" s="339"/>
      <c r="P386" s="339"/>
      <c r="Q386" s="339"/>
      <c r="R386" s="34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564</v>
      </c>
      <c r="B387" s="64" t="s">
        <v>565</v>
      </c>
      <c r="C387" s="37">
        <v>4301032045</v>
      </c>
      <c r="D387" s="337">
        <v>4680115884335</v>
      </c>
      <c r="E387" s="337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383" t="s">
        <v>566</v>
      </c>
      <c r="O387" s="339"/>
      <c r="P387" s="339"/>
      <c r="Q387" s="339"/>
      <c r="R387" s="34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567</v>
      </c>
      <c r="B388" s="64" t="s">
        <v>568</v>
      </c>
      <c r="C388" s="37">
        <v>4301032047</v>
      </c>
      <c r="D388" s="337">
        <v>4680115884342</v>
      </c>
      <c r="E388" s="337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384" t="s">
        <v>569</v>
      </c>
      <c r="O388" s="339"/>
      <c r="P388" s="339"/>
      <c r="Q388" s="339"/>
      <c r="R388" s="340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570</v>
      </c>
      <c r="B389" s="64" t="s">
        <v>571</v>
      </c>
      <c r="C389" s="37">
        <v>4301170011</v>
      </c>
      <c r="D389" s="337">
        <v>4680115884113</v>
      </c>
      <c r="E389" s="337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385" t="s">
        <v>572</v>
      </c>
      <c r="O389" s="339"/>
      <c r="P389" s="339"/>
      <c r="Q389" s="339"/>
      <c r="R389" s="34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2"/>
      <c r="N390" s="328" t="s">
        <v>43</v>
      </c>
      <c r="O390" s="329"/>
      <c r="P390" s="329"/>
      <c r="Q390" s="329"/>
      <c r="R390" s="329"/>
      <c r="S390" s="329"/>
      <c r="T390" s="330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2"/>
      <c r="N391" s="328" t="s">
        <v>43</v>
      </c>
      <c r="O391" s="329"/>
      <c r="P391" s="329"/>
      <c r="Q391" s="329"/>
      <c r="R391" s="329"/>
      <c r="S391" s="329"/>
      <c r="T391" s="330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customHeight="1" x14ac:dyDescent="0.25">
      <c r="A392" s="342" t="s">
        <v>105</v>
      </c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2"/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67"/>
      <c r="Z392" s="67"/>
    </row>
    <row r="393" spans="1:53" ht="27" customHeight="1" x14ac:dyDescent="0.25">
      <c r="A393" s="64" t="s">
        <v>573</v>
      </c>
      <c r="B393" s="64" t="s">
        <v>574</v>
      </c>
      <c r="C393" s="37">
        <v>4301170010</v>
      </c>
      <c r="D393" s="337">
        <v>4680115884090</v>
      </c>
      <c r="E393" s="337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380" t="s">
        <v>575</v>
      </c>
      <c r="O393" s="339"/>
      <c r="P393" s="339"/>
      <c r="Q393" s="339"/>
      <c r="R393" s="34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4301170009</v>
      </c>
      <c r="D394" s="337">
        <v>4680115882997</v>
      </c>
      <c r="E394" s="337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381" t="s">
        <v>578</v>
      </c>
      <c r="O394" s="339"/>
      <c r="P394" s="339"/>
      <c r="Q394" s="339"/>
      <c r="R394" s="34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2"/>
      <c r="N395" s="328" t="s">
        <v>43</v>
      </c>
      <c r="O395" s="329"/>
      <c r="P395" s="329"/>
      <c r="Q395" s="329"/>
      <c r="R395" s="329"/>
      <c r="S395" s="329"/>
      <c r="T395" s="330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2"/>
      <c r="N396" s="328" t="s">
        <v>43</v>
      </c>
      <c r="O396" s="329"/>
      <c r="P396" s="329"/>
      <c r="Q396" s="329"/>
      <c r="R396" s="329"/>
      <c r="S396" s="329"/>
      <c r="T396" s="330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customHeight="1" x14ac:dyDescent="0.25">
      <c r="A397" s="341" t="s">
        <v>579</v>
      </c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1"/>
      <c r="N397" s="341"/>
      <c r="O397" s="341"/>
      <c r="P397" s="341"/>
      <c r="Q397" s="341"/>
      <c r="R397" s="341"/>
      <c r="S397" s="341"/>
      <c r="T397" s="341"/>
      <c r="U397" s="341"/>
      <c r="V397" s="341"/>
      <c r="W397" s="341"/>
      <c r="X397" s="341"/>
      <c r="Y397" s="66"/>
      <c r="Z397" s="66"/>
    </row>
    <row r="398" spans="1:53" ht="14.25" customHeight="1" x14ac:dyDescent="0.25">
      <c r="A398" s="342" t="s">
        <v>110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67"/>
      <c r="Z398" s="67"/>
    </row>
    <row r="399" spans="1:53" ht="27" customHeight="1" x14ac:dyDescent="0.25">
      <c r="A399" s="64" t="s">
        <v>580</v>
      </c>
      <c r="B399" s="64" t="s">
        <v>581</v>
      </c>
      <c r="C399" s="37">
        <v>4301020196</v>
      </c>
      <c r="D399" s="337">
        <v>4607091389388</v>
      </c>
      <c r="E399" s="337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39"/>
      <c r="P399" s="339"/>
      <c r="Q399" s="339"/>
      <c r="R399" s="34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4301020185</v>
      </c>
      <c r="D400" s="337">
        <v>4607091389364</v>
      </c>
      <c r="E400" s="337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3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39"/>
      <c r="P400" s="339"/>
      <c r="Q400" s="339"/>
      <c r="R400" s="34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28" t="s">
        <v>43</v>
      </c>
      <c r="O401" s="329"/>
      <c r="P401" s="329"/>
      <c r="Q401" s="329"/>
      <c r="R401" s="329"/>
      <c r="S401" s="329"/>
      <c r="T401" s="330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28" t="s">
        <v>43</v>
      </c>
      <c r="O402" s="329"/>
      <c r="P402" s="329"/>
      <c r="Q402" s="329"/>
      <c r="R402" s="329"/>
      <c r="S402" s="329"/>
      <c r="T402" s="330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customHeight="1" x14ac:dyDescent="0.25">
      <c r="A403" s="342" t="s">
        <v>76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67"/>
      <c r="Z403" s="67"/>
    </row>
    <row r="404" spans="1:53" ht="27" customHeight="1" x14ac:dyDescent="0.25">
      <c r="A404" s="64" t="s">
        <v>584</v>
      </c>
      <c r="B404" s="64" t="s">
        <v>585</v>
      </c>
      <c r="C404" s="37">
        <v>4301031212</v>
      </c>
      <c r="D404" s="337">
        <v>4607091389739</v>
      </c>
      <c r="E404" s="337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39"/>
      <c r="P404" s="339"/>
      <c r="Q404" s="339"/>
      <c r="R404" s="34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586</v>
      </c>
      <c r="B405" s="64" t="s">
        <v>587</v>
      </c>
      <c r="C405" s="37">
        <v>4301031247</v>
      </c>
      <c r="D405" s="337">
        <v>4680115883048</v>
      </c>
      <c r="E405" s="337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39"/>
      <c r="P405" s="339"/>
      <c r="Q405" s="339"/>
      <c r="R405" s="34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588</v>
      </c>
      <c r="B406" s="64" t="s">
        <v>589</v>
      </c>
      <c r="C406" s="37">
        <v>4301031176</v>
      </c>
      <c r="D406" s="337">
        <v>4607091389425</v>
      </c>
      <c r="E406" s="337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39"/>
      <c r="P406" s="339"/>
      <c r="Q406" s="339"/>
      <c r="R406" s="34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590</v>
      </c>
      <c r="B407" s="64" t="s">
        <v>591</v>
      </c>
      <c r="C407" s="37">
        <v>4301031215</v>
      </c>
      <c r="D407" s="337">
        <v>4680115882911</v>
      </c>
      <c r="E407" s="337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377" t="s">
        <v>592</v>
      </c>
      <c r="O407" s="339"/>
      <c r="P407" s="339"/>
      <c r="Q407" s="339"/>
      <c r="R407" s="34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593</v>
      </c>
      <c r="B408" s="64" t="s">
        <v>594</v>
      </c>
      <c r="C408" s="37">
        <v>4301031167</v>
      </c>
      <c r="D408" s="337">
        <v>4680115880771</v>
      </c>
      <c r="E408" s="337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39"/>
      <c r="P408" s="339"/>
      <c r="Q408" s="339"/>
      <c r="R408" s="34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customHeight="1" x14ac:dyDescent="0.25">
      <c r="A409" s="64" t="s">
        <v>595</v>
      </c>
      <c r="B409" s="64" t="s">
        <v>596</v>
      </c>
      <c r="C409" s="37">
        <v>4301031173</v>
      </c>
      <c r="D409" s="337">
        <v>4607091389500</v>
      </c>
      <c r="E409" s="337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39"/>
      <c r="P409" s="339"/>
      <c r="Q409" s="339"/>
      <c r="R409" s="340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customHeight="1" x14ac:dyDescent="0.25">
      <c r="A410" s="64" t="s">
        <v>597</v>
      </c>
      <c r="B410" s="64" t="s">
        <v>598</v>
      </c>
      <c r="C410" s="37">
        <v>4301031103</v>
      </c>
      <c r="D410" s="337">
        <v>4680115881983</v>
      </c>
      <c r="E410" s="337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39"/>
      <c r="P410" s="339"/>
      <c r="Q410" s="339"/>
      <c r="R410" s="340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2"/>
      <c r="N411" s="328" t="s">
        <v>43</v>
      </c>
      <c r="O411" s="329"/>
      <c r="P411" s="329"/>
      <c r="Q411" s="329"/>
      <c r="R411" s="329"/>
      <c r="S411" s="329"/>
      <c r="T411" s="330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2"/>
      <c r="N412" s="328" t="s">
        <v>43</v>
      </c>
      <c r="O412" s="329"/>
      <c r="P412" s="329"/>
      <c r="Q412" s="329"/>
      <c r="R412" s="329"/>
      <c r="S412" s="329"/>
      <c r="T412" s="330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customHeight="1" x14ac:dyDescent="0.2">
      <c r="A413" s="353" t="s">
        <v>599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55"/>
      <c r="Z413" s="55"/>
    </row>
    <row r="414" spans="1:53" ht="16.5" customHeight="1" x14ac:dyDescent="0.25">
      <c r="A414" s="341" t="s">
        <v>599</v>
      </c>
      <c r="B414" s="341"/>
      <c r="C414" s="341"/>
      <c r="D414" s="341"/>
      <c r="E414" s="341"/>
      <c r="F414" s="341"/>
      <c r="G414" s="341"/>
      <c r="H414" s="341"/>
      <c r="I414" s="341"/>
      <c r="J414" s="341"/>
      <c r="K414" s="341"/>
      <c r="L414" s="341"/>
      <c r="M414" s="341"/>
      <c r="N414" s="341"/>
      <c r="O414" s="341"/>
      <c r="P414" s="341"/>
      <c r="Q414" s="341"/>
      <c r="R414" s="341"/>
      <c r="S414" s="341"/>
      <c r="T414" s="341"/>
      <c r="U414" s="341"/>
      <c r="V414" s="341"/>
      <c r="W414" s="341"/>
      <c r="X414" s="341"/>
      <c r="Y414" s="66"/>
      <c r="Z414" s="66"/>
    </row>
    <row r="415" spans="1:53" ht="14.25" customHeight="1" x14ac:dyDescent="0.25">
      <c r="A415" s="342" t="s">
        <v>118</v>
      </c>
      <c r="B415" s="342"/>
      <c r="C415" s="342"/>
      <c r="D415" s="342"/>
      <c r="E415" s="342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67"/>
      <c r="Z415" s="67"/>
    </row>
    <row r="416" spans="1:53" ht="27" customHeight="1" x14ac:dyDescent="0.25">
      <c r="A416" s="64" t="s">
        <v>600</v>
      </c>
      <c r="B416" s="64" t="s">
        <v>601</v>
      </c>
      <c r="C416" s="37">
        <v>4301011371</v>
      </c>
      <c r="D416" s="337">
        <v>4607091389067</v>
      </c>
      <c r="E416" s="337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9"/>
      <c r="P416" s="339"/>
      <c r="Q416" s="339"/>
      <c r="R416" s="34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602</v>
      </c>
      <c r="B417" s="64" t="s">
        <v>603</v>
      </c>
      <c r="C417" s="37">
        <v>4301011363</v>
      </c>
      <c r="D417" s="337">
        <v>4607091383522</v>
      </c>
      <c r="E417" s="33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9"/>
      <c r="P417" s="339"/>
      <c r="Q417" s="339"/>
      <c r="R417" s="34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604</v>
      </c>
      <c r="B418" s="64" t="s">
        <v>605</v>
      </c>
      <c r="C418" s="37">
        <v>4301011431</v>
      </c>
      <c r="D418" s="337">
        <v>4607091384437</v>
      </c>
      <c r="E418" s="33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9"/>
      <c r="P418" s="339"/>
      <c r="Q418" s="339"/>
      <c r="R418" s="34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606</v>
      </c>
      <c r="B419" s="64" t="s">
        <v>607</v>
      </c>
      <c r="C419" s="37">
        <v>4301011365</v>
      </c>
      <c r="D419" s="337">
        <v>4607091389104</v>
      </c>
      <c r="E419" s="33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3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9"/>
      <c r="P419" s="339"/>
      <c r="Q419" s="339"/>
      <c r="R419" s="34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608</v>
      </c>
      <c r="B420" s="64" t="s">
        <v>609</v>
      </c>
      <c r="C420" s="37">
        <v>4301011367</v>
      </c>
      <c r="D420" s="337">
        <v>4680115880603</v>
      </c>
      <c r="E420" s="337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3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9"/>
      <c r="P420" s="339"/>
      <c r="Q420" s="339"/>
      <c r="R420" s="34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610</v>
      </c>
      <c r="B421" s="64" t="s">
        <v>611</v>
      </c>
      <c r="C421" s="37">
        <v>4301011168</v>
      </c>
      <c r="D421" s="337">
        <v>4607091389999</v>
      </c>
      <c r="E421" s="33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3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9"/>
      <c r="P421" s="339"/>
      <c r="Q421" s="339"/>
      <c r="R421" s="34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612</v>
      </c>
      <c r="B422" s="64" t="s">
        <v>613</v>
      </c>
      <c r="C422" s="37">
        <v>4301011372</v>
      </c>
      <c r="D422" s="337">
        <v>4680115882782</v>
      </c>
      <c r="E422" s="33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3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9"/>
      <c r="P422" s="339"/>
      <c r="Q422" s="339"/>
      <c r="R422" s="34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614</v>
      </c>
      <c r="B423" s="64" t="s">
        <v>615</v>
      </c>
      <c r="C423" s="37">
        <v>4301011190</v>
      </c>
      <c r="D423" s="337">
        <v>4607091389098</v>
      </c>
      <c r="E423" s="337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9"/>
      <c r="P423" s="339"/>
      <c r="Q423" s="339"/>
      <c r="R423" s="34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customHeight="1" x14ac:dyDescent="0.25">
      <c r="A424" s="64" t="s">
        <v>616</v>
      </c>
      <c r="B424" s="64" t="s">
        <v>617</v>
      </c>
      <c r="C424" s="37">
        <v>4301011366</v>
      </c>
      <c r="D424" s="337">
        <v>4607091389982</v>
      </c>
      <c r="E424" s="337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9"/>
      <c r="P424" s="339"/>
      <c r="Q424" s="339"/>
      <c r="R424" s="34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2"/>
      <c r="N425" s="328" t="s">
        <v>43</v>
      </c>
      <c r="O425" s="329"/>
      <c r="P425" s="329"/>
      <c r="Q425" s="329"/>
      <c r="R425" s="329"/>
      <c r="S425" s="329"/>
      <c r="T425" s="330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2"/>
      <c r="N426" s="328" t="s">
        <v>43</v>
      </c>
      <c r="O426" s="329"/>
      <c r="P426" s="329"/>
      <c r="Q426" s="329"/>
      <c r="R426" s="329"/>
      <c r="S426" s="329"/>
      <c r="T426" s="330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customHeight="1" x14ac:dyDescent="0.25">
      <c r="A427" s="342" t="s">
        <v>110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67"/>
      <c r="Z427" s="67"/>
    </row>
    <row r="428" spans="1:53" ht="16.5" customHeight="1" x14ac:dyDescent="0.25">
      <c r="A428" s="64" t="s">
        <v>618</v>
      </c>
      <c r="B428" s="64" t="s">
        <v>619</v>
      </c>
      <c r="C428" s="37">
        <v>4301020222</v>
      </c>
      <c r="D428" s="337">
        <v>4607091388930</v>
      </c>
      <c r="E428" s="337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9"/>
      <c r="P428" s="339"/>
      <c r="Q428" s="339"/>
      <c r="R428" s="340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customHeight="1" x14ac:dyDescent="0.25">
      <c r="A429" s="64" t="s">
        <v>620</v>
      </c>
      <c r="B429" s="64" t="s">
        <v>621</v>
      </c>
      <c r="C429" s="37">
        <v>4301020206</v>
      </c>
      <c r="D429" s="337">
        <v>4680115880054</v>
      </c>
      <c r="E429" s="337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9"/>
      <c r="P429" s="339"/>
      <c r="Q429" s="339"/>
      <c r="R429" s="34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2"/>
      <c r="N430" s="328" t="s">
        <v>43</v>
      </c>
      <c r="O430" s="329"/>
      <c r="P430" s="329"/>
      <c r="Q430" s="329"/>
      <c r="R430" s="329"/>
      <c r="S430" s="329"/>
      <c r="T430" s="330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2"/>
      <c r="N431" s="328" t="s">
        <v>43</v>
      </c>
      <c r="O431" s="329"/>
      <c r="P431" s="329"/>
      <c r="Q431" s="329"/>
      <c r="R431" s="329"/>
      <c r="S431" s="329"/>
      <c r="T431" s="330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42" t="s">
        <v>76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67"/>
      <c r="Z432" s="67"/>
    </row>
    <row r="433" spans="1:53" ht="27" customHeight="1" x14ac:dyDescent="0.25">
      <c r="A433" s="64" t="s">
        <v>622</v>
      </c>
      <c r="B433" s="64" t="s">
        <v>623</v>
      </c>
      <c r="C433" s="37">
        <v>4301031252</v>
      </c>
      <c r="D433" s="337">
        <v>4680115883116</v>
      </c>
      <c r="E433" s="33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9"/>
      <c r="P433" s="339"/>
      <c r="Q433" s="339"/>
      <c r="R433" s="34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624</v>
      </c>
      <c r="B434" s="64" t="s">
        <v>625</v>
      </c>
      <c r="C434" s="37">
        <v>4301031248</v>
      </c>
      <c r="D434" s="337">
        <v>4680115883093</v>
      </c>
      <c r="E434" s="33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9"/>
      <c r="P434" s="339"/>
      <c r="Q434" s="339"/>
      <c r="R434" s="34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626</v>
      </c>
      <c r="B435" s="64" t="s">
        <v>627</v>
      </c>
      <c r="C435" s="37">
        <v>4301031250</v>
      </c>
      <c r="D435" s="337">
        <v>4680115883109</v>
      </c>
      <c r="E435" s="33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9"/>
      <c r="P435" s="339"/>
      <c r="Q435" s="339"/>
      <c r="R435" s="34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628</v>
      </c>
      <c r="B436" s="64" t="s">
        <v>629</v>
      </c>
      <c r="C436" s="37">
        <v>4301031249</v>
      </c>
      <c r="D436" s="337">
        <v>4680115882072</v>
      </c>
      <c r="E436" s="337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354" t="s">
        <v>630</v>
      </c>
      <c r="O436" s="339"/>
      <c r="P436" s="339"/>
      <c r="Q436" s="339"/>
      <c r="R436" s="34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631</v>
      </c>
      <c r="B437" s="64" t="s">
        <v>632</v>
      </c>
      <c r="C437" s="37">
        <v>4301031251</v>
      </c>
      <c r="D437" s="337">
        <v>4680115882102</v>
      </c>
      <c r="E437" s="337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355" t="s">
        <v>633</v>
      </c>
      <c r="O437" s="339"/>
      <c r="P437" s="339"/>
      <c r="Q437" s="339"/>
      <c r="R437" s="34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customHeight="1" x14ac:dyDescent="0.25">
      <c r="A438" s="64" t="s">
        <v>634</v>
      </c>
      <c r="B438" s="64" t="s">
        <v>635</v>
      </c>
      <c r="C438" s="37">
        <v>4301031253</v>
      </c>
      <c r="D438" s="337">
        <v>4680115882096</v>
      </c>
      <c r="E438" s="33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56" t="s">
        <v>636</v>
      </c>
      <c r="O438" s="339"/>
      <c r="P438" s="339"/>
      <c r="Q438" s="339"/>
      <c r="R438" s="34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2"/>
      <c r="N439" s="328" t="s">
        <v>43</v>
      </c>
      <c r="O439" s="329"/>
      <c r="P439" s="329"/>
      <c r="Q439" s="329"/>
      <c r="R439" s="329"/>
      <c r="S439" s="329"/>
      <c r="T439" s="330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2"/>
      <c r="N440" s="328" t="s">
        <v>43</v>
      </c>
      <c r="O440" s="329"/>
      <c r="P440" s="329"/>
      <c r="Q440" s="329"/>
      <c r="R440" s="329"/>
      <c r="S440" s="329"/>
      <c r="T440" s="330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customHeight="1" x14ac:dyDescent="0.25">
      <c r="A441" s="342" t="s">
        <v>81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67"/>
      <c r="Z441" s="67"/>
    </row>
    <row r="442" spans="1:53" ht="16.5" customHeight="1" x14ac:dyDescent="0.25">
      <c r="A442" s="64" t="s">
        <v>637</v>
      </c>
      <c r="B442" s="64" t="s">
        <v>638</v>
      </c>
      <c r="C442" s="37">
        <v>4301051230</v>
      </c>
      <c r="D442" s="337">
        <v>4607091383409</v>
      </c>
      <c r="E442" s="337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9"/>
      <c r="P442" s="339"/>
      <c r="Q442" s="339"/>
      <c r="R442" s="340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customHeight="1" x14ac:dyDescent="0.25">
      <c r="A443" s="64" t="s">
        <v>639</v>
      </c>
      <c r="B443" s="64" t="s">
        <v>640</v>
      </c>
      <c r="C443" s="37">
        <v>4301051231</v>
      </c>
      <c r="D443" s="337">
        <v>4607091383416</v>
      </c>
      <c r="E443" s="33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9"/>
      <c r="P443" s="339"/>
      <c r="Q443" s="339"/>
      <c r="R443" s="34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2"/>
      <c r="N444" s="328" t="s">
        <v>43</v>
      </c>
      <c r="O444" s="329"/>
      <c r="P444" s="329"/>
      <c r="Q444" s="329"/>
      <c r="R444" s="329"/>
      <c r="S444" s="329"/>
      <c r="T444" s="330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2"/>
      <c r="N445" s="328" t="s">
        <v>43</v>
      </c>
      <c r="O445" s="329"/>
      <c r="P445" s="329"/>
      <c r="Q445" s="329"/>
      <c r="R445" s="329"/>
      <c r="S445" s="329"/>
      <c r="T445" s="330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customHeight="1" x14ac:dyDescent="0.2">
      <c r="A446" s="353" t="s">
        <v>641</v>
      </c>
      <c r="B446" s="353"/>
      <c r="C446" s="353"/>
      <c r="D446" s="353"/>
      <c r="E446" s="353"/>
      <c r="F446" s="353"/>
      <c r="G446" s="353"/>
      <c r="H446" s="353"/>
      <c r="I446" s="353"/>
      <c r="J446" s="353"/>
      <c r="K446" s="353"/>
      <c r="L446" s="353"/>
      <c r="M446" s="353"/>
      <c r="N446" s="353"/>
      <c r="O446" s="353"/>
      <c r="P446" s="353"/>
      <c r="Q446" s="353"/>
      <c r="R446" s="353"/>
      <c r="S446" s="353"/>
      <c r="T446" s="353"/>
      <c r="U446" s="353"/>
      <c r="V446" s="353"/>
      <c r="W446" s="353"/>
      <c r="X446" s="353"/>
      <c r="Y446" s="55"/>
      <c r="Z446" s="55"/>
    </row>
    <row r="447" spans="1:53" ht="16.5" customHeight="1" x14ac:dyDescent="0.25">
      <c r="A447" s="341" t="s">
        <v>642</v>
      </c>
      <c r="B447" s="341"/>
      <c r="C447" s="341"/>
      <c r="D447" s="341"/>
      <c r="E447" s="341"/>
      <c r="F447" s="341"/>
      <c r="G447" s="341"/>
      <c r="H447" s="341"/>
      <c r="I447" s="341"/>
      <c r="J447" s="341"/>
      <c r="K447" s="341"/>
      <c r="L447" s="341"/>
      <c r="M447" s="341"/>
      <c r="N447" s="341"/>
      <c r="O447" s="341"/>
      <c r="P447" s="341"/>
      <c r="Q447" s="341"/>
      <c r="R447" s="341"/>
      <c r="S447" s="341"/>
      <c r="T447" s="341"/>
      <c r="U447" s="341"/>
      <c r="V447" s="341"/>
      <c r="W447" s="341"/>
      <c r="X447" s="341"/>
      <c r="Y447" s="66"/>
      <c r="Z447" s="66"/>
    </row>
    <row r="448" spans="1:53" ht="14.25" customHeight="1" x14ac:dyDescent="0.25">
      <c r="A448" s="342" t="s">
        <v>118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4301011585</v>
      </c>
      <c r="D449" s="337">
        <v>4640242180441</v>
      </c>
      <c r="E449" s="337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349" t="s">
        <v>645</v>
      </c>
      <c r="O449" s="339"/>
      <c r="P449" s="339"/>
      <c r="Q449" s="339"/>
      <c r="R449" s="34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customHeight="1" x14ac:dyDescent="0.25">
      <c r="A450" s="64" t="s">
        <v>646</v>
      </c>
      <c r="B450" s="64" t="s">
        <v>647</v>
      </c>
      <c r="C450" s="37">
        <v>4301011584</v>
      </c>
      <c r="D450" s="337">
        <v>4640242180564</v>
      </c>
      <c r="E450" s="33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350" t="s">
        <v>648</v>
      </c>
      <c r="O450" s="339"/>
      <c r="P450" s="339"/>
      <c r="Q450" s="339"/>
      <c r="R450" s="34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2"/>
      <c r="N451" s="328" t="s">
        <v>43</v>
      </c>
      <c r="O451" s="329"/>
      <c r="P451" s="329"/>
      <c r="Q451" s="329"/>
      <c r="R451" s="329"/>
      <c r="S451" s="329"/>
      <c r="T451" s="330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2"/>
      <c r="N452" s="328" t="s">
        <v>43</v>
      </c>
      <c r="O452" s="329"/>
      <c r="P452" s="329"/>
      <c r="Q452" s="329"/>
      <c r="R452" s="329"/>
      <c r="S452" s="329"/>
      <c r="T452" s="330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42" t="s">
        <v>110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4301020260</v>
      </c>
      <c r="D454" s="337">
        <v>4640242180526</v>
      </c>
      <c r="E454" s="337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347" t="s">
        <v>651</v>
      </c>
      <c r="O454" s="339"/>
      <c r="P454" s="339"/>
      <c r="Q454" s="339"/>
      <c r="R454" s="34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customHeight="1" x14ac:dyDescent="0.25">
      <c r="A455" s="64" t="s">
        <v>652</v>
      </c>
      <c r="B455" s="64" t="s">
        <v>653</v>
      </c>
      <c r="C455" s="37">
        <v>4301020269</v>
      </c>
      <c r="D455" s="337">
        <v>4640242180519</v>
      </c>
      <c r="E455" s="337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348" t="s">
        <v>654</v>
      </c>
      <c r="O455" s="339"/>
      <c r="P455" s="339"/>
      <c r="Q455" s="339"/>
      <c r="R455" s="34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2"/>
      <c r="N456" s="328" t="s">
        <v>43</v>
      </c>
      <c r="O456" s="329"/>
      <c r="P456" s="329"/>
      <c r="Q456" s="329"/>
      <c r="R456" s="329"/>
      <c r="S456" s="329"/>
      <c r="T456" s="330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2"/>
      <c r="N457" s="328" t="s">
        <v>43</v>
      </c>
      <c r="O457" s="329"/>
      <c r="P457" s="329"/>
      <c r="Q457" s="329"/>
      <c r="R457" s="329"/>
      <c r="S457" s="329"/>
      <c r="T457" s="330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2" t="s">
        <v>76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4301031280</v>
      </c>
      <c r="D459" s="337">
        <v>4640242180816</v>
      </c>
      <c r="E459" s="337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44" t="s">
        <v>657</v>
      </c>
      <c r="O459" s="339"/>
      <c r="P459" s="339"/>
      <c r="Q459" s="339"/>
      <c r="R459" s="34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658</v>
      </c>
      <c r="B460" s="64" t="s">
        <v>659</v>
      </c>
      <c r="C460" s="37">
        <v>4301031244</v>
      </c>
      <c r="D460" s="337">
        <v>4640242180595</v>
      </c>
      <c r="E460" s="337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345" t="s">
        <v>660</v>
      </c>
      <c r="O460" s="339"/>
      <c r="P460" s="339"/>
      <c r="Q460" s="339"/>
      <c r="R460" s="34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8" t="s">
        <v>43</v>
      </c>
      <c r="O461" s="329"/>
      <c r="P461" s="329"/>
      <c r="Q461" s="329"/>
      <c r="R461" s="329"/>
      <c r="S461" s="329"/>
      <c r="T461" s="330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8" t="s">
        <v>43</v>
      </c>
      <c r="O462" s="329"/>
      <c r="P462" s="329"/>
      <c r="Q462" s="329"/>
      <c r="R462" s="329"/>
      <c r="S462" s="329"/>
      <c r="T462" s="330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2" t="s">
        <v>81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67"/>
      <c r="Z463" s="67"/>
    </row>
    <row r="464" spans="1:53" ht="27" customHeight="1" x14ac:dyDescent="0.25">
      <c r="A464" s="64" t="s">
        <v>661</v>
      </c>
      <c r="B464" s="64" t="s">
        <v>662</v>
      </c>
      <c r="C464" s="37">
        <v>4301051510</v>
      </c>
      <c r="D464" s="337">
        <v>4640242180540</v>
      </c>
      <c r="E464" s="33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346" t="s">
        <v>663</v>
      </c>
      <c r="O464" s="339"/>
      <c r="P464" s="339"/>
      <c r="Q464" s="339"/>
      <c r="R464" s="34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customHeight="1" x14ac:dyDescent="0.25">
      <c r="A465" s="64" t="s">
        <v>664</v>
      </c>
      <c r="B465" s="64" t="s">
        <v>665</v>
      </c>
      <c r="C465" s="37">
        <v>4301051508</v>
      </c>
      <c r="D465" s="337">
        <v>4640242180557</v>
      </c>
      <c r="E465" s="337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338" t="s">
        <v>666</v>
      </c>
      <c r="O465" s="339"/>
      <c r="P465" s="339"/>
      <c r="Q465" s="339"/>
      <c r="R465" s="34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2"/>
      <c r="N466" s="328" t="s">
        <v>43</v>
      </c>
      <c r="O466" s="329"/>
      <c r="P466" s="329"/>
      <c r="Q466" s="329"/>
      <c r="R466" s="329"/>
      <c r="S466" s="329"/>
      <c r="T466" s="330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x14ac:dyDescent="0.2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2"/>
      <c r="N467" s="328" t="s">
        <v>43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customHeight="1" x14ac:dyDescent="0.25">
      <c r="A468" s="341" t="s">
        <v>667</v>
      </c>
      <c r="B468" s="341"/>
      <c r="C468" s="341"/>
      <c r="D468" s="341"/>
      <c r="E468" s="341"/>
      <c r="F468" s="341"/>
      <c r="G468" s="341"/>
      <c r="H468" s="341"/>
      <c r="I468" s="341"/>
      <c r="J468" s="341"/>
      <c r="K468" s="341"/>
      <c r="L468" s="341"/>
      <c r="M468" s="341"/>
      <c r="N468" s="341"/>
      <c r="O468" s="341"/>
      <c r="P468" s="341"/>
      <c r="Q468" s="341"/>
      <c r="R468" s="341"/>
      <c r="S468" s="341"/>
      <c r="T468" s="341"/>
      <c r="U468" s="341"/>
      <c r="V468" s="341"/>
      <c r="W468" s="341"/>
      <c r="X468" s="341"/>
      <c r="Y468" s="66"/>
      <c r="Z468" s="66"/>
    </row>
    <row r="469" spans="1:53" ht="14.25" customHeight="1" x14ac:dyDescent="0.25">
      <c r="A469" s="342" t="s">
        <v>81</v>
      </c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42"/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67"/>
      <c r="Z469" s="67"/>
    </row>
    <row r="470" spans="1:53" ht="16.5" customHeight="1" x14ac:dyDescent="0.25">
      <c r="A470" s="64" t="s">
        <v>668</v>
      </c>
      <c r="B470" s="64" t="s">
        <v>669</v>
      </c>
      <c r="C470" s="37">
        <v>4301051310</v>
      </c>
      <c r="D470" s="337">
        <v>4680115880870</v>
      </c>
      <c r="E470" s="33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3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39"/>
      <c r="P470" s="339"/>
      <c r="Q470" s="339"/>
      <c r="R470" s="34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2"/>
      <c r="N471" s="328" t="s">
        <v>43</v>
      </c>
      <c r="O471" s="329"/>
      <c r="P471" s="329"/>
      <c r="Q471" s="329"/>
      <c r="R471" s="329"/>
      <c r="S471" s="329"/>
      <c r="T471" s="330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2"/>
      <c r="N472" s="328" t="s">
        <v>43</v>
      </c>
      <c r="O472" s="329"/>
      <c r="P472" s="329"/>
      <c r="Q472" s="329"/>
      <c r="R472" s="329"/>
      <c r="S472" s="329"/>
      <c r="T472" s="330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6"/>
      <c r="N473" s="333" t="s">
        <v>36</v>
      </c>
      <c r="O473" s="334"/>
      <c r="P473" s="334"/>
      <c r="Q473" s="334"/>
      <c r="R473" s="334"/>
      <c r="S473" s="334"/>
      <c r="T473" s="335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18010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18043.8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6"/>
      <c r="N474" s="333" t="s">
        <v>37</v>
      </c>
      <c r="O474" s="334"/>
      <c r="P474" s="334"/>
      <c r="Q474" s="334"/>
      <c r="R474" s="334"/>
      <c r="S474" s="334"/>
      <c r="T474" s="335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18803.201937321937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18838.476000000002</v>
      </c>
      <c r="X474" s="43"/>
      <c r="Y474" s="68"/>
      <c r="Z474" s="68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6"/>
      <c r="N475" s="333" t="s">
        <v>38</v>
      </c>
      <c r="O475" s="334"/>
      <c r="P475" s="334"/>
      <c r="Q475" s="334"/>
      <c r="R475" s="334"/>
      <c r="S475" s="334"/>
      <c r="T475" s="335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30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30</v>
      </c>
      <c r="X475" s="43"/>
      <c r="Y475" s="68"/>
      <c r="Z475" s="68"/>
    </row>
    <row r="476" spans="1:53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6"/>
      <c r="N476" s="333" t="s">
        <v>39</v>
      </c>
      <c r="O476" s="334"/>
      <c r="P476" s="334"/>
      <c r="Q476" s="334"/>
      <c r="R476" s="334"/>
      <c r="S476" s="334"/>
      <c r="T476" s="335"/>
      <c r="U476" s="43" t="s">
        <v>0</v>
      </c>
      <c r="V476" s="44">
        <f>GrossWeightTotal+PalletQtyTotal*25</f>
        <v>19553.201937321937</v>
      </c>
      <c r="W476" s="44">
        <f>GrossWeightTotalR+PalletQtyTotalR*25</f>
        <v>19588.476000000002</v>
      </c>
      <c r="X476" s="43"/>
      <c r="Y476" s="68"/>
      <c r="Z476" s="68"/>
    </row>
    <row r="477" spans="1:53" x14ac:dyDescent="0.2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6"/>
      <c r="N477" s="333" t="s">
        <v>40</v>
      </c>
      <c r="O477" s="334"/>
      <c r="P477" s="334"/>
      <c r="Q477" s="334"/>
      <c r="R477" s="334"/>
      <c r="S477" s="334"/>
      <c r="T477" s="335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1586.0873694207028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1589</v>
      </c>
      <c r="X477" s="43"/>
      <c r="Y477" s="68"/>
      <c r="Z477" s="68"/>
    </row>
    <row r="478" spans="1:53" ht="14.25" x14ac:dyDescent="0.2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6"/>
      <c r="N478" s="333" t="s">
        <v>41</v>
      </c>
      <c r="O478" s="334"/>
      <c r="P478" s="334"/>
      <c r="Q478" s="334"/>
      <c r="R478" s="334"/>
      <c r="S478" s="334"/>
      <c r="T478" s="335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33.446550000000002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324" t="s">
        <v>108</v>
      </c>
      <c r="D480" s="324" t="s">
        <v>108</v>
      </c>
      <c r="E480" s="324" t="s">
        <v>108</v>
      </c>
      <c r="F480" s="324" t="s">
        <v>108</v>
      </c>
      <c r="G480" s="324" t="s">
        <v>259</v>
      </c>
      <c r="H480" s="324" t="s">
        <v>259</v>
      </c>
      <c r="I480" s="324" t="s">
        <v>259</v>
      </c>
      <c r="J480" s="324" t="s">
        <v>259</v>
      </c>
      <c r="K480" s="325"/>
      <c r="L480" s="324" t="s">
        <v>259</v>
      </c>
      <c r="M480" s="324" t="s">
        <v>259</v>
      </c>
      <c r="N480" s="324" t="s">
        <v>259</v>
      </c>
      <c r="O480" s="324" t="s">
        <v>466</v>
      </c>
      <c r="P480" s="324" t="s">
        <v>466</v>
      </c>
      <c r="Q480" s="324" t="s">
        <v>516</v>
      </c>
      <c r="R480" s="324" t="s">
        <v>516</v>
      </c>
      <c r="S480" s="72" t="s">
        <v>599</v>
      </c>
      <c r="T480" s="324" t="s">
        <v>641</v>
      </c>
      <c r="U480" s="324" t="s">
        <v>641</v>
      </c>
      <c r="Z480" s="61"/>
      <c r="AC480" s="1"/>
    </row>
    <row r="481" spans="1:29" ht="14.25" customHeight="1" thickTop="1" x14ac:dyDescent="0.2">
      <c r="A481" s="326" t="s">
        <v>10</v>
      </c>
      <c r="B481" s="324" t="s">
        <v>75</v>
      </c>
      <c r="C481" s="324" t="s">
        <v>109</v>
      </c>
      <c r="D481" s="324" t="s">
        <v>117</v>
      </c>
      <c r="E481" s="324" t="s">
        <v>108</v>
      </c>
      <c r="F481" s="324" t="s">
        <v>251</v>
      </c>
      <c r="G481" s="324" t="s">
        <v>260</v>
      </c>
      <c r="H481" s="324" t="s">
        <v>267</v>
      </c>
      <c r="I481" s="324" t="s">
        <v>287</v>
      </c>
      <c r="J481" s="324" t="s">
        <v>353</v>
      </c>
      <c r="K481" s="1"/>
      <c r="L481" s="324" t="s">
        <v>359</v>
      </c>
      <c r="M481" s="324" t="s">
        <v>439</v>
      </c>
      <c r="N481" s="324" t="s">
        <v>457</v>
      </c>
      <c r="O481" s="324" t="s">
        <v>467</v>
      </c>
      <c r="P481" s="324" t="s">
        <v>493</v>
      </c>
      <c r="Q481" s="324" t="s">
        <v>517</v>
      </c>
      <c r="R481" s="324" t="s">
        <v>579</v>
      </c>
      <c r="S481" s="324" t="s">
        <v>599</v>
      </c>
      <c r="T481" s="324" t="s">
        <v>642</v>
      </c>
      <c r="U481" s="324" t="s">
        <v>667</v>
      </c>
      <c r="Z481" s="61"/>
      <c r="AC481" s="1"/>
    </row>
    <row r="482" spans="1:29" ht="13.5" thickBot="1" x14ac:dyDescent="0.25">
      <c r="A482" s="327"/>
      <c r="B482" s="324"/>
      <c r="C482" s="324"/>
      <c r="D482" s="324"/>
      <c r="E482" s="324"/>
      <c r="F482" s="324"/>
      <c r="G482" s="324"/>
      <c r="H482" s="324"/>
      <c r="I482" s="324"/>
      <c r="J482" s="324"/>
      <c r="K482" s="1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123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5500.7999999999993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12420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2023-12-19T08:30:07Z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