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A42586-803C-4408-95A8-04F3BD8201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W506" i="1" s="1"/>
  <c r="N500" i="1"/>
  <c r="V498" i="1"/>
  <c r="V497" i="1"/>
  <c r="W496" i="1"/>
  <c r="X496" i="1" s="1"/>
  <c r="W495" i="1"/>
  <c r="X495" i="1" s="1"/>
  <c r="X494" i="1"/>
  <c r="W494" i="1"/>
  <c r="W493" i="1"/>
  <c r="W498" i="1" s="1"/>
  <c r="V491" i="1"/>
  <c r="V490" i="1"/>
  <c r="W489" i="1"/>
  <c r="X489" i="1" s="1"/>
  <c r="X488" i="1"/>
  <c r="X490" i="1" s="1"/>
  <c r="W488" i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X480" i="1" s="1"/>
  <c r="V476" i="1"/>
  <c r="V475" i="1"/>
  <c r="W474" i="1"/>
  <c r="X474" i="1" s="1"/>
  <c r="N474" i="1"/>
  <c r="W473" i="1"/>
  <c r="X473" i="1" s="1"/>
  <c r="N473" i="1"/>
  <c r="X472" i="1"/>
  <c r="X475" i="1" s="1"/>
  <c r="W472" i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X463" i="1"/>
  <c r="W463" i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X444" i="1"/>
  <c r="W444" i="1"/>
  <c r="N444" i="1"/>
  <c r="W443" i="1"/>
  <c r="X443" i="1" s="1"/>
  <c r="N443" i="1"/>
  <c r="W442" i="1"/>
  <c r="N442" i="1"/>
  <c r="V438" i="1"/>
  <c r="V437" i="1"/>
  <c r="W436" i="1"/>
  <c r="N436" i="1"/>
  <c r="V434" i="1"/>
  <c r="V433" i="1"/>
  <c r="W432" i="1"/>
  <c r="W433" i="1" s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V420" i="1"/>
  <c r="V419" i="1"/>
  <c r="W418" i="1"/>
  <c r="X418" i="1" s="1"/>
  <c r="N418" i="1"/>
  <c r="W417" i="1"/>
  <c r="N417" i="1"/>
  <c r="V414" i="1"/>
  <c r="V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X413" i="1" s="1"/>
  <c r="N409" i="1"/>
  <c r="V407" i="1"/>
  <c r="V406" i="1"/>
  <c r="X405" i="1"/>
  <c r="X406" i="1" s="1"/>
  <c r="W405" i="1"/>
  <c r="W406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6" i="1"/>
  <c r="V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X377" i="1"/>
  <c r="X379" i="1" s="1"/>
  <c r="W377" i="1"/>
  <c r="N377" i="1"/>
  <c r="V373" i="1"/>
  <c r="V372" i="1"/>
  <c r="W371" i="1"/>
  <c r="W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W360" i="1"/>
  <c r="X360" i="1" s="1"/>
  <c r="N360" i="1"/>
  <c r="W359" i="1"/>
  <c r="X359" i="1" s="1"/>
  <c r="X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V348" i="1"/>
  <c r="V347" i="1"/>
  <c r="W346" i="1"/>
  <c r="W348" i="1" s="1"/>
  <c r="N346" i="1"/>
  <c r="V344" i="1"/>
  <c r="V343" i="1"/>
  <c r="W342" i="1"/>
  <c r="X342" i="1" s="1"/>
  <c r="N342" i="1"/>
  <c r="X341" i="1"/>
  <c r="X343" i="1" s="1"/>
  <c r="W341" i="1"/>
  <c r="V339" i="1"/>
  <c r="V338" i="1"/>
  <c r="W337" i="1"/>
  <c r="X337" i="1" s="1"/>
  <c r="N337" i="1"/>
  <c r="W336" i="1"/>
  <c r="X336" i="1" s="1"/>
  <c r="N336" i="1"/>
  <c r="X335" i="1"/>
  <c r="X338" i="1" s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W325" i="1"/>
  <c r="X325" i="1" s="1"/>
  <c r="N325" i="1"/>
  <c r="W324" i="1"/>
  <c r="X324" i="1" s="1"/>
  <c r="N324" i="1"/>
  <c r="V320" i="1"/>
  <c r="V319" i="1"/>
  <c r="W318" i="1"/>
  <c r="P517" i="1" s="1"/>
  <c r="N318" i="1"/>
  <c r="V314" i="1"/>
  <c r="V313" i="1"/>
  <c r="W312" i="1"/>
  <c r="N312" i="1"/>
  <c r="W310" i="1"/>
  <c r="V310" i="1"/>
  <c r="W309" i="1"/>
  <c r="V309" i="1"/>
  <c r="X308" i="1"/>
  <c r="X309" i="1" s="1"/>
  <c r="W308" i="1"/>
  <c r="N308" i="1"/>
  <c r="V306" i="1"/>
  <c r="V305" i="1"/>
  <c r="W304" i="1"/>
  <c r="N304" i="1"/>
  <c r="V302" i="1"/>
  <c r="V301" i="1"/>
  <c r="W300" i="1"/>
  <c r="O517" i="1" s="1"/>
  <c r="N300" i="1"/>
  <c r="V297" i="1"/>
  <c r="V296" i="1"/>
  <c r="W295" i="1"/>
  <c r="X295" i="1" s="1"/>
  <c r="N295" i="1"/>
  <c r="X294" i="1"/>
  <c r="X296" i="1" s="1"/>
  <c r="W294" i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X283" i="1" s="1"/>
  <c r="N283" i="1"/>
  <c r="V280" i="1"/>
  <c r="V279" i="1"/>
  <c r="W278" i="1"/>
  <c r="X278" i="1" s="1"/>
  <c r="N278" i="1"/>
  <c r="W277" i="1"/>
  <c r="X277" i="1" s="1"/>
  <c r="N277" i="1"/>
  <c r="W276" i="1"/>
  <c r="W279" i="1" s="1"/>
  <c r="N276" i="1"/>
  <c r="V274" i="1"/>
  <c r="V273" i="1"/>
  <c r="W272" i="1"/>
  <c r="X272" i="1" s="1"/>
  <c r="N272" i="1"/>
  <c r="W271" i="1"/>
  <c r="X271" i="1" s="1"/>
  <c r="W270" i="1"/>
  <c r="X270" i="1" s="1"/>
  <c r="V268" i="1"/>
  <c r="V267" i="1"/>
  <c r="W266" i="1"/>
  <c r="X266" i="1" s="1"/>
  <c r="N266" i="1"/>
  <c r="W265" i="1"/>
  <c r="X265" i="1" s="1"/>
  <c r="N265" i="1"/>
  <c r="X264" i="1"/>
  <c r="X267" i="1" s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X244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V219" i="1"/>
  <c r="V218" i="1"/>
  <c r="W217" i="1"/>
  <c r="X217" i="1" s="1"/>
  <c r="W216" i="1"/>
  <c r="X216" i="1" s="1"/>
  <c r="W215" i="1"/>
  <c r="X215" i="1" s="1"/>
  <c r="X214" i="1"/>
  <c r="W214" i="1"/>
  <c r="W213" i="1"/>
  <c r="X213" i="1" s="1"/>
  <c r="W212" i="1"/>
  <c r="X212" i="1" s="1"/>
  <c r="V209" i="1"/>
  <c r="V208" i="1"/>
  <c r="W207" i="1"/>
  <c r="W20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V177" i="1"/>
  <c r="V176" i="1"/>
  <c r="W175" i="1"/>
  <c r="X175" i="1" s="1"/>
  <c r="N175" i="1"/>
  <c r="W174" i="1"/>
  <c r="N174" i="1"/>
  <c r="W173" i="1"/>
  <c r="X173" i="1" s="1"/>
  <c r="N173" i="1"/>
  <c r="W172" i="1"/>
  <c r="X172" i="1" s="1"/>
  <c r="N172" i="1"/>
  <c r="V170" i="1"/>
  <c r="V169" i="1"/>
  <c r="W168" i="1"/>
  <c r="N168" i="1"/>
  <c r="X167" i="1"/>
  <c r="W167" i="1"/>
  <c r="N167" i="1"/>
  <c r="V165" i="1"/>
  <c r="W164" i="1"/>
  <c r="V164" i="1"/>
  <c r="X163" i="1"/>
  <c r="W163" i="1"/>
  <c r="N163" i="1"/>
  <c r="W162" i="1"/>
  <c r="W165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N98" i="1"/>
  <c r="W97" i="1"/>
  <c r="X97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W87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X33" i="1"/>
  <c r="W33" i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A9" i="1"/>
  <c r="J9" i="1" s="1"/>
  <c r="D7" i="1"/>
  <c r="O6" i="1"/>
  <c r="N2" i="1"/>
  <c r="X203" i="1" l="1"/>
  <c r="X300" i="1"/>
  <c r="X301" i="1" s="1"/>
  <c r="W301" i="1"/>
  <c r="W302" i="1"/>
  <c r="X318" i="1"/>
  <c r="X319" i="1" s="1"/>
  <c r="W319" i="1"/>
  <c r="W320" i="1"/>
  <c r="X371" i="1"/>
  <c r="X372" i="1" s="1"/>
  <c r="W380" i="1"/>
  <c r="W455" i="1"/>
  <c r="X500" i="1"/>
  <c r="X505" i="1" s="1"/>
  <c r="W505" i="1"/>
  <c r="X41" i="1"/>
  <c r="X42" i="1" s="1"/>
  <c r="W42" i="1"/>
  <c r="X65" i="1"/>
  <c r="X86" i="1" s="1"/>
  <c r="W106" i="1"/>
  <c r="W129" i="1"/>
  <c r="F517" i="1"/>
  <c r="W242" i="1"/>
  <c r="W241" i="1"/>
  <c r="X240" i="1"/>
  <c r="X241" i="1" s="1"/>
  <c r="W297" i="1"/>
  <c r="W306" i="1"/>
  <c r="W305" i="1"/>
  <c r="X304" i="1"/>
  <c r="X305" i="1" s="1"/>
  <c r="W344" i="1"/>
  <c r="W347" i="1"/>
  <c r="X346" i="1"/>
  <c r="X347" i="1" s="1"/>
  <c r="W362" i="1"/>
  <c r="W420" i="1"/>
  <c r="X417" i="1"/>
  <c r="X419" i="1" s="1"/>
  <c r="X248" i="1"/>
  <c r="W314" i="1"/>
  <c r="W313" i="1"/>
  <c r="X312" i="1"/>
  <c r="X313" i="1" s="1"/>
  <c r="W170" i="1"/>
  <c r="W177" i="1"/>
  <c r="W248" i="1"/>
  <c r="W262" i="1"/>
  <c r="W296" i="1"/>
  <c r="W339" i="1"/>
  <c r="W338" i="1"/>
  <c r="W343" i="1"/>
  <c r="W361" i="1"/>
  <c r="W373" i="1"/>
  <c r="W379" i="1"/>
  <c r="W407" i="1"/>
  <c r="W413" i="1"/>
  <c r="X429" i="1"/>
  <c r="V510" i="1"/>
  <c r="X53" i="1"/>
  <c r="X34" i="1"/>
  <c r="X61" i="1"/>
  <c r="A10" i="1"/>
  <c r="W509" i="1"/>
  <c r="B517" i="1"/>
  <c r="W508" i="1"/>
  <c r="W24" i="1"/>
  <c r="W34" i="1"/>
  <c r="W159" i="1"/>
  <c r="X218" i="1"/>
  <c r="X485" i="1"/>
  <c r="F9" i="1"/>
  <c r="F10" i="1"/>
  <c r="X22" i="1"/>
  <c r="X23" i="1" s="1"/>
  <c r="V507" i="1"/>
  <c r="X37" i="1"/>
  <c r="X38" i="1" s="1"/>
  <c r="W46" i="1"/>
  <c r="C517" i="1"/>
  <c r="W53" i="1"/>
  <c r="W54" i="1"/>
  <c r="E517" i="1"/>
  <c r="W86" i="1"/>
  <c r="W138" i="1"/>
  <c r="W158" i="1"/>
  <c r="X168" i="1"/>
  <c r="W169" i="1"/>
  <c r="X273" i="1"/>
  <c r="H9" i="1"/>
  <c r="W94" i="1"/>
  <c r="W95" i="1"/>
  <c r="X89" i="1"/>
  <c r="X94" i="1" s="1"/>
  <c r="W119" i="1"/>
  <c r="X108" i="1"/>
  <c r="X119" i="1" s="1"/>
  <c r="W120" i="1"/>
  <c r="W176" i="1"/>
  <c r="X174" i="1"/>
  <c r="X176" i="1" s="1"/>
  <c r="W23" i="1"/>
  <c r="W35" i="1"/>
  <c r="W38" i="1"/>
  <c r="X45" i="1"/>
  <c r="X46" i="1" s="1"/>
  <c r="D517" i="1"/>
  <c r="W61" i="1"/>
  <c r="W62" i="1"/>
  <c r="W105" i="1"/>
  <c r="G517" i="1"/>
  <c r="W145" i="1"/>
  <c r="X142" i="1"/>
  <c r="X145" i="1" s="1"/>
  <c r="W146" i="1"/>
  <c r="X169" i="1"/>
  <c r="V511" i="1"/>
  <c r="X98" i="1"/>
  <c r="X105" i="1" s="1"/>
  <c r="X122" i="1"/>
  <c r="X129" i="1" s="1"/>
  <c r="X134" i="1"/>
  <c r="X137" i="1" s="1"/>
  <c r="W137" i="1"/>
  <c r="X149" i="1"/>
  <c r="X158" i="1" s="1"/>
  <c r="X162" i="1"/>
  <c r="X164" i="1" s="1"/>
  <c r="X196" i="1"/>
  <c r="W197" i="1"/>
  <c r="W218" i="1"/>
  <c r="M517" i="1"/>
  <c r="W238" i="1"/>
  <c r="W261" i="1"/>
  <c r="W268" i="1"/>
  <c r="W267" i="1"/>
  <c r="W280" i="1"/>
  <c r="Q517" i="1"/>
  <c r="X356" i="1"/>
  <c r="W395" i="1"/>
  <c r="W402" i="1"/>
  <c r="W403" i="1"/>
  <c r="W438" i="1"/>
  <c r="X436" i="1"/>
  <c r="X437" i="1" s="1"/>
  <c r="W460" i="1"/>
  <c r="W461" i="1"/>
  <c r="X458" i="1"/>
  <c r="X460" i="1" s="1"/>
  <c r="W469" i="1"/>
  <c r="W476" i="1"/>
  <c r="W475" i="1"/>
  <c r="W491" i="1"/>
  <c r="W490" i="1"/>
  <c r="X493" i="1"/>
  <c r="X497" i="1" s="1"/>
  <c r="W497" i="1"/>
  <c r="X237" i="1"/>
  <c r="X261" i="1"/>
  <c r="W292" i="1"/>
  <c r="X332" i="1"/>
  <c r="X395" i="1"/>
  <c r="X402" i="1"/>
  <c r="X469" i="1"/>
  <c r="J517" i="1"/>
  <c r="W130" i="1"/>
  <c r="W196" i="1"/>
  <c r="W203" i="1"/>
  <c r="X207" i="1"/>
  <c r="X208" i="1" s="1"/>
  <c r="W209" i="1"/>
  <c r="W237" i="1"/>
  <c r="W249" i="1"/>
  <c r="X276" i="1"/>
  <c r="X279" i="1" s="1"/>
  <c r="N517" i="1"/>
  <c r="W357" i="1"/>
  <c r="W368" i="1"/>
  <c r="W369" i="1"/>
  <c r="W396" i="1"/>
  <c r="W419" i="1"/>
  <c r="T517" i="1"/>
  <c r="W429" i="1"/>
  <c r="W434" i="1"/>
  <c r="X432" i="1"/>
  <c r="X433" i="1" s="1"/>
  <c r="W437" i="1"/>
  <c r="W456" i="1"/>
  <c r="U517" i="1"/>
  <c r="X442" i="1"/>
  <c r="X455" i="1" s="1"/>
  <c r="W470" i="1"/>
  <c r="H517" i="1"/>
  <c r="I517" i="1"/>
  <c r="W204" i="1"/>
  <c r="W219" i="1"/>
  <c r="W273" i="1"/>
  <c r="W274" i="1"/>
  <c r="X291" i="1"/>
  <c r="W333" i="1"/>
  <c r="R517" i="1"/>
  <c r="X368" i="1"/>
  <c r="W430" i="1"/>
  <c r="V517" i="1"/>
  <c r="W485" i="1"/>
  <c r="W486" i="1"/>
  <c r="S517" i="1"/>
  <c r="L517" i="1"/>
  <c r="W291" i="1"/>
  <c r="W332" i="1"/>
  <c r="W356" i="1"/>
  <c r="W414" i="1"/>
  <c r="W510" i="1" l="1"/>
  <c r="X512" i="1"/>
  <c r="W511" i="1"/>
  <c r="W507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<sst xmlns="http://schemas.openxmlformats.org/spreadsheetml/2006/main" count="2183" uniqueCount="723">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</sst>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251" sqref="Z251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36" customFormat="1" ht="45" customHeight="1" x14ac:dyDescent="0.2">
      <c r="A1" s="41"/>
      <c r="B1" s="41"/>
      <c r="C1" s="41"/>
      <c r="D1" s="484" t="s">
        <v>0</v>
      </c>
      <c r="E1" s="348"/>
      <c r="F1" s="348"/>
      <c r="G1" s="12" t="s">
        <v>1</v>
      </c>
      <c r="H1" s="484" t="s">
        <v>2</v>
      </c>
      <c r="I1" s="348"/>
      <c r="J1" s="348"/>
      <c r="K1" s="348"/>
      <c r="L1" s="348"/>
      <c r="M1" s="348"/>
      <c r="N1" s="348"/>
      <c r="O1" s="348"/>
      <c r="P1" s="347" t="s">
        <v>3</v>
      </c>
      <c r="Q1" s="348"/>
      <c r="R1" s="34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572" t="s">
        <v>8</v>
      </c>
      <c r="B5" s="393"/>
      <c r="C5" s="390"/>
      <c r="D5" s="638"/>
      <c r="E5" s="639"/>
      <c r="F5" s="420" t="s">
        <v>9</v>
      </c>
      <c r="G5" s="390"/>
      <c r="H5" s="638"/>
      <c r="I5" s="683"/>
      <c r="J5" s="683"/>
      <c r="K5" s="683"/>
      <c r="L5" s="639"/>
      <c r="N5" s="24" t="s">
        <v>10</v>
      </c>
      <c r="O5" s="410">
        <v>45337</v>
      </c>
      <c r="P5" s="411"/>
      <c r="R5" s="376" t="s">
        <v>11</v>
      </c>
      <c r="S5" s="377"/>
      <c r="T5" s="547" t="s">
        <v>12</v>
      </c>
      <c r="U5" s="411"/>
      <c r="Z5" s="51"/>
      <c r="AA5" s="51"/>
      <c r="AB5" s="51"/>
    </row>
    <row r="6" spans="1:29" s="336" customFormat="1" ht="24" customHeight="1" x14ac:dyDescent="0.2">
      <c r="A6" s="572" t="s">
        <v>13</v>
      </c>
      <c r="B6" s="393"/>
      <c r="C6" s="390"/>
      <c r="D6" s="446" t="s">
        <v>14</v>
      </c>
      <c r="E6" s="447"/>
      <c r="F6" s="447"/>
      <c r="G6" s="447"/>
      <c r="H6" s="447"/>
      <c r="I6" s="447"/>
      <c r="J6" s="447"/>
      <c r="K6" s="447"/>
      <c r="L6" s="411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Четверг</v>
      </c>
      <c r="P6" s="350"/>
      <c r="R6" s="690" t="s">
        <v>16</v>
      </c>
      <c r="S6" s="377"/>
      <c r="T6" s="553" t="s">
        <v>17</v>
      </c>
      <c r="U6" s="554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06" t="str">
        <f>IFERROR(VLOOKUP(DeliveryAddress,Table,3,0),1)</f>
        <v>4</v>
      </c>
      <c r="E7" s="507"/>
      <c r="F7" s="507"/>
      <c r="G7" s="507"/>
      <c r="H7" s="507"/>
      <c r="I7" s="507"/>
      <c r="J7" s="507"/>
      <c r="K7" s="507"/>
      <c r="L7" s="459"/>
      <c r="N7" s="24"/>
      <c r="O7" s="42"/>
      <c r="P7" s="42"/>
      <c r="R7" s="357"/>
      <c r="S7" s="377"/>
      <c r="T7" s="555"/>
      <c r="U7" s="556"/>
      <c r="Z7" s="51"/>
      <c r="AA7" s="51"/>
      <c r="AB7" s="51"/>
    </row>
    <row r="8" spans="1:29" s="336" customFormat="1" ht="25.5" customHeight="1" x14ac:dyDescent="0.2">
      <c r="A8" s="362" t="s">
        <v>18</v>
      </c>
      <c r="B8" s="363"/>
      <c r="C8" s="36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29">
        <v>0.45833333333333331</v>
      </c>
      <c r="P8" s="411"/>
      <c r="R8" s="357"/>
      <c r="S8" s="377"/>
      <c r="T8" s="555"/>
      <c r="U8" s="556"/>
      <c r="Z8" s="51"/>
      <c r="AA8" s="51"/>
      <c r="AB8" s="51"/>
    </row>
    <row r="9" spans="1:29" s="336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9"/>
      <c r="E9" s="3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410"/>
      <c r="P9" s="411"/>
      <c r="R9" s="357"/>
      <c r="S9" s="377"/>
      <c r="T9" s="557"/>
      <c r="U9" s="558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9"/>
      <c r="E10" s="3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29"/>
      <c r="P10" s="411"/>
      <c r="S10" s="24" t="s">
        <v>22</v>
      </c>
      <c r="T10" s="681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11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92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0"/>
      <c r="N12" s="24" t="s">
        <v>29</v>
      </c>
      <c r="O12" s="458"/>
      <c r="P12" s="459"/>
      <c r="Q12" s="23"/>
      <c r="S12" s="24"/>
      <c r="T12" s="348"/>
      <c r="U12" s="357"/>
      <c r="Z12" s="51"/>
      <c r="AA12" s="51"/>
      <c r="AB12" s="51"/>
    </row>
    <row r="13" spans="1:29" s="336" customFormat="1" ht="23.25" customHeight="1" x14ac:dyDescent="0.2">
      <c r="A13" s="392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0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92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0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400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0"/>
      <c r="N15" s="601" t="s">
        <v>34</v>
      </c>
      <c r="O15" s="348"/>
      <c r="P15" s="348"/>
      <c r="Q15" s="348"/>
      <c r="R15" s="34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2"/>
      <c r="O16" s="602"/>
      <c r="P16" s="602"/>
      <c r="Q16" s="602"/>
      <c r="R16" s="60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581" t="s">
        <v>37</v>
      </c>
      <c r="D17" s="351" t="s">
        <v>38</v>
      </c>
      <c r="E17" s="352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624"/>
      <c r="P17" s="624"/>
      <c r="Q17" s="624"/>
      <c r="R17" s="352"/>
      <c r="S17" s="389" t="s">
        <v>48</v>
      </c>
      <c r="T17" s="390"/>
      <c r="U17" s="351" t="s">
        <v>49</v>
      </c>
      <c r="V17" s="351" t="s">
        <v>50</v>
      </c>
      <c r="W17" s="669" t="s">
        <v>51</v>
      </c>
      <c r="X17" s="351" t="s">
        <v>52</v>
      </c>
      <c r="Y17" s="360" t="s">
        <v>53</v>
      </c>
      <c r="Z17" s="360" t="s">
        <v>54</v>
      </c>
      <c r="AA17" s="360" t="s">
        <v>55</v>
      </c>
      <c r="AB17" s="663"/>
      <c r="AC17" s="664"/>
      <c r="AD17" s="582"/>
      <c r="BA17" s="657" t="s">
        <v>56</v>
      </c>
    </row>
    <row r="18" spans="1:53" ht="14.25" customHeight="1" x14ac:dyDescent="0.2">
      <c r="A18" s="355"/>
      <c r="B18" s="355"/>
      <c r="C18" s="355"/>
      <c r="D18" s="353"/>
      <c r="E18" s="354"/>
      <c r="F18" s="355"/>
      <c r="G18" s="355"/>
      <c r="H18" s="355"/>
      <c r="I18" s="355"/>
      <c r="J18" s="355"/>
      <c r="K18" s="355"/>
      <c r="L18" s="355"/>
      <c r="M18" s="355"/>
      <c r="N18" s="353"/>
      <c r="O18" s="625"/>
      <c r="P18" s="625"/>
      <c r="Q18" s="625"/>
      <c r="R18" s="354"/>
      <c r="S18" s="337" t="s">
        <v>57</v>
      </c>
      <c r="T18" s="337" t="s">
        <v>58</v>
      </c>
      <c r="U18" s="355"/>
      <c r="V18" s="355"/>
      <c r="W18" s="670"/>
      <c r="X18" s="355"/>
      <c r="Y18" s="361"/>
      <c r="Z18" s="361"/>
      <c r="AA18" s="665"/>
      <c r="AB18" s="666"/>
      <c r="AC18" s="667"/>
      <c r="AD18" s="583"/>
      <c r="BA18" s="357"/>
    </row>
    <row r="19" spans="1:53" ht="27.75" hidden="1" customHeight="1" x14ac:dyDescent="0.2">
      <c r="A19" s="394" t="s">
        <v>59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48"/>
      <c r="Z19" s="48"/>
    </row>
    <row r="20" spans="1:53" ht="16.5" hidden="1" customHeight="1" x14ac:dyDescent="0.25">
      <c r="A20" s="37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8"/>
      <c r="Z20" s="338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0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40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403"/>
      <c r="N23" s="365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403"/>
      <c r="N24" s="365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50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0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0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0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0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50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0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50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59"/>
      <c r="P31" s="359"/>
      <c r="Q31" s="359"/>
      <c r="R31" s="350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50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0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50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9"/>
      <c r="P33" s="359"/>
      <c r="Q33" s="359"/>
      <c r="R33" s="350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40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403"/>
      <c r="N34" s="365" t="s">
        <v>66</v>
      </c>
      <c r="O34" s="363"/>
      <c r="P34" s="363"/>
      <c r="Q34" s="363"/>
      <c r="R34" s="363"/>
      <c r="S34" s="363"/>
      <c r="T34" s="364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403"/>
      <c r="N35" s="365" t="s">
        <v>66</v>
      </c>
      <c r="O35" s="363"/>
      <c r="P35" s="363"/>
      <c r="Q35" s="363"/>
      <c r="R35" s="363"/>
      <c r="S35" s="363"/>
      <c r="T35" s="364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56" t="s">
        <v>84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9"/>
      <c r="Z36" s="339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50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9"/>
      <c r="P37" s="359"/>
      <c r="Q37" s="359"/>
      <c r="R37" s="350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40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403"/>
      <c r="N38" s="365" t="s">
        <v>66</v>
      </c>
      <c r="O38" s="363"/>
      <c r="P38" s="363"/>
      <c r="Q38" s="363"/>
      <c r="R38" s="363"/>
      <c r="S38" s="363"/>
      <c r="T38" s="364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403"/>
      <c r="N39" s="365" t="s">
        <v>66</v>
      </c>
      <c r="O39" s="363"/>
      <c r="P39" s="363"/>
      <c r="Q39" s="363"/>
      <c r="R39" s="363"/>
      <c r="S39" s="363"/>
      <c r="T39" s="364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56" t="s">
        <v>89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9"/>
      <c r="Z40" s="339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50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9"/>
      <c r="P41" s="359"/>
      <c r="Q41" s="359"/>
      <c r="R41" s="350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40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403"/>
      <c r="N42" s="365" t="s">
        <v>66</v>
      </c>
      <c r="O42" s="363"/>
      <c r="P42" s="363"/>
      <c r="Q42" s="363"/>
      <c r="R42" s="363"/>
      <c r="S42" s="363"/>
      <c r="T42" s="364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403"/>
      <c r="N43" s="365" t="s">
        <v>66</v>
      </c>
      <c r="O43" s="363"/>
      <c r="P43" s="363"/>
      <c r="Q43" s="363"/>
      <c r="R43" s="363"/>
      <c r="S43" s="363"/>
      <c r="T43" s="364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56" t="s">
        <v>93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9"/>
      <c r="Z44" s="339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50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9"/>
      <c r="P45" s="359"/>
      <c r="Q45" s="359"/>
      <c r="R45" s="350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40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403"/>
      <c r="N46" s="365" t="s">
        <v>66</v>
      </c>
      <c r="O46" s="363"/>
      <c r="P46" s="363"/>
      <c r="Q46" s="363"/>
      <c r="R46" s="363"/>
      <c r="S46" s="363"/>
      <c r="T46" s="364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403"/>
      <c r="N47" s="365" t="s">
        <v>66</v>
      </c>
      <c r="O47" s="363"/>
      <c r="P47" s="363"/>
      <c r="Q47" s="363"/>
      <c r="R47" s="363"/>
      <c r="S47" s="363"/>
      <c r="T47" s="364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394" t="s">
        <v>96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48"/>
      <c r="Z48" s="48"/>
    </row>
    <row r="49" spans="1:53" ht="16.5" hidden="1" customHeight="1" x14ac:dyDescent="0.25">
      <c r="A49" s="372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8"/>
      <c r="Z49" s="338"/>
    </row>
    <row r="50" spans="1:53" ht="14.25" hidden="1" customHeight="1" x14ac:dyDescent="0.25">
      <c r="A50" s="356" t="s">
        <v>98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9"/>
      <c r="Z50" s="339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50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9"/>
      <c r="P51" s="359"/>
      <c r="Q51" s="359"/>
      <c r="R51" s="350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50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9"/>
      <c r="P52" s="359"/>
      <c r="Q52" s="359"/>
      <c r="R52" s="350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40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403"/>
      <c r="N53" s="365" t="s">
        <v>66</v>
      </c>
      <c r="O53" s="363"/>
      <c r="P53" s="363"/>
      <c r="Q53" s="363"/>
      <c r="R53" s="363"/>
      <c r="S53" s="363"/>
      <c r="T53" s="364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hidden="1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403"/>
      <c r="N54" s="365" t="s">
        <v>66</v>
      </c>
      <c r="O54" s="363"/>
      <c r="P54" s="363"/>
      <c r="Q54" s="363"/>
      <c r="R54" s="363"/>
      <c r="S54" s="363"/>
      <c r="T54" s="364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hidden="1" customHeight="1" x14ac:dyDescent="0.25">
      <c r="A55" s="372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8"/>
      <c r="Z55" s="338"/>
    </row>
    <row r="56" spans="1:53" ht="14.25" hidden="1" customHeight="1" x14ac:dyDescent="0.25">
      <c r="A56" s="356" t="s">
        <v>106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9"/>
      <c r="Z56" s="339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50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0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50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9"/>
      <c r="P58" s="359"/>
      <c r="Q58" s="359"/>
      <c r="R58" s="350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50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9"/>
      <c r="P59" s="359"/>
      <c r="Q59" s="359"/>
      <c r="R59" s="350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50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5" t="s">
        <v>115</v>
      </c>
      <c r="O60" s="359"/>
      <c r="P60" s="359"/>
      <c r="Q60" s="359"/>
      <c r="R60" s="350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40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403"/>
      <c r="N61" s="365" t="s">
        <v>66</v>
      </c>
      <c r="O61" s="363"/>
      <c r="P61" s="363"/>
      <c r="Q61" s="363"/>
      <c r="R61" s="363"/>
      <c r="S61" s="363"/>
      <c r="T61" s="364"/>
      <c r="U61" s="37" t="s">
        <v>67</v>
      </c>
      <c r="V61" s="345">
        <f>IFERROR(V57/H57,"0")+IFERROR(V58/H58,"0")+IFERROR(V59/H59,"0")+IFERROR(V60/H60,"0")</f>
        <v>0</v>
      </c>
      <c r="W61" s="345">
        <f>IFERROR(W57/H57,"0")+IFERROR(W58/H58,"0")+IFERROR(W59/H59,"0")+IFERROR(W60/H60,"0")</f>
        <v>0</v>
      </c>
      <c r="X61" s="345">
        <f>IFERROR(IF(X57="",0,X57),"0")+IFERROR(IF(X58="",0,X58),"0")+IFERROR(IF(X59="",0,X59),"0")+IFERROR(IF(X60="",0,X60),"0")</f>
        <v>0</v>
      </c>
      <c r="Y61" s="346"/>
      <c r="Z61" s="346"/>
    </row>
    <row r="62" spans="1:53" hidden="1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403"/>
      <c r="N62" s="365" t="s">
        <v>66</v>
      </c>
      <c r="O62" s="363"/>
      <c r="P62" s="363"/>
      <c r="Q62" s="363"/>
      <c r="R62" s="363"/>
      <c r="S62" s="363"/>
      <c r="T62" s="364"/>
      <c r="U62" s="37" t="s">
        <v>65</v>
      </c>
      <c r="V62" s="345">
        <f>IFERROR(SUM(V57:V60),"0")</f>
        <v>0</v>
      </c>
      <c r="W62" s="345">
        <f>IFERROR(SUM(W57:W60),"0")</f>
        <v>0</v>
      </c>
      <c r="X62" s="37"/>
      <c r="Y62" s="346"/>
      <c r="Z62" s="346"/>
    </row>
    <row r="63" spans="1:53" ht="16.5" hidden="1" customHeight="1" x14ac:dyDescent="0.25">
      <c r="A63" s="372" t="s">
        <v>96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8"/>
      <c r="Z63" s="338"/>
    </row>
    <row r="64" spans="1:53" ht="14.25" hidden="1" customHeight="1" x14ac:dyDescent="0.25">
      <c r="A64" s="356" t="s">
        <v>106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9"/>
      <c r="Z64" s="339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50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9"/>
      <c r="P65" s="359"/>
      <c r="Q65" s="359"/>
      <c r="R65" s="350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50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0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50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9"/>
      <c r="P67" s="359"/>
      <c r="Q67" s="359"/>
      <c r="R67" s="350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50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9"/>
      <c r="P68" s="359"/>
      <c r="Q68" s="359"/>
      <c r="R68" s="350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50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9"/>
      <c r="P69" s="359"/>
      <c r="Q69" s="359"/>
      <c r="R69" s="350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9">
        <v>4680115882133</v>
      </c>
      <c r="E70" s="350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0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9">
        <v>4680115882133</v>
      </c>
      <c r="E71" s="350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9"/>
      <c r="P71" s="359"/>
      <c r="Q71" s="359"/>
      <c r="R71" s="350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50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9"/>
      <c r="P72" s="359"/>
      <c r="Q72" s="359"/>
      <c r="R72" s="350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50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0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50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6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9"/>
      <c r="P74" s="359"/>
      <c r="Q74" s="359"/>
      <c r="R74" s="350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50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9"/>
      <c r="P75" s="359"/>
      <c r="Q75" s="359"/>
      <c r="R75" s="350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50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0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50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0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50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0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50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0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50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0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50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0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50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0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50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0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50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0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50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0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40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403"/>
      <c r="N86" s="365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46"/>
      <c r="Z86" s="346"/>
    </row>
    <row r="87" spans="1:53" hidden="1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403"/>
      <c r="N87" s="365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45">
        <f>IFERROR(SUM(V65:V85),"0")</f>
        <v>0</v>
      </c>
      <c r="W87" s="345">
        <f>IFERROR(SUM(W65:W85),"0")</f>
        <v>0</v>
      </c>
      <c r="X87" s="37"/>
      <c r="Y87" s="346"/>
      <c r="Z87" s="346"/>
    </row>
    <row r="88" spans="1:53" ht="14.25" hidden="1" customHeight="1" x14ac:dyDescent="0.25">
      <c r="A88" s="356" t="s">
        <v>98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39"/>
      <c r="Z88" s="339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50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0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50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401" t="s">
        <v>161</v>
      </c>
      <c r="O90" s="359"/>
      <c r="P90" s="359"/>
      <c r="Q90" s="359"/>
      <c r="R90" s="350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50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9"/>
      <c r="P91" s="359"/>
      <c r="Q91" s="359"/>
      <c r="R91" s="350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50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9"/>
      <c r="P92" s="359"/>
      <c r="Q92" s="359"/>
      <c r="R92" s="350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50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9"/>
      <c r="P93" s="359"/>
      <c r="Q93" s="359"/>
      <c r="R93" s="350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402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403"/>
      <c r="N94" s="365" t="s">
        <v>66</v>
      </c>
      <c r="O94" s="363"/>
      <c r="P94" s="363"/>
      <c r="Q94" s="363"/>
      <c r="R94" s="363"/>
      <c r="S94" s="363"/>
      <c r="T94" s="364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7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403"/>
      <c r="N95" s="365" t="s">
        <v>66</v>
      </c>
      <c r="O95" s="363"/>
      <c r="P95" s="363"/>
      <c r="Q95" s="363"/>
      <c r="R95" s="363"/>
      <c r="S95" s="363"/>
      <c r="T95" s="364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56" t="s">
        <v>60</v>
      </c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39"/>
      <c r="Z96" s="339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50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9"/>
      <c r="P97" s="359"/>
      <c r="Q97" s="359"/>
      <c r="R97" s="350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50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9"/>
      <c r="P98" s="359"/>
      <c r="Q98" s="359"/>
      <c r="R98" s="350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50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9"/>
      <c r="P99" s="359"/>
      <c r="Q99" s="359"/>
      <c r="R99" s="350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50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9"/>
      <c r="P100" s="359"/>
      <c r="Q100" s="359"/>
      <c r="R100" s="350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50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6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9"/>
      <c r="P101" s="359"/>
      <c r="Q101" s="359"/>
      <c r="R101" s="350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50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9"/>
      <c r="P102" s="359"/>
      <c r="Q102" s="359"/>
      <c r="R102" s="350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50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0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50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9"/>
      <c r="P104" s="359"/>
      <c r="Q104" s="359"/>
      <c r="R104" s="350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402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403"/>
      <c r="N105" s="365" t="s">
        <v>66</v>
      </c>
      <c r="O105" s="363"/>
      <c r="P105" s="363"/>
      <c r="Q105" s="363"/>
      <c r="R105" s="363"/>
      <c r="S105" s="363"/>
      <c r="T105" s="364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hidden="1" x14ac:dyDescent="0.2">
      <c r="A106" s="357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403"/>
      <c r="N106" s="365" t="s">
        <v>66</v>
      </c>
      <c r="O106" s="363"/>
      <c r="P106" s="363"/>
      <c r="Q106" s="363"/>
      <c r="R106" s="363"/>
      <c r="S106" s="363"/>
      <c r="T106" s="364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hidden="1" customHeight="1" x14ac:dyDescent="0.25">
      <c r="A107" s="356" t="s">
        <v>68</v>
      </c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39"/>
      <c r="Z107" s="339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49">
        <v>4607091386967</v>
      </c>
      <c r="E108" s="350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0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49">
        <v>4607091386967</v>
      </c>
      <c r="E109" s="350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0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50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4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0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50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9"/>
      <c r="P111" s="359"/>
      <c r="Q111" s="359"/>
      <c r="R111" s="350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50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0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50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0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50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0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50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0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50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3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0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50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0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50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0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40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403"/>
      <c r="N119" s="365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46"/>
      <c r="Z119" s="346"/>
    </row>
    <row r="120" spans="1:53" hidden="1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403"/>
      <c r="N120" s="365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45">
        <f>IFERROR(SUM(V108:V118),"0")</f>
        <v>0</v>
      </c>
      <c r="W120" s="345">
        <f>IFERROR(SUM(W108:W118),"0")</f>
        <v>0</v>
      </c>
      <c r="X120" s="37"/>
      <c r="Y120" s="346"/>
      <c r="Z120" s="346"/>
    </row>
    <row r="121" spans="1:53" ht="14.25" hidden="1" customHeight="1" x14ac:dyDescent="0.25">
      <c r="A121" s="356" t="s">
        <v>204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39"/>
      <c r="Z121" s="339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50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0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9">
        <v>4680115881532</v>
      </c>
      <c r="E123" s="350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4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0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9">
        <v>4680115881532</v>
      </c>
      <c r="E124" s="350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0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9">
        <v>4680115881532</v>
      </c>
      <c r="E125" s="350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68" t="s">
        <v>211</v>
      </c>
      <c r="O125" s="359"/>
      <c r="P125" s="359"/>
      <c r="Q125" s="359"/>
      <c r="R125" s="350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50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0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50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0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50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0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40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403"/>
      <c r="N129" s="365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403"/>
      <c r="N130" s="365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72" t="s">
        <v>218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38"/>
      <c r="Z131" s="338"/>
    </row>
    <row r="132" spans="1:53" ht="14.25" hidden="1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9"/>
      <c r="Z132" s="339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9">
        <v>4607091385168</v>
      </c>
      <c r="E133" s="350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9"/>
      <c r="P133" s="359"/>
      <c r="Q133" s="359"/>
      <c r="R133" s="350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49">
        <v>4607091385168</v>
      </c>
      <c r="E134" s="350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9"/>
      <c r="P134" s="359"/>
      <c r="Q134" s="359"/>
      <c r="R134" s="350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50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9"/>
      <c r="P135" s="359"/>
      <c r="Q135" s="359"/>
      <c r="R135" s="350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50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9"/>
      <c r="P136" s="359"/>
      <c r="Q136" s="359"/>
      <c r="R136" s="350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40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403"/>
      <c r="N137" s="365" t="s">
        <v>66</v>
      </c>
      <c r="O137" s="363"/>
      <c r="P137" s="363"/>
      <c r="Q137" s="363"/>
      <c r="R137" s="363"/>
      <c r="S137" s="363"/>
      <c r="T137" s="364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hidden="1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403"/>
      <c r="N138" s="365" t="s">
        <v>66</v>
      </c>
      <c r="O138" s="363"/>
      <c r="P138" s="363"/>
      <c r="Q138" s="363"/>
      <c r="R138" s="363"/>
      <c r="S138" s="363"/>
      <c r="T138" s="364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hidden="1" customHeight="1" x14ac:dyDescent="0.2">
      <c r="A139" s="394" t="s">
        <v>226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48"/>
      <c r="Z139" s="48"/>
    </row>
    <row r="140" spans="1:53" ht="16.5" hidden="1" customHeight="1" x14ac:dyDescent="0.25">
      <c r="A140" s="372" t="s">
        <v>227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38"/>
      <c r="Z140" s="338"/>
    </row>
    <row r="141" spans="1:53" ht="14.25" hidden="1" customHeight="1" x14ac:dyDescent="0.25">
      <c r="A141" s="356" t="s">
        <v>106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9"/>
      <c r="Z141" s="339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50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9"/>
      <c r="P142" s="359"/>
      <c r="Q142" s="359"/>
      <c r="R142" s="350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50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4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9"/>
      <c r="P143" s="359"/>
      <c r="Q143" s="359"/>
      <c r="R143" s="350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50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9"/>
      <c r="P144" s="359"/>
      <c r="Q144" s="359"/>
      <c r="R144" s="350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40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403"/>
      <c r="N145" s="365" t="s">
        <v>66</v>
      </c>
      <c r="O145" s="363"/>
      <c r="P145" s="363"/>
      <c r="Q145" s="363"/>
      <c r="R145" s="363"/>
      <c r="S145" s="363"/>
      <c r="T145" s="364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403"/>
      <c r="N146" s="365" t="s">
        <v>66</v>
      </c>
      <c r="O146" s="363"/>
      <c r="P146" s="363"/>
      <c r="Q146" s="363"/>
      <c r="R146" s="363"/>
      <c r="S146" s="363"/>
      <c r="T146" s="364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72" t="s">
        <v>234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38"/>
      <c r="Z147" s="338"/>
    </row>
    <row r="148" spans="1:53" ht="14.25" hidden="1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9"/>
      <c r="Z148" s="339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50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9"/>
      <c r="P149" s="359"/>
      <c r="Q149" s="359"/>
      <c r="R149" s="350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50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9"/>
      <c r="P150" s="359"/>
      <c r="Q150" s="359"/>
      <c r="R150" s="350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50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9"/>
      <c r="P151" s="359"/>
      <c r="Q151" s="359"/>
      <c r="R151" s="350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50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9"/>
      <c r="P152" s="359"/>
      <c r="Q152" s="359"/>
      <c r="R152" s="350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50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9"/>
      <c r="P153" s="359"/>
      <c r="Q153" s="359"/>
      <c r="R153" s="350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50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9"/>
      <c r="P154" s="359"/>
      <c r="Q154" s="359"/>
      <c r="R154" s="350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50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9"/>
      <c r="P155" s="359"/>
      <c r="Q155" s="359"/>
      <c r="R155" s="350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50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9"/>
      <c r="P156" s="359"/>
      <c r="Q156" s="359"/>
      <c r="R156" s="350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50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9"/>
      <c r="P157" s="359"/>
      <c r="Q157" s="359"/>
      <c r="R157" s="350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40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403"/>
      <c r="N158" s="365" t="s">
        <v>66</v>
      </c>
      <c r="O158" s="363"/>
      <c r="P158" s="363"/>
      <c r="Q158" s="363"/>
      <c r="R158" s="363"/>
      <c r="S158" s="363"/>
      <c r="T158" s="364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hidden="1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403"/>
      <c r="N159" s="365" t="s">
        <v>66</v>
      </c>
      <c r="O159" s="363"/>
      <c r="P159" s="363"/>
      <c r="Q159" s="363"/>
      <c r="R159" s="363"/>
      <c r="S159" s="363"/>
      <c r="T159" s="364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hidden="1" customHeight="1" x14ac:dyDescent="0.25">
      <c r="A160" s="372" t="s">
        <v>253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38"/>
      <c r="Z160" s="338"/>
    </row>
    <row r="161" spans="1:53" ht="14.25" hidden="1" customHeight="1" x14ac:dyDescent="0.25">
      <c r="A161" s="356" t="s">
        <v>106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9"/>
      <c r="Z161" s="339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50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9"/>
      <c r="P162" s="359"/>
      <c r="Q162" s="359"/>
      <c r="R162" s="350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50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9"/>
      <c r="P163" s="359"/>
      <c r="Q163" s="359"/>
      <c r="R163" s="350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40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403"/>
      <c r="N164" s="365" t="s">
        <v>66</v>
      </c>
      <c r="O164" s="363"/>
      <c r="P164" s="363"/>
      <c r="Q164" s="363"/>
      <c r="R164" s="363"/>
      <c r="S164" s="363"/>
      <c r="T164" s="364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403"/>
      <c r="N165" s="365" t="s">
        <v>66</v>
      </c>
      <c r="O165" s="363"/>
      <c r="P165" s="363"/>
      <c r="Q165" s="363"/>
      <c r="R165" s="363"/>
      <c r="S165" s="363"/>
      <c r="T165" s="364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56" t="s">
        <v>98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39"/>
      <c r="Z166" s="339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50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9"/>
      <c r="P167" s="359"/>
      <c r="Q167" s="359"/>
      <c r="R167" s="350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50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9"/>
      <c r="P168" s="359"/>
      <c r="Q168" s="359"/>
      <c r="R168" s="350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40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403"/>
      <c r="N169" s="365" t="s">
        <v>66</v>
      </c>
      <c r="O169" s="363"/>
      <c r="P169" s="363"/>
      <c r="Q169" s="363"/>
      <c r="R169" s="363"/>
      <c r="S169" s="363"/>
      <c r="T169" s="364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403"/>
      <c r="N170" s="365" t="s">
        <v>66</v>
      </c>
      <c r="O170" s="363"/>
      <c r="P170" s="363"/>
      <c r="Q170" s="363"/>
      <c r="R170" s="363"/>
      <c r="S170" s="363"/>
      <c r="T170" s="364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39"/>
      <c r="Z171" s="339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50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9"/>
      <c r="P172" s="359"/>
      <c r="Q172" s="359"/>
      <c r="R172" s="350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50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9"/>
      <c r="P173" s="359"/>
      <c r="Q173" s="359"/>
      <c r="R173" s="350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50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9"/>
      <c r="P174" s="359"/>
      <c r="Q174" s="359"/>
      <c r="R174" s="350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50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9"/>
      <c r="P175" s="359"/>
      <c r="Q175" s="359"/>
      <c r="R175" s="350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40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403"/>
      <c r="N176" s="365" t="s">
        <v>66</v>
      </c>
      <c r="O176" s="363"/>
      <c r="P176" s="363"/>
      <c r="Q176" s="363"/>
      <c r="R176" s="363"/>
      <c r="S176" s="363"/>
      <c r="T176" s="364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403"/>
      <c r="N177" s="365" t="s">
        <v>66</v>
      </c>
      <c r="O177" s="363"/>
      <c r="P177" s="363"/>
      <c r="Q177" s="363"/>
      <c r="R177" s="363"/>
      <c r="S177" s="363"/>
      <c r="T177" s="364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39"/>
      <c r="Z178" s="339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50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4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9"/>
      <c r="P179" s="359"/>
      <c r="Q179" s="359"/>
      <c r="R179" s="350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50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6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9"/>
      <c r="P180" s="359"/>
      <c r="Q180" s="359"/>
      <c r="R180" s="350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50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9"/>
      <c r="P181" s="359"/>
      <c r="Q181" s="359"/>
      <c r="R181" s="350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50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9"/>
      <c r="P182" s="359"/>
      <c r="Q182" s="359"/>
      <c r="R182" s="350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50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9"/>
      <c r="P183" s="359"/>
      <c r="Q183" s="359"/>
      <c r="R183" s="350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50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9"/>
      <c r="P184" s="359"/>
      <c r="Q184" s="359"/>
      <c r="R184" s="350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50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9"/>
      <c r="P185" s="359"/>
      <c r="Q185" s="359"/>
      <c r="R185" s="350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50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9"/>
      <c r="P186" s="359"/>
      <c r="Q186" s="359"/>
      <c r="R186" s="350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50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9"/>
      <c r="P187" s="359"/>
      <c r="Q187" s="359"/>
      <c r="R187" s="350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50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9"/>
      <c r="P188" s="359"/>
      <c r="Q188" s="359"/>
      <c r="R188" s="350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50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9"/>
      <c r="P189" s="359"/>
      <c r="Q189" s="359"/>
      <c r="R189" s="350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50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0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9"/>
      <c r="P190" s="359"/>
      <c r="Q190" s="359"/>
      <c r="R190" s="350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50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9"/>
      <c r="P191" s="359"/>
      <c r="Q191" s="359"/>
      <c r="R191" s="350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50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9"/>
      <c r="P192" s="359"/>
      <c r="Q192" s="359"/>
      <c r="R192" s="350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50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9"/>
      <c r="P193" s="359"/>
      <c r="Q193" s="359"/>
      <c r="R193" s="350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50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9"/>
      <c r="P194" s="359"/>
      <c r="Q194" s="359"/>
      <c r="R194" s="350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50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9"/>
      <c r="P195" s="359"/>
      <c r="Q195" s="359"/>
      <c r="R195" s="350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40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403"/>
      <c r="N196" s="365" t="s">
        <v>66</v>
      </c>
      <c r="O196" s="363"/>
      <c r="P196" s="363"/>
      <c r="Q196" s="363"/>
      <c r="R196" s="363"/>
      <c r="S196" s="363"/>
      <c r="T196" s="364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403"/>
      <c r="N197" s="365" t="s">
        <v>66</v>
      </c>
      <c r="O197" s="363"/>
      <c r="P197" s="363"/>
      <c r="Q197" s="363"/>
      <c r="R197" s="363"/>
      <c r="S197" s="363"/>
      <c r="T197" s="364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56" t="s">
        <v>204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39"/>
      <c r="Z198" s="339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50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9"/>
      <c r="P199" s="359"/>
      <c r="Q199" s="359"/>
      <c r="R199" s="350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50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9"/>
      <c r="P200" s="359"/>
      <c r="Q200" s="359"/>
      <c r="R200" s="350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50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9"/>
      <c r="P201" s="359"/>
      <c r="Q201" s="359"/>
      <c r="R201" s="350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50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9"/>
      <c r="P202" s="359"/>
      <c r="Q202" s="359"/>
      <c r="R202" s="350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40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403"/>
      <c r="N203" s="365" t="s">
        <v>66</v>
      </c>
      <c r="O203" s="363"/>
      <c r="P203" s="363"/>
      <c r="Q203" s="363"/>
      <c r="R203" s="363"/>
      <c r="S203" s="363"/>
      <c r="T203" s="364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403"/>
      <c r="N204" s="365" t="s">
        <v>66</v>
      </c>
      <c r="O204" s="363"/>
      <c r="P204" s="363"/>
      <c r="Q204" s="363"/>
      <c r="R204" s="363"/>
      <c r="S204" s="363"/>
      <c r="T204" s="364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72" t="s">
        <v>312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38"/>
      <c r="Z205" s="338"/>
    </row>
    <row r="206" spans="1:53" ht="14.25" hidden="1" customHeight="1" x14ac:dyDescent="0.25">
      <c r="A206" s="356" t="s">
        <v>60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9"/>
      <c r="Z206" s="339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50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9"/>
      <c r="P207" s="359"/>
      <c r="Q207" s="359"/>
      <c r="R207" s="350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402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403"/>
      <c r="N208" s="365" t="s">
        <v>66</v>
      </c>
      <c r="O208" s="363"/>
      <c r="P208" s="363"/>
      <c r="Q208" s="363"/>
      <c r="R208" s="363"/>
      <c r="S208" s="363"/>
      <c r="T208" s="364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403"/>
      <c r="N209" s="365" t="s">
        <v>66</v>
      </c>
      <c r="O209" s="363"/>
      <c r="P209" s="363"/>
      <c r="Q209" s="363"/>
      <c r="R209" s="363"/>
      <c r="S209" s="363"/>
      <c r="T209" s="364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72" t="s">
        <v>315</v>
      </c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57"/>
      <c r="P210" s="357"/>
      <c r="Q210" s="357"/>
      <c r="R210" s="357"/>
      <c r="S210" s="357"/>
      <c r="T210" s="357"/>
      <c r="U210" s="357"/>
      <c r="V210" s="357"/>
      <c r="W210" s="357"/>
      <c r="X210" s="357"/>
      <c r="Y210" s="338"/>
      <c r="Z210" s="338"/>
    </row>
    <row r="211" spans="1:53" ht="14.25" hidden="1" customHeight="1" x14ac:dyDescent="0.25">
      <c r="A211" s="356" t="s">
        <v>106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9"/>
      <c r="Z211" s="339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50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49" t="s">
        <v>318</v>
      </c>
      <c r="O212" s="359"/>
      <c r="P212" s="359"/>
      <c r="Q212" s="359"/>
      <c r="R212" s="350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50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69" t="s">
        <v>322</v>
      </c>
      <c r="O213" s="359"/>
      <c r="P213" s="359"/>
      <c r="Q213" s="359"/>
      <c r="R213" s="350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50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56" t="s">
        <v>325</v>
      </c>
      <c r="O214" s="359"/>
      <c r="P214" s="359"/>
      <c r="Q214" s="359"/>
      <c r="R214" s="350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50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01" t="s">
        <v>328</v>
      </c>
      <c r="O215" s="359"/>
      <c r="P215" s="359"/>
      <c r="Q215" s="359"/>
      <c r="R215" s="350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50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27" t="s">
        <v>331</v>
      </c>
      <c r="O216" s="359"/>
      <c r="P216" s="359"/>
      <c r="Q216" s="359"/>
      <c r="R216" s="350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50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405" t="s">
        <v>334</v>
      </c>
      <c r="O217" s="359"/>
      <c r="P217" s="359"/>
      <c r="Q217" s="359"/>
      <c r="R217" s="350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402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403"/>
      <c r="N218" s="365" t="s">
        <v>66</v>
      </c>
      <c r="O218" s="363"/>
      <c r="P218" s="363"/>
      <c r="Q218" s="363"/>
      <c r="R218" s="363"/>
      <c r="S218" s="363"/>
      <c r="T218" s="364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403"/>
      <c r="N219" s="365" t="s">
        <v>66</v>
      </c>
      <c r="O219" s="363"/>
      <c r="P219" s="363"/>
      <c r="Q219" s="363"/>
      <c r="R219" s="363"/>
      <c r="S219" s="363"/>
      <c r="T219" s="364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72" t="s">
        <v>335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38"/>
      <c r="Z220" s="338"/>
    </row>
    <row r="221" spans="1:53" ht="14.25" hidden="1" customHeight="1" x14ac:dyDescent="0.25">
      <c r="A221" s="356" t="s">
        <v>106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9"/>
      <c r="Z221" s="339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50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9"/>
      <c r="P222" s="359"/>
      <c r="Q222" s="359"/>
      <c r="R222" s="350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50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9"/>
      <c r="P223" s="359"/>
      <c r="Q223" s="359"/>
      <c r="R223" s="350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50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9"/>
      <c r="P224" s="359"/>
      <c r="Q224" s="359"/>
      <c r="R224" s="350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50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9"/>
      <c r="P225" s="359"/>
      <c r="Q225" s="359"/>
      <c r="R225" s="350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49">
        <v>4607091387322</v>
      </c>
      <c r="E226" s="350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9"/>
      <c r="P226" s="359"/>
      <c r="Q226" s="359"/>
      <c r="R226" s="350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9">
        <v>4607091387322</v>
      </c>
      <c r="E227" s="350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9"/>
      <c r="P227" s="359"/>
      <c r="Q227" s="359"/>
      <c r="R227" s="350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50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9"/>
      <c r="P228" s="359"/>
      <c r="Q228" s="359"/>
      <c r="R228" s="350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50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9"/>
      <c r="P229" s="359"/>
      <c r="Q229" s="359"/>
      <c r="R229" s="350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50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9"/>
      <c r="P230" s="359"/>
      <c r="Q230" s="359"/>
      <c r="R230" s="350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50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9"/>
      <c r="P231" s="359"/>
      <c r="Q231" s="359"/>
      <c r="R231" s="350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50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9"/>
      <c r="P232" s="359"/>
      <c r="Q232" s="359"/>
      <c r="R232" s="350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50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9"/>
      <c r="P233" s="359"/>
      <c r="Q233" s="359"/>
      <c r="R233" s="350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50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9"/>
      <c r="P234" s="359"/>
      <c r="Q234" s="359"/>
      <c r="R234" s="350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50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9"/>
      <c r="P235" s="359"/>
      <c r="Q235" s="359"/>
      <c r="R235" s="350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50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9"/>
      <c r="P236" s="359"/>
      <c r="Q236" s="359"/>
      <c r="R236" s="350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402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403"/>
      <c r="N237" s="365" t="s">
        <v>66</v>
      </c>
      <c r="O237" s="363"/>
      <c r="P237" s="363"/>
      <c r="Q237" s="363"/>
      <c r="R237" s="363"/>
      <c r="S237" s="363"/>
      <c r="T237" s="364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403"/>
      <c r="N238" s="365" t="s">
        <v>66</v>
      </c>
      <c r="O238" s="363"/>
      <c r="P238" s="363"/>
      <c r="Q238" s="363"/>
      <c r="R238" s="363"/>
      <c r="S238" s="363"/>
      <c r="T238" s="364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hidden="1" customHeight="1" x14ac:dyDescent="0.25">
      <c r="A239" s="356" t="s">
        <v>98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39"/>
      <c r="Z239" s="339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50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9"/>
      <c r="P240" s="359"/>
      <c r="Q240" s="359"/>
      <c r="R240" s="350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402"/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403"/>
      <c r="N241" s="365" t="s">
        <v>66</v>
      </c>
      <c r="O241" s="363"/>
      <c r="P241" s="363"/>
      <c r="Q241" s="363"/>
      <c r="R241" s="363"/>
      <c r="S241" s="363"/>
      <c r="T241" s="364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403"/>
      <c r="N242" s="365" t="s">
        <v>66</v>
      </c>
      <c r="O242" s="363"/>
      <c r="P242" s="363"/>
      <c r="Q242" s="363"/>
      <c r="R242" s="363"/>
      <c r="S242" s="363"/>
      <c r="T242" s="364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56" t="s">
        <v>60</v>
      </c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  <c r="V243" s="357"/>
      <c r="W243" s="357"/>
      <c r="X243" s="357"/>
      <c r="Y243" s="339"/>
      <c r="Z243" s="339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50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9"/>
      <c r="P244" s="359"/>
      <c r="Q244" s="359"/>
      <c r="R244" s="350"/>
      <c r="S244" s="34"/>
      <c r="T244" s="34"/>
      <c r="U244" s="35" t="s">
        <v>65</v>
      </c>
      <c r="V244" s="343">
        <v>0</v>
      </c>
      <c r="W244" s="344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50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9"/>
      <c r="P245" s="359"/>
      <c r="Q245" s="359"/>
      <c r="R245" s="350"/>
      <c r="S245" s="34"/>
      <c r="T245" s="34"/>
      <c r="U245" s="35" t="s">
        <v>65</v>
      </c>
      <c r="V245" s="343">
        <v>0</v>
      </c>
      <c r="W245" s="34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50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4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9"/>
      <c r="P246" s="359"/>
      <c r="Q246" s="359"/>
      <c r="R246" s="350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50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9"/>
      <c r="P247" s="359"/>
      <c r="Q247" s="359"/>
      <c r="R247" s="350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idden="1" x14ac:dyDescent="0.2">
      <c r="A248" s="402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403"/>
      <c r="N248" s="365" t="s">
        <v>66</v>
      </c>
      <c r="O248" s="363"/>
      <c r="P248" s="363"/>
      <c r="Q248" s="363"/>
      <c r="R248" s="363"/>
      <c r="S248" s="363"/>
      <c r="T248" s="364"/>
      <c r="U248" s="37" t="s">
        <v>67</v>
      </c>
      <c r="V248" s="345">
        <f>IFERROR(V244/H244,"0")+IFERROR(V245/H245,"0")+IFERROR(V246/H246,"0")+IFERROR(V247/H247,"0")</f>
        <v>0</v>
      </c>
      <c r="W248" s="345">
        <f>IFERROR(W244/H244,"0")+IFERROR(W245/H245,"0")+IFERROR(W246/H246,"0")+IFERROR(W247/H247,"0")</f>
        <v>0</v>
      </c>
      <c r="X248" s="345">
        <f>IFERROR(IF(X244="",0,X244),"0")+IFERROR(IF(X245="",0,X245),"0")+IFERROR(IF(X246="",0,X246),"0")+IFERROR(IF(X247="",0,X247),"0")</f>
        <v>0</v>
      </c>
      <c r="Y248" s="346"/>
      <c r="Z248" s="346"/>
    </row>
    <row r="249" spans="1:53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403"/>
      <c r="N249" s="365" t="s">
        <v>66</v>
      </c>
      <c r="O249" s="363"/>
      <c r="P249" s="363"/>
      <c r="Q249" s="363"/>
      <c r="R249" s="363"/>
      <c r="S249" s="363"/>
      <c r="T249" s="364"/>
      <c r="U249" s="37" t="s">
        <v>65</v>
      </c>
      <c r="V249" s="345">
        <f>IFERROR(SUM(V244:V247),"0")</f>
        <v>0</v>
      </c>
      <c r="W249" s="345">
        <f>IFERROR(SUM(W244:W247),"0")</f>
        <v>0</v>
      </c>
      <c r="X249" s="37"/>
      <c r="Y249" s="346"/>
      <c r="Z249" s="346"/>
    </row>
    <row r="250" spans="1:53" ht="14.25" hidden="1" customHeight="1" x14ac:dyDescent="0.25">
      <c r="A250" s="356" t="s">
        <v>68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39"/>
      <c r="Z250" s="339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50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9"/>
      <c r="P251" s="359"/>
      <c r="Q251" s="359"/>
      <c r="R251" s="350"/>
      <c r="S251" s="34"/>
      <c r="T251" s="34"/>
      <c r="U251" s="35" t="s">
        <v>65</v>
      </c>
      <c r="V251" s="343">
        <v>8000</v>
      </c>
      <c r="W251" s="344">
        <f t="shared" ref="W251:W260" si="14">IFERROR(IF(V251="",0,CEILING((V251/$H251),1)*$H251),"")</f>
        <v>8002.8</v>
      </c>
      <c r="X251" s="36">
        <f>IFERROR(IF(W251=0,"",ROUNDUP(W251/H251,0)*0.02175),"")</f>
        <v>22.3155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50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9"/>
      <c r="P252" s="359"/>
      <c r="Q252" s="359"/>
      <c r="R252" s="350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50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9"/>
      <c r="P253" s="359"/>
      <c r="Q253" s="359"/>
      <c r="R253" s="350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50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9"/>
      <c r="P254" s="359"/>
      <c r="Q254" s="359"/>
      <c r="R254" s="350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50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9"/>
      <c r="P255" s="359"/>
      <c r="Q255" s="359"/>
      <c r="R255" s="350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50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9"/>
      <c r="P256" s="359"/>
      <c r="Q256" s="359"/>
      <c r="R256" s="350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50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9"/>
      <c r="P257" s="359"/>
      <c r="Q257" s="359"/>
      <c r="R257" s="350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50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9"/>
      <c r="P258" s="359"/>
      <c r="Q258" s="359"/>
      <c r="R258" s="350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50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3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9"/>
      <c r="P259" s="359"/>
      <c r="Q259" s="359"/>
      <c r="R259" s="350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50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2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9"/>
      <c r="P260" s="359"/>
      <c r="Q260" s="359"/>
      <c r="R260" s="350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402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403"/>
      <c r="N261" s="365" t="s">
        <v>66</v>
      </c>
      <c r="O261" s="363"/>
      <c r="P261" s="363"/>
      <c r="Q261" s="363"/>
      <c r="R261" s="363"/>
      <c r="S261" s="363"/>
      <c r="T261" s="364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1025.6410256410256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1026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22.3155</v>
      </c>
      <c r="Y261" s="346"/>
      <c r="Z261" s="346"/>
    </row>
    <row r="262" spans="1:53" x14ac:dyDescent="0.2">
      <c r="A262" s="357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403"/>
      <c r="N262" s="365" t="s">
        <v>66</v>
      </c>
      <c r="O262" s="363"/>
      <c r="P262" s="363"/>
      <c r="Q262" s="363"/>
      <c r="R262" s="363"/>
      <c r="S262" s="363"/>
      <c r="T262" s="364"/>
      <c r="U262" s="37" t="s">
        <v>65</v>
      </c>
      <c r="V262" s="345">
        <f>IFERROR(SUM(V251:V260),"0")</f>
        <v>8000</v>
      </c>
      <c r="W262" s="345">
        <f>IFERROR(SUM(W251:W260),"0")</f>
        <v>8002.8</v>
      </c>
      <c r="X262" s="37"/>
      <c r="Y262" s="346"/>
      <c r="Z262" s="346"/>
    </row>
    <row r="263" spans="1:53" ht="14.25" hidden="1" customHeight="1" x14ac:dyDescent="0.25">
      <c r="A263" s="356" t="s">
        <v>204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39"/>
      <c r="Z263" s="339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50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9"/>
      <c r="P264" s="359"/>
      <c r="Q264" s="359"/>
      <c r="R264" s="350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50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9"/>
      <c r="P265" s="359"/>
      <c r="Q265" s="359"/>
      <c r="R265" s="350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50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9"/>
      <c r="P266" s="359"/>
      <c r="Q266" s="359"/>
      <c r="R266" s="350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idden="1" x14ac:dyDescent="0.2">
      <c r="A267" s="402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403"/>
      <c r="N267" s="365" t="s">
        <v>66</v>
      </c>
      <c r="O267" s="363"/>
      <c r="P267" s="363"/>
      <c r="Q267" s="363"/>
      <c r="R267" s="363"/>
      <c r="S267" s="363"/>
      <c r="T267" s="364"/>
      <c r="U267" s="37" t="s">
        <v>67</v>
      </c>
      <c r="V267" s="345">
        <f>IFERROR(V264/H264,"0")+IFERROR(V265/H265,"0")+IFERROR(V266/H266,"0")</f>
        <v>0</v>
      </c>
      <c r="W267" s="345">
        <f>IFERROR(W264/H264,"0")+IFERROR(W265/H265,"0")+IFERROR(W266/H266,"0")</f>
        <v>0</v>
      </c>
      <c r="X267" s="345">
        <f>IFERROR(IF(X264="",0,X264),"0")+IFERROR(IF(X265="",0,X265),"0")+IFERROR(IF(X266="",0,X266),"0")</f>
        <v>0</v>
      </c>
      <c r="Y267" s="346"/>
      <c r="Z267" s="346"/>
    </row>
    <row r="268" spans="1:53" hidden="1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403"/>
      <c r="N268" s="365" t="s">
        <v>66</v>
      </c>
      <c r="O268" s="363"/>
      <c r="P268" s="363"/>
      <c r="Q268" s="363"/>
      <c r="R268" s="363"/>
      <c r="S268" s="363"/>
      <c r="T268" s="364"/>
      <c r="U268" s="37" t="s">
        <v>65</v>
      </c>
      <c r="V268" s="345">
        <f>IFERROR(SUM(V264:V266),"0")</f>
        <v>0</v>
      </c>
      <c r="W268" s="345">
        <f>IFERROR(SUM(W264:W266),"0")</f>
        <v>0</v>
      </c>
      <c r="X268" s="37"/>
      <c r="Y268" s="346"/>
      <c r="Z268" s="346"/>
    </row>
    <row r="269" spans="1:53" ht="14.25" hidden="1" customHeight="1" x14ac:dyDescent="0.25">
      <c r="A269" s="356" t="s">
        <v>84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39"/>
      <c r="Z269" s="339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50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3" t="s">
        <v>402</v>
      </c>
      <c r="O270" s="359"/>
      <c r="P270" s="359"/>
      <c r="Q270" s="359"/>
      <c r="R270" s="350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50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0" t="s">
        <v>405</v>
      </c>
      <c r="O271" s="359"/>
      <c r="P271" s="359"/>
      <c r="Q271" s="359"/>
      <c r="R271" s="350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50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9"/>
      <c r="P272" s="359"/>
      <c r="Q272" s="359"/>
      <c r="R272" s="350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402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403"/>
      <c r="N273" s="365" t="s">
        <v>66</v>
      </c>
      <c r="O273" s="363"/>
      <c r="P273" s="363"/>
      <c r="Q273" s="363"/>
      <c r="R273" s="363"/>
      <c r="S273" s="363"/>
      <c r="T273" s="364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403"/>
      <c r="N274" s="365" t="s">
        <v>66</v>
      </c>
      <c r="O274" s="363"/>
      <c r="P274" s="363"/>
      <c r="Q274" s="363"/>
      <c r="R274" s="363"/>
      <c r="S274" s="363"/>
      <c r="T274" s="364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56" t="s">
        <v>408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39"/>
      <c r="Z275" s="339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50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9"/>
      <c r="P276" s="359"/>
      <c r="Q276" s="359"/>
      <c r="R276" s="350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50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9"/>
      <c r="P277" s="359"/>
      <c r="Q277" s="359"/>
      <c r="R277" s="350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50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9"/>
      <c r="P278" s="359"/>
      <c r="Q278" s="359"/>
      <c r="R278" s="350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402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403"/>
      <c r="N279" s="365" t="s">
        <v>66</v>
      </c>
      <c r="O279" s="363"/>
      <c r="P279" s="363"/>
      <c r="Q279" s="363"/>
      <c r="R279" s="363"/>
      <c r="S279" s="363"/>
      <c r="T279" s="364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403"/>
      <c r="N280" s="365" t="s">
        <v>66</v>
      </c>
      <c r="O280" s="363"/>
      <c r="P280" s="363"/>
      <c r="Q280" s="363"/>
      <c r="R280" s="363"/>
      <c r="S280" s="363"/>
      <c r="T280" s="364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72" t="s">
        <v>417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38"/>
      <c r="Z281" s="338"/>
    </row>
    <row r="282" spans="1:53" ht="14.25" hidden="1" customHeight="1" x14ac:dyDescent="0.25">
      <c r="A282" s="356" t="s">
        <v>106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9"/>
      <c r="Z282" s="339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50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4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9"/>
      <c r="P283" s="359"/>
      <c r="Q283" s="359"/>
      <c r="R283" s="350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50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9"/>
      <c r="P284" s="359"/>
      <c r="Q284" s="359"/>
      <c r="R284" s="350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9">
        <v>4607091387452</v>
      </c>
      <c r="E285" s="350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9"/>
      <c r="P285" s="359"/>
      <c r="Q285" s="359"/>
      <c r="R285" s="350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9">
        <v>4607091387452</v>
      </c>
      <c r="E286" s="350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9"/>
      <c r="P286" s="359"/>
      <c r="Q286" s="359"/>
      <c r="R286" s="350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49">
        <v>4607091387452</v>
      </c>
      <c r="E287" s="350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7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9"/>
      <c r="P287" s="359"/>
      <c r="Q287" s="359"/>
      <c r="R287" s="350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50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9"/>
      <c r="P288" s="359"/>
      <c r="Q288" s="359"/>
      <c r="R288" s="350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50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9"/>
      <c r="P289" s="359"/>
      <c r="Q289" s="359"/>
      <c r="R289" s="350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50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9"/>
      <c r="P290" s="359"/>
      <c r="Q290" s="359"/>
      <c r="R290" s="350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402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403"/>
      <c r="N291" s="365" t="s">
        <v>66</v>
      </c>
      <c r="O291" s="363"/>
      <c r="P291" s="363"/>
      <c r="Q291" s="363"/>
      <c r="R291" s="363"/>
      <c r="S291" s="363"/>
      <c r="T291" s="364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7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403"/>
      <c r="N292" s="365" t="s">
        <v>66</v>
      </c>
      <c r="O292" s="363"/>
      <c r="P292" s="363"/>
      <c r="Q292" s="363"/>
      <c r="R292" s="363"/>
      <c r="S292" s="363"/>
      <c r="T292" s="364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56" t="s">
        <v>60</v>
      </c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  <c r="V293" s="357"/>
      <c r="W293" s="357"/>
      <c r="X293" s="357"/>
      <c r="Y293" s="339"/>
      <c r="Z293" s="339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50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9"/>
      <c r="P294" s="359"/>
      <c r="Q294" s="359"/>
      <c r="R294" s="350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50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9"/>
      <c r="P295" s="359"/>
      <c r="Q295" s="359"/>
      <c r="R295" s="350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402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403"/>
      <c r="N296" s="365" t="s">
        <v>66</v>
      </c>
      <c r="O296" s="363"/>
      <c r="P296" s="363"/>
      <c r="Q296" s="363"/>
      <c r="R296" s="363"/>
      <c r="S296" s="363"/>
      <c r="T296" s="364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7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403"/>
      <c r="N297" s="365" t="s">
        <v>66</v>
      </c>
      <c r="O297" s="363"/>
      <c r="P297" s="363"/>
      <c r="Q297" s="363"/>
      <c r="R297" s="363"/>
      <c r="S297" s="363"/>
      <c r="T297" s="364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72" t="s">
        <v>435</v>
      </c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57"/>
      <c r="N298" s="357"/>
      <c r="O298" s="357"/>
      <c r="P298" s="357"/>
      <c r="Q298" s="357"/>
      <c r="R298" s="357"/>
      <c r="S298" s="357"/>
      <c r="T298" s="357"/>
      <c r="U298" s="357"/>
      <c r="V298" s="357"/>
      <c r="W298" s="357"/>
      <c r="X298" s="357"/>
      <c r="Y298" s="338"/>
      <c r="Z298" s="338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9"/>
      <c r="Z299" s="339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50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9"/>
      <c r="P300" s="359"/>
      <c r="Q300" s="359"/>
      <c r="R300" s="350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402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403"/>
      <c r="N301" s="365" t="s">
        <v>66</v>
      </c>
      <c r="O301" s="363"/>
      <c r="P301" s="363"/>
      <c r="Q301" s="363"/>
      <c r="R301" s="363"/>
      <c r="S301" s="363"/>
      <c r="T301" s="364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7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403"/>
      <c r="N302" s="365" t="s">
        <v>66</v>
      </c>
      <c r="O302" s="363"/>
      <c r="P302" s="363"/>
      <c r="Q302" s="363"/>
      <c r="R302" s="363"/>
      <c r="S302" s="363"/>
      <c r="T302" s="364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56" t="s">
        <v>68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39"/>
      <c r="Z303" s="339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50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9"/>
      <c r="P304" s="359"/>
      <c r="Q304" s="359"/>
      <c r="R304" s="350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402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403"/>
      <c r="N305" s="365" t="s">
        <v>66</v>
      </c>
      <c r="O305" s="363"/>
      <c r="P305" s="363"/>
      <c r="Q305" s="363"/>
      <c r="R305" s="363"/>
      <c r="S305" s="363"/>
      <c r="T305" s="364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403"/>
      <c r="N306" s="365" t="s">
        <v>66</v>
      </c>
      <c r="O306" s="363"/>
      <c r="P306" s="363"/>
      <c r="Q306" s="363"/>
      <c r="R306" s="363"/>
      <c r="S306" s="363"/>
      <c r="T306" s="364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hidden="1" customHeight="1" x14ac:dyDescent="0.25">
      <c r="A307" s="356" t="s">
        <v>204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39"/>
      <c r="Z307" s="339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50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9"/>
      <c r="P308" s="359"/>
      <c r="Q308" s="359"/>
      <c r="R308" s="350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402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403"/>
      <c r="N309" s="365" t="s">
        <v>66</v>
      </c>
      <c r="O309" s="363"/>
      <c r="P309" s="363"/>
      <c r="Q309" s="363"/>
      <c r="R309" s="363"/>
      <c r="S309" s="363"/>
      <c r="T309" s="364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7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403"/>
      <c r="N310" s="365" t="s">
        <v>66</v>
      </c>
      <c r="O310" s="363"/>
      <c r="P310" s="363"/>
      <c r="Q310" s="363"/>
      <c r="R310" s="363"/>
      <c r="S310" s="363"/>
      <c r="T310" s="364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56" t="s">
        <v>84</v>
      </c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57"/>
      <c r="N311" s="357"/>
      <c r="O311" s="357"/>
      <c r="P311" s="357"/>
      <c r="Q311" s="357"/>
      <c r="R311" s="357"/>
      <c r="S311" s="357"/>
      <c r="T311" s="357"/>
      <c r="U311" s="357"/>
      <c r="V311" s="357"/>
      <c r="W311" s="357"/>
      <c r="X311" s="357"/>
      <c r="Y311" s="339"/>
      <c r="Z311" s="339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50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9"/>
      <c r="P312" s="359"/>
      <c r="Q312" s="359"/>
      <c r="R312" s="350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402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403"/>
      <c r="N313" s="365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403"/>
      <c r="N314" s="365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394" t="s">
        <v>444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48"/>
      <c r="Z315" s="48"/>
    </row>
    <row r="316" spans="1:53" ht="16.5" hidden="1" customHeight="1" x14ac:dyDescent="0.25">
      <c r="A316" s="372" t="s">
        <v>445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38"/>
      <c r="Z316" s="338"/>
    </row>
    <row r="317" spans="1:53" ht="14.25" hidden="1" customHeight="1" x14ac:dyDescent="0.25">
      <c r="A317" s="356" t="s">
        <v>68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9"/>
      <c r="Z317" s="339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9">
        <v>4607091383928</v>
      </c>
      <c r="E318" s="350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9"/>
      <c r="P318" s="359"/>
      <c r="Q318" s="359"/>
      <c r="R318" s="350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402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403"/>
      <c r="N319" s="365" t="s">
        <v>66</v>
      </c>
      <c r="O319" s="363"/>
      <c r="P319" s="363"/>
      <c r="Q319" s="363"/>
      <c r="R319" s="363"/>
      <c r="S319" s="363"/>
      <c r="T319" s="364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7"/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403"/>
      <c r="N320" s="365" t="s">
        <v>66</v>
      </c>
      <c r="O320" s="363"/>
      <c r="P320" s="363"/>
      <c r="Q320" s="363"/>
      <c r="R320" s="363"/>
      <c r="S320" s="363"/>
      <c r="T320" s="364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394" t="s">
        <v>448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48"/>
      <c r="Z321" s="48"/>
    </row>
    <row r="322" spans="1:53" ht="16.5" hidden="1" customHeight="1" x14ac:dyDescent="0.25">
      <c r="A322" s="372" t="s">
        <v>449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38"/>
      <c r="Z322" s="338"/>
    </row>
    <row r="323" spans="1:53" ht="14.25" hidden="1" customHeight="1" x14ac:dyDescent="0.25">
      <c r="A323" s="356" t="s">
        <v>106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339"/>
      <c r="Z323" s="339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9">
        <v>4607091383997</v>
      </c>
      <c r="E324" s="350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9"/>
      <c r="P324" s="359"/>
      <c r="Q324" s="359"/>
      <c r="R324" s="350"/>
      <c r="S324" s="34"/>
      <c r="T324" s="34"/>
      <c r="U324" s="35" t="s">
        <v>65</v>
      </c>
      <c r="V324" s="343">
        <v>2300</v>
      </c>
      <c r="W324" s="344">
        <f t="shared" ref="W324:W331" si="16">IFERROR(IF(V324="",0,CEILING((V324/$H324),1)*$H324),"")</f>
        <v>2310</v>
      </c>
      <c r="X324" s="36">
        <f>IFERROR(IF(W324=0,"",ROUNDUP(W324/H324,0)*0.02175),"")</f>
        <v>3.3494999999999999</v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9">
        <v>4607091383997</v>
      </c>
      <c r="E325" s="350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9"/>
      <c r="P325" s="359"/>
      <c r="Q325" s="359"/>
      <c r="R325" s="350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49">
        <v>4607091384130</v>
      </c>
      <c r="E326" s="350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9"/>
      <c r="P326" s="359"/>
      <c r="Q326" s="359"/>
      <c r="R326" s="350"/>
      <c r="S326" s="34"/>
      <c r="T326" s="34"/>
      <c r="U326" s="35" t="s">
        <v>65</v>
      </c>
      <c r="V326" s="343">
        <v>3200</v>
      </c>
      <c r="W326" s="344">
        <f t="shared" si="16"/>
        <v>3210</v>
      </c>
      <c r="X326" s="36">
        <f>IFERROR(IF(W326=0,"",ROUNDUP(W326/H326,0)*0.02039),"")</f>
        <v>4.3634599999999999</v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49">
        <v>4607091384130</v>
      </c>
      <c r="E327" s="350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9"/>
      <c r="P327" s="359"/>
      <c r="Q327" s="359"/>
      <c r="R327" s="350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49">
        <v>4607091384147</v>
      </c>
      <c r="E328" s="350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9"/>
      <c r="P328" s="359"/>
      <c r="Q328" s="359"/>
      <c r="R328" s="350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456</v>
      </c>
      <c r="B329" s="54" t="s">
        <v>458</v>
      </c>
      <c r="C329" s="31">
        <v>4301011330</v>
      </c>
      <c r="D329" s="349">
        <v>4607091384147</v>
      </c>
      <c r="E329" s="350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9"/>
      <c r="P329" s="359"/>
      <c r="Q329" s="359"/>
      <c r="R329" s="350"/>
      <c r="S329" s="34"/>
      <c r="T329" s="34"/>
      <c r="U329" s="35" t="s">
        <v>65</v>
      </c>
      <c r="V329" s="343">
        <v>0</v>
      </c>
      <c r="W329" s="344">
        <f t="shared" si="16"/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49">
        <v>4607091384154</v>
      </c>
      <c r="E330" s="350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9"/>
      <c r="P330" s="359"/>
      <c r="Q330" s="359"/>
      <c r="R330" s="350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49">
        <v>4607091384161</v>
      </c>
      <c r="E331" s="350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9"/>
      <c r="P331" s="359"/>
      <c r="Q331" s="359"/>
      <c r="R331" s="350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402"/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403"/>
      <c r="N332" s="365" t="s">
        <v>66</v>
      </c>
      <c r="O332" s="363"/>
      <c r="P332" s="363"/>
      <c r="Q332" s="363"/>
      <c r="R332" s="363"/>
      <c r="S332" s="363"/>
      <c r="T332" s="364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366.66666666666669</v>
      </c>
      <c r="W332" s="345">
        <f>IFERROR(W324/H324,"0")+IFERROR(W325/H325,"0")+IFERROR(W326/H326,"0")+IFERROR(W327/H327,"0")+IFERROR(W328/H328,"0")+IFERROR(W329/H329,"0")+IFERROR(W330/H330,"0")+IFERROR(W331/H331,"0")</f>
        <v>368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7.7129599999999998</v>
      </c>
      <c r="Y332" s="346"/>
      <c r="Z332" s="346"/>
    </row>
    <row r="333" spans="1:53" x14ac:dyDescent="0.2">
      <c r="A333" s="357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403"/>
      <c r="N333" s="365" t="s">
        <v>66</v>
      </c>
      <c r="O333" s="363"/>
      <c r="P333" s="363"/>
      <c r="Q333" s="363"/>
      <c r="R333" s="363"/>
      <c r="S333" s="363"/>
      <c r="T333" s="364"/>
      <c r="U333" s="37" t="s">
        <v>65</v>
      </c>
      <c r="V333" s="345">
        <f>IFERROR(SUM(V324:V331),"0")</f>
        <v>5500</v>
      </c>
      <c r="W333" s="345">
        <f>IFERROR(SUM(W324:W331),"0")</f>
        <v>5520</v>
      </c>
      <c r="X333" s="37"/>
      <c r="Y333" s="346"/>
      <c r="Z333" s="346"/>
    </row>
    <row r="334" spans="1:53" ht="14.25" hidden="1" customHeight="1" x14ac:dyDescent="0.25">
      <c r="A334" s="356" t="s">
        <v>98</v>
      </c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57"/>
      <c r="P334" s="357"/>
      <c r="Q334" s="357"/>
      <c r="R334" s="357"/>
      <c r="S334" s="357"/>
      <c r="T334" s="357"/>
      <c r="U334" s="357"/>
      <c r="V334" s="357"/>
      <c r="W334" s="357"/>
      <c r="X334" s="357"/>
      <c r="Y334" s="339"/>
      <c r="Z334" s="339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9">
        <v>4607091383980</v>
      </c>
      <c r="E335" s="350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9"/>
      <c r="P335" s="359"/>
      <c r="Q335" s="359"/>
      <c r="R335" s="350"/>
      <c r="S335" s="34"/>
      <c r="T335" s="34"/>
      <c r="U335" s="35" t="s">
        <v>65</v>
      </c>
      <c r="V335" s="343">
        <v>4500</v>
      </c>
      <c r="W335" s="344">
        <f>IFERROR(IF(V335="",0,CEILING((V335/$H335),1)*$H335),"")</f>
        <v>4500</v>
      </c>
      <c r="X335" s="36">
        <f>IFERROR(IF(W335=0,"",ROUNDUP(W335/H335,0)*0.02175),"")</f>
        <v>6.5249999999999995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9">
        <v>4680115883314</v>
      </c>
      <c r="E336" s="350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9"/>
      <c r="P336" s="359"/>
      <c r="Q336" s="359"/>
      <c r="R336" s="350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49">
        <v>4607091384178</v>
      </c>
      <c r="E337" s="350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9"/>
      <c r="P337" s="359"/>
      <c r="Q337" s="359"/>
      <c r="R337" s="350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402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403"/>
      <c r="N338" s="365" t="s">
        <v>66</v>
      </c>
      <c r="O338" s="363"/>
      <c r="P338" s="363"/>
      <c r="Q338" s="363"/>
      <c r="R338" s="363"/>
      <c r="S338" s="363"/>
      <c r="T338" s="364"/>
      <c r="U338" s="37" t="s">
        <v>67</v>
      </c>
      <c r="V338" s="345">
        <f>IFERROR(V335/H335,"0")+IFERROR(V336/H336,"0")+IFERROR(V337/H337,"0")</f>
        <v>300</v>
      </c>
      <c r="W338" s="345">
        <f>IFERROR(W335/H335,"0")+IFERROR(W336/H336,"0")+IFERROR(W337/H337,"0")</f>
        <v>300</v>
      </c>
      <c r="X338" s="345">
        <f>IFERROR(IF(X335="",0,X335),"0")+IFERROR(IF(X336="",0,X336),"0")+IFERROR(IF(X337="",0,X337),"0")</f>
        <v>6.5249999999999995</v>
      </c>
      <c r="Y338" s="346"/>
      <c r="Z338" s="346"/>
    </row>
    <row r="339" spans="1:53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403"/>
      <c r="N339" s="365" t="s">
        <v>66</v>
      </c>
      <c r="O339" s="363"/>
      <c r="P339" s="363"/>
      <c r="Q339" s="363"/>
      <c r="R339" s="363"/>
      <c r="S339" s="363"/>
      <c r="T339" s="364"/>
      <c r="U339" s="37" t="s">
        <v>65</v>
      </c>
      <c r="V339" s="345">
        <f>IFERROR(SUM(V335:V337),"0")</f>
        <v>4500</v>
      </c>
      <c r="W339" s="345">
        <f>IFERROR(SUM(W335:W337),"0")</f>
        <v>4500</v>
      </c>
      <c r="X339" s="37"/>
      <c r="Y339" s="346"/>
      <c r="Z339" s="346"/>
    </row>
    <row r="340" spans="1:53" ht="14.25" hidden="1" customHeight="1" x14ac:dyDescent="0.25">
      <c r="A340" s="356" t="s">
        <v>68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9"/>
      <c r="Z340" s="339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9">
        <v>4607091383928</v>
      </c>
      <c r="E341" s="350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57" t="s">
        <v>471</v>
      </c>
      <c r="O341" s="359"/>
      <c r="P341" s="359"/>
      <c r="Q341" s="359"/>
      <c r="R341" s="350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49">
        <v>4607091384260</v>
      </c>
      <c r="E342" s="350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9"/>
      <c r="P342" s="359"/>
      <c r="Q342" s="359"/>
      <c r="R342" s="350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402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403"/>
      <c r="N343" s="365" t="s">
        <v>66</v>
      </c>
      <c r="O343" s="363"/>
      <c r="P343" s="363"/>
      <c r="Q343" s="363"/>
      <c r="R343" s="363"/>
      <c r="S343" s="363"/>
      <c r="T343" s="364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403"/>
      <c r="N344" s="365" t="s">
        <v>66</v>
      </c>
      <c r="O344" s="363"/>
      <c r="P344" s="363"/>
      <c r="Q344" s="363"/>
      <c r="R344" s="363"/>
      <c r="S344" s="363"/>
      <c r="T344" s="364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56" t="s">
        <v>204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9"/>
      <c r="Z345" s="339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49">
        <v>4607091384673</v>
      </c>
      <c r="E346" s="350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9"/>
      <c r="P346" s="359"/>
      <c r="Q346" s="359"/>
      <c r="R346" s="350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40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403"/>
      <c r="N347" s="365" t="s">
        <v>66</v>
      </c>
      <c r="O347" s="363"/>
      <c r="P347" s="363"/>
      <c r="Q347" s="363"/>
      <c r="R347" s="363"/>
      <c r="S347" s="363"/>
      <c r="T347" s="364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403"/>
      <c r="N348" s="365" t="s">
        <v>66</v>
      </c>
      <c r="O348" s="363"/>
      <c r="P348" s="363"/>
      <c r="Q348" s="363"/>
      <c r="R348" s="363"/>
      <c r="S348" s="363"/>
      <c r="T348" s="364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72" t="s">
        <v>476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38"/>
      <c r="Z349" s="338"/>
    </row>
    <row r="350" spans="1:53" ht="14.25" hidden="1" customHeight="1" x14ac:dyDescent="0.25">
      <c r="A350" s="356" t="s">
        <v>106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39"/>
      <c r="Z350" s="339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49">
        <v>4607091384185</v>
      </c>
      <c r="E351" s="350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9"/>
      <c r="P351" s="359"/>
      <c r="Q351" s="359"/>
      <c r="R351" s="350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49">
        <v>4607091384192</v>
      </c>
      <c r="E352" s="350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9"/>
      <c r="P352" s="359"/>
      <c r="Q352" s="359"/>
      <c r="R352" s="350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9">
        <v>4680115881907</v>
      </c>
      <c r="E353" s="350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9"/>
      <c r="P353" s="359"/>
      <c r="Q353" s="359"/>
      <c r="R353" s="350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9">
        <v>4680115883925</v>
      </c>
      <c r="E354" s="350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3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9"/>
      <c r="P354" s="359"/>
      <c r="Q354" s="359"/>
      <c r="R354" s="350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49">
        <v>4607091384680</v>
      </c>
      <c r="E355" s="350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9"/>
      <c r="P355" s="359"/>
      <c r="Q355" s="359"/>
      <c r="R355" s="350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40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403"/>
      <c r="N356" s="365" t="s">
        <v>66</v>
      </c>
      <c r="O356" s="363"/>
      <c r="P356" s="363"/>
      <c r="Q356" s="363"/>
      <c r="R356" s="363"/>
      <c r="S356" s="363"/>
      <c r="T356" s="364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403"/>
      <c r="N357" s="365" t="s">
        <v>66</v>
      </c>
      <c r="O357" s="363"/>
      <c r="P357" s="363"/>
      <c r="Q357" s="363"/>
      <c r="R357" s="363"/>
      <c r="S357" s="363"/>
      <c r="T357" s="364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56" t="s">
        <v>60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9"/>
      <c r="Z358" s="339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49">
        <v>4607091384802</v>
      </c>
      <c r="E359" s="350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9"/>
      <c r="P359" s="359"/>
      <c r="Q359" s="359"/>
      <c r="R359" s="350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9">
        <v>4607091384826</v>
      </c>
      <c r="E360" s="350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9"/>
      <c r="P360" s="359"/>
      <c r="Q360" s="359"/>
      <c r="R360" s="350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402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403"/>
      <c r="N361" s="365" t="s">
        <v>66</v>
      </c>
      <c r="O361" s="363"/>
      <c r="P361" s="363"/>
      <c r="Q361" s="363"/>
      <c r="R361" s="363"/>
      <c r="S361" s="363"/>
      <c r="T361" s="364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403"/>
      <c r="N362" s="365" t="s">
        <v>66</v>
      </c>
      <c r="O362" s="363"/>
      <c r="P362" s="363"/>
      <c r="Q362" s="363"/>
      <c r="R362" s="363"/>
      <c r="S362" s="363"/>
      <c r="T362" s="364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56" t="s">
        <v>68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39"/>
      <c r="Z363" s="339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49">
        <v>4607091384246</v>
      </c>
      <c r="E364" s="350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9"/>
      <c r="P364" s="359"/>
      <c r="Q364" s="359"/>
      <c r="R364" s="350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9">
        <v>4680115881976</v>
      </c>
      <c r="E365" s="350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9"/>
      <c r="P365" s="359"/>
      <c r="Q365" s="359"/>
      <c r="R365" s="350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49">
        <v>4607091384253</v>
      </c>
      <c r="E366" s="350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9"/>
      <c r="P366" s="359"/>
      <c r="Q366" s="359"/>
      <c r="R366" s="350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9">
        <v>4680115881969</v>
      </c>
      <c r="E367" s="350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9"/>
      <c r="P367" s="359"/>
      <c r="Q367" s="359"/>
      <c r="R367" s="350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idden="1" x14ac:dyDescent="0.2">
      <c r="A368" s="402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403"/>
      <c r="N368" s="365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45">
        <f>IFERROR(V364/H364,"0")+IFERROR(V365/H365,"0")+IFERROR(V366/H366,"0")+IFERROR(V367/H367,"0")</f>
        <v>0</v>
      </c>
      <c r="W368" s="345">
        <f>IFERROR(W364/H364,"0")+IFERROR(W365/H365,"0")+IFERROR(W366/H366,"0")+IFERROR(W367/H367,"0")</f>
        <v>0</v>
      </c>
      <c r="X368" s="345">
        <f>IFERROR(IF(X364="",0,X364),"0")+IFERROR(IF(X365="",0,X365),"0")+IFERROR(IF(X366="",0,X366),"0")+IFERROR(IF(X367="",0,X367),"0")</f>
        <v>0</v>
      </c>
      <c r="Y368" s="346"/>
      <c r="Z368" s="346"/>
    </row>
    <row r="369" spans="1:53" hidden="1" x14ac:dyDescent="0.2">
      <c r="A369" s="357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403"/>
      <c r="N369" s="365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45">
        <f>IFERROR(SUM(V364:V367),"0")</f>
        <v>0</v>
      </c>
      <c r="W369" s="345">
        <f>IFERROR(SUM(W364:W367),"0")</f>
        <v>0</v>
      </c>
      <c r="X369" s="37"/>
      <c r="Y369" s="346"/>
      <c r="Z369" s="346"/>
    </row>
    <row r="370" spans="1:53" ht="14.25" hidden="1" customHeight="1" x14ac:dyDescent="0.25">
      <c r="A370" s="356" t="s">
        <v>204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9"/>
      <c r="Z370" s="339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9">
        <v>4607091389357</v>
      </c>
      <c r="E371" s="350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9"/>
      <c r="P371" s="359"/>
      <c r="Q371" s="359"/>
      <c r="R371" s="350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402"/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403"/>
      <c r="N372" s="365" t="s">
        <v>66</v>
      </c>
      <c r="O372" s="363"/>
      <c r="P372" s="363"/>
      <c r="Q372" s="363"/>
      <c r="R372" s="363"/>
      <c r="S372" s="363"/>
      <c r="T372" s="364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7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403"/>
      <c r="N373" s="365" t="s">
        <v>66</v>
      </c>
      <c r="O373" s="363"/>
      <c r="P373" s="363"/>
      <c r="Q373" s="363"/>
      <c r="R373" s="363"/>
      <c r="S373" s="363"/>
      <c r="T373" s="364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394" t="s">
        <v>501</v>
      </c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5"/>
      <c r="P374" s="395"/>
      <c r="Q374" s="395"/>
      <c r="R374" s="395"/>
      <c r="S374" s="395"/>
      <c r="T374" s="395"/>
      <c r="U374" s="395"/>
      <c r="V374" s="395"/>
      <c r="W374" s="395"/>
      <c r="X374" s="395"/>
      <c r="Y374" s="48"/>
      <c r="Z374" s="48"/>
    </row>
    <row r="375" spans="1:53" ht="16.5" hidden="1" customHeight="1" x14ac:dyDescent="0.25">
      <c r="A375" s="372" t="s">
        <v>502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38"/>
      <c r="Z375" s="338"/>
    </row>
    <row r="376" spans="1:53" ht="14.25" hidden="1" customHeight="1" x14ac:dyDescent="0.25">
      <c r="A376" s="356" t="s">
        <v>106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9"/>
      <c r="Z376" s="339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9">
        <v>4607091389708</v>
      </c>
      <c r="E377" s="350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9"/>
      <c r="P377" s="359"/>
      <c r="Q377" s="359"/>
      <c r="R377" s="350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49">
        <v>4607091389692</v>
      </c>
      <c r="E378" s="350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5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9"/>
      <c r="P378" s="359"/>
      <c r="Q378" s="359"/>
      <c r="R378" s="350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402"/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403"/>
      <c r="N379" s="365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7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403"/>
      <c r="N380" s="365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56" t="s">
        <v>60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39"/>
      <c r="Z381" s="339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49">
        <v>4607091389753</v>
      </c>
      <c r="E382" s="350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9"/>
      <c r="P382" s="359"/>
      <c r="Q382" s="359"/>
      <c r="R382" s="350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49">
        <v>4607091389760</v>
      </c>
      <c r="E383" s="350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9"/>
      <c r="P383" s="359"/>
      <c r="Q383" s="359"/>
      <c r="R383" s="350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511</v>
      </c>
      <c r="B384" s="54" t="s">
        <v>512</v>
      </c>
      <c r="C384" s="31">
        <v>4301031175</v>
      </c>
      <c r="D384" s="349">
        <v>4607091389746</v>
      </c>
      <c r="E384" s="350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9"/>
      <c r="P384" s="359"/>
      <c r="Q384" s="359"/>
      <c r="R384" s="350"/>
      <c r="S384" s="34"/>
      <c r="T384" s="34"/>
      <c r="U384" s="35" t="s">
        <v>65</v>
      </c>
      <c r="V384" s="343">
        <v>0</v>
      </c>
      <c r="W384" s="344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49">
        <v>4680115882928</v>
      </c>
      <c r="E385" s="350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9"/>
      <c r="P385" s="359"/>
      <c r="Q385" s="359"/>
      <c r="R385" s="350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9">
        <v>4680115883147</v>
      </c>
      <c r="E386" s="350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9"/>
      <c r="P386" s="359"/>
      <c r="Q386" s="359"/>
      <c r="R386" s="350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49">
        <v>4607091384338</v>
      </c>
      <c r="E387" s="350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9"/>
      <c r="P387" s="359"/>
      <c r="Q387" s="359"/>
      <c r="R387" s="350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9">
        <v>4680115883154</v>
      </c>
      <c r="E388" s="350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4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9"/>
      <c r="P388" s="359"/>
      <c r="Q388" s="359"/>
      <c r="R388" s="350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49">
        <v>4607091389524</v>
      </c>
      <c r="E389" s="350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9"/>
      <c r="P389" s="359"/>
      <c r="Q389" s="359"/>
      <c r="R389" s="350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9">
        <v>4680115883161</v>
      </c>
      <c r="E390" s="350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9"/>
      <c r="P390" s="359"/>
      <c r="Q390" s="359"/>
      <c r="R390" s="350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9">
        <v>4607091384345</v>
      </c>
      <c r="E391" s="350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9"/>
      <c r="P391" s="359"/>
      <c r="Q391" s="359"/>
      <c r="R391" s="350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9">
        <v>4680115883178</v>
      </c>
      <c r="E392" s="350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9"/>
      <c r="P392" s="359"/>
      <c r="Q392" s="359"/>
      <c r="R392" s="350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49">
        <v>4607091389531</v>
      </c>
      <c r="E393" s="350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9"/>
      <c r="P393" s="359"/>
      <c r="Q393" s="359"/>
      <c r="R393" s="350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9">
        <v>4680115883185</v>
      </c>
      <c r="E394" s="350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9"/>
      <c r="P394" s="359"/>
      <c r="Q394" s="359"/>
      <c r="R394" s="350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idden="1" x14ac:dyDescent="0.2">
      <c r="A395" s="402"/>
      <c r="B395" s="357"/>
      <c r="C395" s="357"/>
      <c r="D395" s="357"/>
      <c r="E395" s="357"/>
      <c r="F395" s="357"/>
      <c r="G395" s="357"/>
      <c r="H395" s="357"/>
      <c r="I395" s="357"/>
      <c r="J395" s="357"/>
      <c r="K395" s="357"/>
      <c r="L395" s="357"/>
      <c r="M395" s="403"/>
      <c r="N395" s="365" t="s">
        <v>66</v>
      </c>
      <c r="O395" s="363"/>
      <c r="P395" s="363"/>
      <c r="Q395" s="363"/>
      <c r="R395" s="363"/>
      <c r="S395" s="363"/>
      <c r="T395" s="364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346"/>
      <c r="Z395" s="346"/>
    </row>
    <row r="396" spans="1:53" hidden="1" x14ac:dyDescent="0.2">
      <c r="A396" s="357"/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403"/>
      <c r="N396" s="365" t="s">
        <v>66</v>
      </c>
      <c r="O396" s="363"/>
      <c r="P396" s="363"/>
      <c r="Q396" s="363"/>
      <c r="R396" s="363"/>
      <c r="S396" s="363"/>
      <c r="T396" s="364"/>
      <c r="U396" s="37" t="s">
        <v>65</v>
      </c>
      <c r="V396" s="345">
        <f>IFERROR(SUM(V382:V394),"0")</f>
        <v>0</v>
      </c>
      <c r="W396" s="345">
        <f>IFERROR(SUM(W382:W394),"0")</f>
        <v>0</v>
      </c>
      <c r="X396" s="37"/>
      <c r="Y396" s="346"/>
      <c r="Z396" s="346"/>
    </row>
    <row r="397" spans="1:53" ht="14.25" hidden="1" customHeight="1" x14ac:dyDescent="0.25">
      <c r="A397" s="356" t="s">
        <v>68</v>
      </c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57"/>
      <c r="N397" s="357"/>
      <c r="O397" s="357"/>
      <c r="P397" s="357"/>
      <c r="Q397" s="357"/>
      <c r="R397" s="357"/>
      <c r="S397" s="357"/>
      <c r="T397" s="357"/>
      <c r="U397" s="357"/>
      <c r="V397" s="357"/>
      <c r="W397" s="357"/>
      <c r="X397" s="357"/>
      <c r="Y397" s="339"/>
      <c r="Z397" s="339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9">
        <v>4607091389685</v>
      </c>
      <c r="E398" s="350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9"/>
      <c r="P398" s="359"/>
      <c r="Q398" s="359"/>
      <c r="R398" s="350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9">
        <v>4607091389654</v>
      </c>
      <c r="E399" s="350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9"/>
      <c r="P399" s="359"/>
      <c r="Q399" s="359"/>
      <c r="R399" s="350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9">
        <v>4607091384352</v>
      </c>
      <c r="E400" s="350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9"/>
      <c r="P400" s="359"/>
      <c r="Q400" s="359"/>
      <c r="R400" s="350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9">
        <v>4607091389661</v>
      </c>
      <c r="E401" s="350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9"/>
      <c r="P401" s="359"/>
      <c r="Q401" s="359"/>
      <c r="R401" s="350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402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403"/>
      <c r="N402" s="365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7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403"/>
      <c r="N403" s="365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56" t="s">
        <v>204</v>
      </c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57"/>
      <c r="N404" s="357"/>
      <c r="O404" s="357"/>
      <c r="P404" s="357"/>
      <c r="Q404" s="357"/>
      <c r="R404" s="357"/>
      <c r="S404" s="357"/>
      <c r="T404" s="357"/>
      <c r="U404" s="357"/>
      <c r="V404" s="357"/>
      <c r="W404" s="357"/>
      <c r="X404" s="357"/>
      <c r="Y404" s="339"/>
      <c r="Z404" s="339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9">
        <v>4680115881648</v>
      </c>
      <c r="E405" s="350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9"/>
      <c r="P405" s="359"/>
      <c r="Q405" s="359"/>
      <c r="R405" s="350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402"/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403"/>
      <c r="N406" s="365" t="s">
        <v>66</v>
      </c>
      <c r="O406" s="363"/>
      <c r="P406" s="363"/>
      <c r="Q406" s="363"/>
      <c r="R406" s="363"/>
      <c r="S406" s="363"/>
      <c r="T406" s="364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7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403"/>
      <c r="N407" s="365" t="s">
        <v>66</v>
      </c>
      <c r="O407" s="363"/>
      <c r="P407" s="363"/>
      <c r="Q407" s="363"/>
      <c r="R407" s="363"/>
      <c r="S407" s="363"/>
      <c r="T407" s="364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56" t="s">
        <v>84</v>
      </c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57"/>
      <c r="N408" s="357"/>
      <c r="O408" s="357"/>
      <c r="P408" s="357"/>
      <c r="Q408" s="357"/>
      <c r="R408" s="357"/>
      <c r="S408" s="357"/>
      <c r="T408" s="357"/>
      <c r="U408" s="357"/>
      <c r="V408" s="357"/>
      <c r="W408" s="357"/>
      <c r="X408" s="357"/>
      <c r="Y408" s="339"/>
      <c r="Z408" s="339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9">
        <v>4680115884359</v>
      </c>
      <c r="E409" s="350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9"/>
      <c r="P409" s="359"/>
      <c r="Q409" s="359"/>
      <c r="R409" s="350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49">
        <v>4680115884335</v>
      </c>
      <c r="E410" s="350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9"/>
      <c r="P410" s="359"/>
      <c r="Q410" s="359"/>
      <c r="R410" s="350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49">
        <v>4680115884342</v>
      </c>
      <c r="E411" s="350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5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9"/>
      <c r="P411" s="359"/>
      <c r="Q411" s="359"/>
      <c r="R411" s="350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9">
        <v>4680115884113</v>
      </c>
      <c r="E412" s="350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9"/>
      <c r="P412" s="359"/>
      <c r="Q412" s="359"/>
      <c r="R412" s="350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402"/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403"/>
      <c r="N413" s="365" t="s">
        <v>66</v>
      </c>
      <c r="O413" s="363"/>
      <c r="P413" s="363"/>
      <c r="Q413" s="363"/>
      <c r="R413" s="363"/>
      <c r="S413" s="363"/>
      <c r="T413" s="364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7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403"/>
      <c r="N414" s="365" t="s">
        <v>66</v>
      </c>
      <c r="O414" s="363"/>
      <c r="P414" s="363"/>
      <c r="Q414" s="363"/>
      <c r="R414" s="363"/>
      <c r="S414" s="363"/>
      <c r="T414" s="364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72" t="s">
        <v>553</v>
      </c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57"/>
      <c r="N415" s="357"/>
      <c r="O415" s="357"/>
      <c r="P415" s="357"/>
      <c r="Q415" s="357"/>
      <c r="R415" s="357"/>
      <c r="S415" s="357"/>
      <c r="T415" s="357"/>
      <c r="U415" s="357"/>
      <c r="V415" s="357"/>
      <c r="W415" s="357"/>
      <c r="X415" s="357"/>
      <c r="Y415" s="338"/>
      <c r="Z415" s="338"/>
    </row>
    <row r="416" spans="1:53" ht="14.25" hidden="1" customHeight="1" x14ac:dyDescent="0.25">
      <c r="A416" s="356" t="s">
        <v>98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9"/>
      <c r="Z416" s="339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49">
        <v>4607091389388</v>
      </c>
      <c r="E417" s="350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9"/>
      <c r="P417" s="359"/>
      <c r="Q417" s="359"/>
      <c r="R417" s="350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9">
        <v>4607091389364</v>
      </c>
      <c r="E418" s="350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9"/>
      <c r="P418" s="359"/>
      <c r="Q418" s="359"/>
      <c r="R418" s="350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402"/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403"/>
      <c r="N419" s="365" t="s">
        <v>66</v>
      </c>
      <c r="O419" s="363"/>
      <c r="P419" s="363"/>
      <c r="Q419" s="363"/>
      <c r="R419" s="363"/>
      <c r="S419" s="363"/>
      <c r="T419" s="364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7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403"/>
      <c r="N420" s="365" t="s">
        <v>66</v>
      </c>
      <c r="O420" s="363"/>
      <c r="P420" s="363"/>
      <c r="Q420" s="363"/>
      <c r="R420" s="363"/>
      <c r="S420" s="363"/>
      <c r="T420" s="364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56" t="s">
        <v>60</v>
      </c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57"/>
      <c r="N421" s="357"/>
      <c r="O421" s="357"/>
      <c r="P421" s="357"/>
      <c r="Q421" s="357"/>
      <c r="R421" s="357"/>
      <c r="S421" s="357"/>
      <c r="T421" s="357"/>
      <c r="U421" s="357"/>
      <c r="V421" s="357"/>
      <c r="W421" s="357"/>
      <c r="X421" s="357"/>
      <c r="Y421" s="339"/>
      <c r="Z421" s="339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49">
        <v>4607091389739</v>
      </c>
      <c r="E422" s="350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9"/>
      <c r="P422" s="359"/>
      <c r="Q422" s="359"/>
      <c r="R422" s="350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9">
        <v>4680115883048</v>
      </c>
      <c r="E423" s="350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9"/>
      <c r="P423" s="359"/>
      <c r="Q423" s="359"/>
      <c r="R423" s="350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9">
        <v>4607091389425</v>
      </c>
      <c r="E424" s="350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9"/>
      <c r="P424" s="359"/>
      <c r="Q424" s="359"/>
      <c r="R424" s="350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9">
        <v>4680115882911</v>
      </c>
      <c r="E425" s="350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9"/>
      <c r="P425" s="359"/>
      <c r="Q425" s="359"/>
      <c r="R425" s="350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9">
        <v>4680115880771</v>
      </c>
      <c r="E426" s="350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9"/>
      <c r="P426" s="359"/>
      <c r="Q426" s="359"/>
      <c r="R426" s="350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9">
        <v>4607091389500</v>
      </c>
      <c r="E427" s="350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9"/>
      <c r="P427" s="359"/>
      <c r="Q427" s="359"/>
      <c r="R427" s="350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9">
        <v>4680115881983</v>
      </c>
      <c r="E428" s="350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9"/>
      <c r="P428" s="359"/>
      <c r="Q428" s="359"/>
      <c r="R428" s="350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402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403"/>
      <c r="N429" s="365" t="s">
        <v>66</v>
      </c>
      <c r="O429" s="363"/>
      <c r="P429" s="363"/>
      <c r="Q429" s="363"/>
      <c r="R429" s="363"/>
      <c r="S429" s="363"/>
      <c r="T429" s="364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7"/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403"/>
      <c r="N430" s="365" t="s">
        <v>66</v>
      </c>
      <c r="O430" s="363"/>
      <c r="P430" s="363"/>
      <c r="Q430" s="363"/>
      <c r="R430" s="363"/>
      <c r="S430" s="363"/>
      <c r="T430" s="364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56" t="s">
        <v>93</v>
      </c>
      <c r="B431" s="357"/>
      <c r="C431" s="357"/>
      <c r="D431" s="357"/>
      <c r="E431" s="357"/>
      <c r="F431" s="357"/>
      <c r="G431" s="357"/>
      <c r="H431" s="357"/>
      <c r="I431" s="357"/>
      <c r="J431" s="357"/>
      <c r="K431" s="357"/>
      <c r="L431" s="357"/>
      <c r="M431" s="357"/>
      <c r="N431" s="357"/>
      <c r="O431" s="357"/>
      <c r="P431" s="357"/>
      <c r="Q431" s="357"/>
      <c r="R431" s="357"/>
      <c r="S431" s="357"/>
      <c r="T431" s="357"/>
      <c r="U431" s="357"/>
      <c r="V431" s="357"/>
      <c r="W431" s="357"/>
      <c r="X431" s="357"/>
      <c r="Y431" s="339"/>
      <c r="Z431" s="339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9">
        <v>4680115884090</v>
      </c>
      <c r="E432" s="350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9"/>
      <c r="P432" s="359"/>
      <c r="Q432" s="359"/>
      <c r="R432" s="350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402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403"/>
      <c r="N433" s="365" t="s">
        <v>66</v>
      </c>
      <c r="O433" s="363"/>
      <c r="P433" s="363"/>
      <c r="Q433" s="363"/>
      <c r="R433" s="363"/>
      <c r="S433" s="363"/>
      <c r="T433" s="364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403"/>
      <c r="N434" s="365" t="s">
        <v>66</v>
      </c>
      <c r="O434" s="363"/>
      <c r="P434" s="363"/>
      <c r="Q434" s="363"/>
      <c r="R434" s="363"/>
      <c r="S434" s="363"/>
      <c r="T434" s="364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56" t="s">
        <v>574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39"/>
      <c r="Z435" s="339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49">
        <v>4680115884564</v>
      </c>
      <c r="E436" s="350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59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9"/>
      <c r="P436" s="359"/>
      <c r="Q436" s="359"/>
      <c r="R436" s="350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40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403"/>
      <c r="N437" s="365" t="s">
        <v>66</v>
      </c>
      <c r="O437" s="363"/>
      <c r="P437" s="363"/>
      <c r="Q437" s="363"/>
      <c r="R437" s="363"/>
      <c r="S437" s="363"/>
      <c r="T437" s="364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403"/>
      <c r="N438" s="365" t="s">
        <v>66</v>
      </c>
      <c r="O438" s="363"/>
      <c r="P438" s="363"/>
      <c r="Q438" s="363"/>
      <c r="R438" s="363"/>
      <c r="S438" s="363"/>
      <c r="T438" s="364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394" t="s">
        <v>577</v>
      </c>
      <c r="B439" s="395"/>
      <c r="C439" s="395"/>
      <c r="D439" s="395"/>
      <c r="E439" s="395"/>
      <c r="F439" s="395"/>
      <c r="G439" s="395"/>
      <c r="H439" s="395"/>
      <c r="I439" s="395"/>
      <c r="J439" s="395"/>
      <c r="K439" s="395"/>
      <c r="L439" s="395"/>
      <c r="M439" s="395"/>
      <c r="N439" s="395"/>
      <c r="O439" s="395"/>
      <c r="P439" s="395"/>
      <c r="Q439" s="395"/>
      <c r="R439" s="395"/>
      <c r="S439" s="395"/>
      <c r="T439" s="395"/>
      <c r="U439" s="395"/>
      <c r="V439" s="395"/>
      <c r="W439" s="395"/>
      <c r="X439" s="395"/>
      <c r="Y439" s="48"/>
      <c r="Z439" s="48"/>
    </row>
    <row r="440" spans="1:53" ht="16.5" hidden="1" customHeight="1" x14ac:dyDescent="0.25">
      <c r="A440" s="372" t="s">
        <v>577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8"/>
      <c r="Z440" s="338"/>
    </row>
    <row r="441" spans="1:53" ht="14.25" hidden="1" customHeight="1" x14ac:dyDescent="0.25">
      <c r="A441" s="356" t="s">
        <v>106</v>
      </c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57"/>
      <c r="N441" s="357"/>
      <c r="O441" s="357"/>
      <c r="P441" s="357"/>
      <c r="Q441" s="357"/>
      <c r="R441" s="357"/>
      <c r="S441" s="357"/>
      <c r="T441" s="357"/>
      <c r="U441" s="357"/>
      <c r="V441" s="357"/>
      <c r="W441" s="357"/>
      <c r="X441" s="357"/>
      <c r="Y441" s="339"/>
      <c r="Z441" s="339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49">
        <v>4607091389067</v>
      </c>
      <c r="E442" s="350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6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9"/>
      <c r="P442" s="359"/>
      <c r="Q442" s="359"/>
      <c r="R442" s="350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580</v>
      </c>
      <c r="B443" s="54" t="s">
        <v>581</v>
      </c>
      <c r="C443" s="31">
        <v>4301011363</v>
      </c>
      <c r="D443" s="349">
        <v>4607091383522</v>
      </c>
      <c r="E443" s="350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9"/>
      <c r="P443" s="359"/>
      <c r="Q443" s="359"/>
      <c r="R443" s="350"/>
      <c r="S443" s="34"/>
      <c r="T443" s="34"/>
      <c r="U443" s="35" t="s">
        <v>65</v>
      </c>
      <c r="V443" s="343">
        <v>0</v>
      </c>
      <c r="W443" s="344">
        <f t="shared" si="20"/>
        <v>0</v>
      </c>
      <c r="X443" s="36" t="str">
        <f t="shared" si="21"/>
        <v/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49">
        <v>4607091384437</v>
      </c>
      <c r="E444" s="350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9"/>
      <c r="P444" s="359"/>
      <c r="Q444" s="359"/>
      <c r="R444" s="350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9">
        <v>4607091384437</v>
      </c>
      <c r="E445" s="350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49" t="s">
        <v>585</v>
      </c>
      <c r="O445" s="359"/>
      <c r="P445" s="359"/>
      <c r="Q445" s="359"/>
      <c r="R445" s="350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49">
        <v>4607091389104</v>
      </c>
      <c r="E446" s="350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4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9"/>
      <c r="P446" s="359"/>
      <c r="Q446" s="359"/>
      <c r="R446" s="350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9">
        <v>4607091389104</v>
      </c>
      <c r="E447" s="350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589" t="s">
        <v>589</v>
      </c>
      <c r="O447" s="359"/>
      <c r="P447" s="359"/>
      <c r="Q447" s="359"/>
      <c r="R447" s="350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9">
        <v>4680115880603</v>
      </c>
      <c r="E448" s="350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9"/>
      <c r="P448" s="359"/>
      <c r="Q448" s="359"/>
      <c r="R448" s="350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49">
        <v>4607091389999</v>
      </c>
      <c r="E449" s="350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9"/>
      <c r="P449" s="359"/>
      <c r="Q449" s="359"/>
      <c r="R449" s="350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9">
        <v>4680115882782</v>
      </c>
      <c r="E450" s="350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9"/>
      <c r="P450" s="359"/>
      <c r="Q450" s="359"/>
      <c r="R450" s="350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9">
        <v>4680115882782</v>
      </c>
      <c r="E451" s="350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45" t="s">
        <v>598</v>
      </c>
      <c r="O451" s="359"/>
      <c r="P451" s="359"/>
      <c r="Q451" s="359"/>
      <c r="R451" s="350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9">
        <v>4607091389098</v>
      </c>
      <c r="E452" s="350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9"/>
      <c r="P452" s="359"/>
      <c r="Q452" s="359"/>
      <c r="R452" s="350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9">
        <v>4607091389982</v>
      </c>
      <c r="E453" s="350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9"/>
      <c r="P453" s="359"/>
      <c r="Q453" s="359"/>
      <c r="R453" s="350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9">
        <v>4607091389982</v>
      </c>
      <c r="E454" s="350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388" t="s">
        <v>604</v>
      </c>
      <c r="O454" s="359"/>
      <c r="P454" s="359"/>
      <c r="Q454" s="359"/>
      <c r="R454" s="350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hidden="1" x14ac:dyDescent="0.2">
      <c r="A455" s="402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403"/>
      <c r="N455" s="365" t="s">
        <v>66</v>
      </c>
      <c r="O455" s="363"/>
      <c r="P455" s="363"/>
      <c r="Q455" s="363"/>
      <c r="R455" s="363"/>
      <c r="S455" s="363"/>
      <c r="T455" s="364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346"/>
      <c r="Z455" s="346"/>
    </row>
    <row r="456" spans="1:53" hidden="1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403"/>
      <c r="N456" s="365" t="s">
        <v>66</v>
      </c>
      <c r="O456" s="363"/>
      <c r="P456" s="363"/>
      <c r="Q456" s="363"/>
      <c r="R456" s="363"/>
      <c r="S456" s="363"/>
      <c r="T456" s="364"/>
      <c r="U456" s="37" t="s">
        <v>65</v>
      </c>
      <c r="V456" s="345">
        <f>IFERROR(SUM(V442:V454),"0")</f>
        <v>0</v>
      </c>
      <c r="W456" s="345">
        <f>IFERROR(SUM(W442:W454),"0")</f>
        <v>0</v>
      </c>
      <c r="X456" s="37"/>
      <c r="Y456" s="346"/>
      <c r="Z456" s="346"/>
    </row>
    <row r="457" spans="1:53" ht="14.25" hidden="1" customHeight="1" x14ac:dyDescent="0.25">
      <c r="A457" s="356" t="s">
        <v>98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9"/>
      <c r="Z457" s="339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49">
        <v>4607091388930</v>
      </c>
      <c r="E458" s="350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9"/>
      <c r="P458" s="359"/>
      <c r="Q458" s="359"/>
      <c r="R458" s="350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49">
        <v>4680115880054</v>
      </c>
      <c r="E459" s="350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4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9"/>
      <c r="P459" s="359"/>
      <c r="Q459" s="359"/>
      <c r="R459" s="350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402"/>
      <c r="B460" s="357"/>
      <c r="C460" s="357"/>
      <c r="D460" s="357"/>
      <c r="E460" s="357"/>
      <c r="F460" s="357"/>
      <c r="G460" s="357"/>
      <c r="H460" s="357"/>
      <c r="I460" s="357"/>
      <c r="J460" s="357"/>
      <c r="K460" s="357"/>
      <c r="L460" s="357"/>
      <c r="M460" s="403"/>
      <c r="N460" s="365" t="s">
        <v>66</v>
      </c>
      <c r="O460" s="363"/>
      <c r="P460" s="363"/>
      <c r="Q460" s="363"/>
      <c r="R460" s="363"/>
      <c r="S460" s="363"/>
      <c r="T460" s="364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hidden="1" x14ac:dyDescent="0.2">
      <c r="A461" s="357"/>
      <c r="B461" s="357"/>
      <c r="C461" s="357"/>
      <c r="D461" s="357"/>
      <c r="E461" s="357"/>
      <c r="F461" s="357"/>
      <c r="G461" s="357"/>
      <c r="H461" s="357"/>
      <c r="I461" s="357"/>
      <c r="J461" s="357"/>
      <c r="K461" s="357"/>
      <c r="L461" s="357"/>
      <c r="M461" s="403"/>
      <c r="N461" s="365" t="s">
        <v>66</v>
      </c>
      <c r="O461" s="363"/>
      <c r="P461" s="363"/>
      <c r="Q461" s="363"/>
      <c r="R461" s="363"/>
      <c r="S461" s="363"/>
      <c r="T461" s="364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hidden="1" customHeight="1" x14ac:dyDescent="0.25">
      <c r="A462" s="356" t="s">
        <v>60</v>
      </c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57"/>
      <c r="N462" s="357"/>
      <c r="O462" s="357"/>
      <c r="P462" s="357"/>
      <c r="Q462" s="357"/>
      <c r="R462" s="357"/>
      <c r="S462" s="357"/>
      <c r="T462" s="357"/>
      <c r="U462" s="357"/>
      <c r="V462" s="357"/>
      <c r="W462" s="357"/>
      <c r="X462" s="357"/>
      <c r="Y462" s="339"/>
      <c r="Z462" s="339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49">
        <v>4680115883116</v>
      </c>
      <c r="E463" s="350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9"/>
      <c r="P463" s="359"/>
      <c r="Q463" s="359"/>
      <c r="R463" s="350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49">
        <v>4680115883093</v>
      </c>
      <c r="E464" s="350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9"/>
      <c r="P464" s="359"/>
      <c r="Q464" s="359"/>
      <c r="R464" s="350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49">
        <v>4680115883109</v>
      </c>
      <c r="E465" s="350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9"/>
      <c r="P465" s="359"/>
      <c r="Q465" s="359"/>
      <c r="R465" s="350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9">
        <v>4680115882072</v>
      </c>
      <c r="E466" s="350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9"/>
      <c r="P466" s="359"/>
      <c r="Q466" s="359"/>
      <c r="R466" s="350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49">
        <v>4680115882102</v>
      </c>
      <c r="E467" s="350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9"/>
      <c r="P467" s="359"/>
      <c r="Q467" s="359"/>
      <c r="R467" s="350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49">
        <v>4680115882096</v>
      </c>
      <c r="E468" s="350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9"/>
      <c r="P468" s="359"/>
      <c r="Q468" s="359"/>
      <c r="R468" s="350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402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403"/>
      <c r="N469" s="365" t="s">
        <v>66</v>
      </c>
      <c r="O469" s="363"/>
      <c r="P469" s="363"/>
      <c r="Q469" s="363"/>
      <c r="R469" s="363"/>
      <c r="S469" s="363"/>
      <c r="T469" s="364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hidden="1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403"/>
      <c r="N470" s="365" t="s">
        <v>66</v>
      </c>
      <c r="O470" s="363"/>
      <c r="P470" s="363"/>
      <c r="Q470" s="363"/>
      <c r="R470" s="363"/>
      <c r="S470" s="363"/>
      <c r="T470" s="364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hidden="1" customHeight="1" x14ac:dyDescent="0.25">
      <c r="A471" s="356" t="s">
        <v>68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39"/>
      <c r="Z471" s="339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9">
        <v>4680115883536</v>
      </c>
      <c r="E472" s="350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9"/>
      <c r="P472" s="359"/>
      <c r="Q472" s="359"/>
      <c r="R472" s="350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9">
        <v>4607091383409</v>
      </c>
      <c r="E473" s="350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9"/>
      <c r="P473" s="359"/>
      <c r="Q473" s="359"/>
      <c r="R473" s="350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9">
        <v>4607091383416</v>
      </c>
      <c r="E474" s="350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9"/>
      <c r="P474" s="359"/>
      <c r="Q474" s="359"/>
      <c r="R474" s="350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402"/>
      <c r="B475" s="357"/>
      <c r="C475" s="357"/>
      <c r="D475" s="357"/>
      <c r="E475" s="357"/>
      <c r="F475" s="357"/>
      <c r="G475" s="357"/>
      <c r="H475" s="357"/>
      <c r="I475" s="357"/>
      <c r="J475" s="357"/>
      <c r="K475" s="357"/>
      <c r="L475" s="357"/>
      <c r="M475" s="403"/>
      <c r="N475" s="365" t="s">
        <v>66</v>
      </c>
      <c r="O475" s="363"/>
      <c r="P475" s="363"/>
      <c r="Q475" s="363"/>
      <c r="R475" s="363"/>
      <c r="S475" s="363"/>
      <c r="T475" s="364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7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403"/>
      <c r="N476" s="365" t="s">
        <v>66</v>
      </c>
      <c r="O476" s="363"/>
      <c r="P476" s="363"/>
      <c r="Q476" s="363"/>
      <c r="R476" s="363"/>
      <c r="S476" s="363"/>
      <c r="T476" s="364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394" t="s">
        <v>627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48"/>
      <c r="Z477" s="48"/>
    </row>
    <row r="478" spans="1:53" ht="16.5" hidden="1" customHeight="1" x14ac:dyDescent="0.25">
      <c r="A478" s="372" t="s">
        <v>628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38"/>
      <c r="Z478" s="338"/>
    </row>
    <row r="479" spans="1:53" ht="14.25" hidden="1" customHeight="1" x14ac:dyDescent="0.25">
      <c r="A479" s="356" t="s">
        <v>106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39"/>
      <c r="Z479" s="339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9">
        <v>4640242181011</v>
      </c>
      <c r="E480" s="350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406" t="s">
        <v>631</v>
      </c>
      <c r="O480" s="359"/>
      <c r="P480" s="359"/>
      <c r="Q480" s="359"/>
      <c r="R480" s="350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9">
        <v>4640242180922</v>
      </c>
      <c r="E481" s="350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617" t="s">
        <v>634</v>
      </c>
      <c r="O481" s="359"/>
      <c r="P481" s="359"/>
      <c r="Q481" s="359"/>
      <c r="R481" s="350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9">
        <v>4640242180441</v>
      </c>
      <c r="E482" s="350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3" t="s">
        <v>637</v>
      </c>
      <c r="O482" s="359"/>
      <c r="P482" s="359"/>
      <c r="Q482" s="359"/>
      <c r="R482" s="350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49">
        <v>4640242180564</v>
      </c>
      <c r="E483" s="350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463" t="s">
        <v>640</v>
      </c>
      <c r="O483" s="359"/>
      <c r="P483" s="359"/>
      <c r="Q483" s="359"/>
      <c r="R483" s="350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9">
        <v>4640242180038</v>
      </c>
      <c r="E484" s="350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608" t="s">
        <v>643</v>
      </c>
      <c r="O484" s="359"/>
      <c r="P484" s="359"/>
      <c r="Q484" s="359"/>
      <c r="R484" s="350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402"/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403"/>
      <c r="N485" s="365" t="s">
        <v>66</v>
      </c>
      <c r="O485" s="363"/>
      <c r="P485" s="363"/>
      <c r="Q485" s="363"/>
      <c r="R485" s="363"/>
      <c r="S485" s="363"/>
      <c r="T485" s="364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7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403"/>
      <c r="N486" s="365" t="s">
        <v>66</v>
      </c>
      <c r="O486" s="363"/>
      <c r="P486" s="363"/>
      <c r="Q486" s="363"/>
      <c r="R486" s="363"/>
      <c r="S486" s="363"/>
      <c r="T486" s="364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56" t="s">
        <v>98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39"/>
      <c r="Z487" s="339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9">
        <v>4640242180526</v>
      </c>
      <c r="E488" s="350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64" t="s">
        <v>646</v>
      </c>
      <c r="O488" s="359"/>
      <c r="P488" s="359"/>
      <c r="Q488" s="359"/>
      <c r="R488" s="350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9">
        <v>4640242180519</v>
      </c>
      <c r="E489" s="350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4" t="s">
        <v>649</v>
      </c>
      <c r="O489" s="359"/>
      <c r="P489" s="359"/>
      <c r="Q489" s="359"/>
      <c r="R489" s="350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402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403"/>
      <c r="N490" s="365" t="s">
        <v>66</v>
      </c>
      <c r="O490" s="363"/>
      <c r="P490" s="363"/>
      <c r="Q490" s="363"/>
      <c r="R490" s="363"/>
      <c r="S490" s="363"/>
      <c r="T490" s="364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403"/>
      <c r="N491" s="365" t="s">
        <v>66</v>
      </c>
      <c r="O491" s="363"/>
      <c r="P491" s="363"/>
      <c r="Q491" s="363"/>
      <c r="R491" s="363"/>
      <c r="S491" s="363"/>
      <c r="T491" s="364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56" t="s">
        <v>60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9"/>
      <c r="Z492" s="339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9">
        <v>4640242180816</v>
      </c>
      <c r="E493" s="350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76" t="s">
        <v>652</v>
      </c>
      <c r="O493" s="359"/>
      <c r="P493" s="359"/>
      <c r="Q493" s="359"/>
      <c r="R493" s="350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653</v>
      </c>
      <c r="B494" s="54" t="s">
        <v>654</v>
      </c>
      <c r="C494" s="31">
        <v>4301031244</v>
      </c>
      <c r="D494" s="349">
        <v>4640242180595</v>
      </c>
      <c r="E494" s="350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615" t="s">
        <v>655</v>
      </c>
      <c r="O494" s="359"/>
      <c r="P494" s="359"/>
      <c r="Q494" s="359"/>
      <c r="R494" s="350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49">
        <v>4640242180908</v>
      </c>
      <c r="E495" s="350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494" t="s">
        <v>658</v>
      </c>
      <c r="O495" s="359"/>
      <c r="P495" s="359"/>
      <c r="Q495" s="359"/>
      <c r="R495" s="350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49">
        <v>4640242180489</v>
      </c>
      <c r="E496" s="350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74" t="s">
        <v>661</v>
      </c>
      <c r="O496" s="359"/>
      <c r="P496" s="359"/>
      <c r="Q496" s="359"/>
      <c r="R496" s="350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hidden="1" x14ac:dyDescent="0.2">
      <c r="A497" s="402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403"/>
      <c r="N497" s="365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403"/>
      <c r="N498" s="365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hidden="1" customHeight="1" x14ac:dyDescent="0.25">
      <c r="A499" s="356" t="s">
        <v>68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39"/>
      <c r="Z499" s="339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49">
        <v>4680115880870</v>
      </c>
      <c r="E500" s="350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9"/>
      <c r="P500" s="359"/>
      <c r="Q500" s="359"/>
      <c r="R500" s="350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9">
        <v>4640242180540</v>
      </c>
      <c r="E501" s="350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32" t="s">
        <v>666</v>
      </c>
      <c r="O501" s="359"/>
      <c r="P501" s="359"/>
      <c r="Q501" s="359"/>
      <c r="R501" s="350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49">
        <v>4640242181233</v>
      </c>
      <c r="E502" s="350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30" t="s">
        <v>669</v>
      </c>
      <c r="O502" s="359"/>
      <c r="P502" s="359"/>
      <c r="Q502" s="359"/>
      <c r="R502" s="350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9">
        <v>4640242180557</v>
      </c>
      <c r="E503" s="350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492" t="s">
        <v>672</v>
      </c>
      <c r="O503" s="359"/>
      <c r="P503" s="359"/>
      <c r="Q503" s="359"/>
      <c r="R503" s="350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9">
        <v>4640242181226</v>
      </c>
      <c r="E504" s="350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708" t="s">
        <v>675</v>
      </c>
      <c r="O504" s="359"/>
      <c r="P504" s="359"/>
      <c r="Q504" s="359"/>
      <c r="R504" s="350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40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403"/>
      <c r="N505" s="365" t="s">
        <v>66</v>
      </c>
      <c r="O505" s="363"/>
      <c r="P505" s="363"/>
      <c r="Q505" s="363"/>
      <c r="R505" s="363"/>
      <c r="S505" s="363"/>
      <c r="T505" s="364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403"/>
      <c r="N506" s="365" t="s">
        <v>66</v>
      </c>
      <c r="O506" s="363"/>
      <c r="P506" s="363"/>
      <c r="Q506" s="363"/>
      <c r="R506" s="363"/>
      <c r="S506" s="363"/>
      <c r="T506" s="364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49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77"/>
      <c r="N507" s="472" t="s">
        <v>676</v>
      </c>
      <c r="O507" s="393"/>
      <c r="P507" s="393"/>
      <c r="Q507" s="393"/>
      <c r="R507" s="393"/>
      <c r="S507" s="393"/>
      <c r="T507" s="390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18000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18022.8</v>
      </c>
      <c r="X507" s="37"/>
      <c r="Y507" s="346"/>
      <c r="Z507" s="346"/>
    </row>
    <row r="508" spans="1:53" x14ac:dyDescent="0.2">
      <c r="A508" s="357"/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77"/>
      <c r="N508" s="472" t="s">
        <v>677</v>
      </c>
      <c r="O508" s="393"/>
      <c r="P508" s="393"/>
      <c r="Q508" s="393"/>
      <c r="R508" s="393"/>
      <c r="S508" s="393"/>
      <c r="T508" s="390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18892.307692307695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18915.948</v>
      </c>
      <c r="X508" s="37"/>
      <c r="Y508" s="346"/>
      <c r="Z508" s="346"/>
    </row>
    <row r="509" spans="1:53" x14ac:dyDescent="0.2">
      <c r="A509" s="357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77"/>
      <c r="N509" s="472" t="s">
        <v>678</v>
      </c>
      <c r="O509" s="393"/>
      <c r="P509" s="393"/>
      <c r="Q509" s="393"/>
      <c r="R509" s="393"/>
      <c r="S509" s="393"/>
      <c r="T509" s="390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33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33</v>
      </c>
      <c r="X509" s="37"/>
      <c r="Y509" s="346"/>
      <c r="Z509" s="346"/>
    </row>
    <row r="510" spans="1:53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77"/>
      <c r="N510" s="472" t="s">
        <v>680</v>
      </c>
      <c r="O510" s="393"/>
      <c r="P510" s="393"/>
      <c r="Q510" s="393"/>
      <c r="R510" s="393"/>
      <c r="S510" s="393"/>
      <c r="T510" s="390"/>
      <c r="U510" s="37" t="s">
        <v>65</v>
      </c>
      <c r="V510" s="345">
        <f>GrossWeightTotal+PalletQtyTotal*25</f>
        <v>19717.307692307695</v>
      </c>
      <c r="W510" s="345">
        <f>GrossWeightTotalR+PalletQtyTotalR*25</f>
        <v>19740.948</v>
      </c>
      <c r="X510" s="37"/>
      <c r="Y510" s="346"/>
      <c r="Z510" s="346"/>
    </row>
    <row r="511" spans="1:53" x14ac:dyDescent="0.2">
      <c r="A511" s="357"/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77"/>
      <c r="N511" s="472" t="s">
        <v>681</v>
      </c>
      <c r="O511" s="393"/>
      <c r="P511" s="393"/>
      <c r="Q511" s="393"/>
      <c r="R511" s="393"/>
      <c r="S511" s="393"/>
      <c r="T511" s="390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1692.3076923076924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1694</v>
      </c>
      <c r="X511" s="37"/>
      <c r="Y511" s="346"/>
      <c r="Z511" s="346"/>
    </row>
    <row r="512" spans="1:53" ht="14.25" hidden="1" customHeight="1" x14ac:dyDescent="0.2">
      <c r="A512" s="357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77"/>
      <c r="N512" s="472" t="s">
        <v>682</v>
      </c>
      <c r="O512" s="393"/>
      <c r="P512" s="393"/>
      <c r="Q512" s="393"/>
      <c r="R512" s="393"/>
      <c r="S512" s="393"/>
      <c r="T512" s="390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36.553460000000001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40" t="s">
        <v>59</v>
      </c>
      <c r="C514" s="396" t="s">
        <v>96</v>
      </c>
      <c r="D514" s="444"/>
      <c r="E514" s="444"/>
      <c r="F514" s="445"/>
      <c r="G514" s="396" t="s">
        <v>226</v>
      </c>
      <c r="H514" s="444"/>
      <c r="I514" s="444"/>
      <c r="J514" s="444"/>
      <c r="K514" s="444"/>
      <c r="L514" s="444"/>
      <c r="M514" s="444"/>
      <c r="N514" s="444"/>
      <c r="O514" s="445"/>
      <c r="P514" s="340" t="s">
        <v>444</v>
      </c>
      <c r="Q514" s="396" t="s">
        <v>448</v>
      </c>
      <c r="R514" s="445"/>
      <c r="S514" s="396" t="s">
        <v>501</v>
      </c>
      <c r="T514" s="445"/>
      <c r="U514" s="340" t="s">
        <v>577</v>
      </c>
      <c r="V514" s="340" t="s">
        <v>627</v>
      </c>
      <c r="Z514" s="52"/>
      <c r="AC514" s="341"/>
    </row>
    <row r="515" spans="1:29" ht="14.25" customHeight="1" thickTop="1" x14ac:dyDescent="0.2">
      <c r="A515" s="467" t="s">
        <v>685</v>
      </c>
      <c r="B515" s="396" t="s">
        <v>59</v>
      </c>
      <c r="C515" s="396" t="s">
        <v>97</v>
      </c>
      <c r="D515" s="396" t="s">
        <v>105</v>
      </c>
      <c r="E515" s="396" t="s">
        <v>96</v>
      </c>
      <c r="F515" s="396" t="s">
        <v>218</v>
      </c>
      <c r="G515" s="396" t="s">
        <v>227</v>
      </c>
      <c r="H515" s="396" t="s">
        <v>234</v>
      </c>
      <c r="I515" s="396" t="s">
        <v>253</v>
      </c>
      <c r="J515" s="396" t="s">
        <v>312</v>
      </c>
      <c r="K515" s="341"/>
      <c r="L515" s="396" t="s">
        <v>315</v>
      </c>
      <c r="M515" s="396" t="s">
        <v>335</v>
      </c>
      <c r="N515" s="396" t="s">
        <v>417</v>
      </c>
      <c r="O515" s="396" t="s">
        <v>435</v>
      </c>
      <c r="P515" s="396" t="s">
        <v>445</v>
      </c>
      <c r="Q515" s="396" t="s">
        <v>449</v>
      </c>
      <c r="R515" s="396" t="s">
        <v>476</v>
      </c>
      <c r="S515" s="396" t="s">
        <v>502</v>
      </c>
      <c r="T515" s="396" t="s">
        <v>553</v>
      </c>
      <c r="U515" s="396" t="s">
        <v>577</v>
      </c>
      <c r="V515" s="396" t="s">
        <v>628</v>
      </c>
      <c r="Z515" s="52"/>
      <c r="AC515" s="341"/>
    </row>
    <row r="516" spans="1:29" ht="13.5" customHeight="1" thickBot="1" x14ac:dyDescent="0.25">
      <c r="A516" s="468"/>
      <c r="B516" s="397"/>
      <c r="C516" s="397"/>
      <c r="D516" s="397"/>
      <c r="E516" s="397"/>
      <c r="F516" s="397"/>
      <c r="G516" s="397"/>
      <c r="H516" s="397"/>
      <c r="I516" s="397"/>
      <c r="J516" s="397"/>
      <c r="K516" s="341"/>
      <c r="L516" s="397"/>
      <c r="M516" s="397"/>
      <c r="N516" s="397"/>
      <c r="O516" s="397"/>
      <c r="P516" s="397"/>
      <c r="Q516" s="397"/>
      <c r="R516" s="397"/>
      <c r="S516" s="397"/>
      <c r="T516" s="397"/>
      <c r="U516" s="397"/>
      <c r="V516" s="397"/>
      <c r="Z516" s="52"/>
      <c r="AC516" s="341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0</v>
      </c>
      <c r="K517" s="341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8002.8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0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10020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0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52"/>
      <c r="AC517" s="34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5,64"/>
        <filter val="1 692,31"/>
        <filter val="18 000,00"/>
        <filter val="18 892,31"/>
        <filter val="19 717,31"/>
        <filter val="2 300,00"/>
        <filter val="3 200,00"/>
        <filter val="300,00"/>
        <filter val="33"/>
        <filter val="366,67"/>
        <filter val="4 500,00"/>
        <filter val="5 500,00"/>
        <filter val="8 000,00"/>
      </filters>
    </filterColumn>
  </autoFilter>
  <mergeCells count="923">
    <mergeCell ref="D473:E473"/>
    <mergeCell ref="D60:E60"/>
    <mergeCell ref="N144:R144"/>
    <mergeCell ref="D187:E187"/>
    <mergeCell ref="D423:E423"/>
    <mergeCell ref="D174:E174"/>
    <mergeCell ref="N87:T87"/>
    <mergeCell ref="A61:M62"/>
    <mergeCell ref="D472:E472"/>
    <mergeCell ref="D410:E410"/>
    <mergeCell ref="D134:E134"/>
    <mergeCell ref="D78:E78"/>
    <mergeCell ref="A147:X147"/>
    <mergeCell ref="N172:R172"/>
    <mergeCell ref="N199:R199"/>
    <mergeCell ref="N406:T406"/>
    <mergeCell ref="D424:E424"/>
    <mergeCell ref="A469:M470"/>
    <mergeCell ref="N432:R432"/>
    <mergeCell ref="D216:E216"/>
    <mergeCell ref="D452:E452"/>
    <mergeCell ref="A372:M373"/>
    <mergeCell ref="D252:E252"/>
    <mergeCell ref="N333:T333"/>
    <mergeCell ref="N24:T24"/>
    <mergeCell ref="D45:E45"/>
    <mergeCell ref="H9:I9"/>
    <mergeCell ref="A198:X198"/>
    <mergeCell ref="A296:M297"/>
    <mergeCell ref="R515:R516"/>
    <mergeCell ref="N197:T197"/>
    <mergeCell ref="N155:R155"/>
    <mergeCell ref="N33:R33"/>
    <mergeCell ref="N264:R264"/>
    <mergeCell ref="N93:R93"/>
    <mergeCell ref="N391:R391"/>
    <mergeCell ref="G515:G516"/>
    <mergeCell ref="D70:E70"/>
    <mergeCell ref="D312:E312"/>
    <mergeCell ref="I515:I516"/>
    <mergeCell ref="N489:R489"/>
    <mergeCell ref="A273:M274"/>
    <mergeCell ref="N366:R366"/>
    <mergeCell ref="A129:M130"/>
    <mergeCell ref="D426:E426"/>
    <mergeCell ref="N328:R328"/>
    <mergeCell ref="N157:R157"/>
    <mergeCell ref="N504:R504"/>
    <mergeCell ref="N28:R28"/>
    <mergeCell ref="N392:R392"/>
    <mergeCell ref="D71:E71"/>
    <mergeCell ref="N186:R186"/>
    <mergeCell ref="A211:X211"/>
    <mergeCell ref="A40:X40"/>
    <mergeCell ref="N42:T42"/>
    <mergeCell ref="N30:R30"/>
    <mergeCell ref="D98:E98"/>
    <mergeCell ref="D73:E73"/>
    <mergeCell ref="A275:X275"/>
    <mergeCell ref="A340:X340"/>
    <mergeCell ref="D108:E108"/>
    <mergeCell ref="N223:R223"/>
    <mergeCell ref="N145:T145"/>
    <mergeCell ref="N237:T237"/>
    <mergeCell ref="D188:E188"/>
    <mergeCell ref="N168:R168"/>
    <mergeCell ref="A49:X49"/>
    <mergeCell ref="N34:T34"/>
    <mergeCell ref="N295:R295"/>
    <mergeCell ref="N305:T305"/>
    <mergeCell ref="D386:E386"/>
    <mergeCell ref="D215:E215"/>
    <mergeCell ref="H5:L5"/>
    <mergeCell ref="N402:T402"/>
    <mergeCell ref="N409:R409"/>
    <mergeCell ref="N257:R257"/>
    <mergeCell ref="A291:M292"/>
    <mergeCell ref="A505:M506"/>
    <mergeCell ref="N104:R104"/>
    <mergeCell ref="N346:R346"/>
    <mergeCell ref="N175:R175"/>
    <mergeCell ref="B17:B18"/>
    <mergeCell ref="N490:T490"/>
    <mergeCell ref="N112:R112"/>
    <mergeCell ref="D258:E258"/>
    <mergeCell ref="D494:E494"/>
    <mergeCell ref="D411:E411"/>
    <mergeCell ref="D289:E289"/>
    <mergeCell ref="D482:E482"/>
    <mergeCell ref="N395:T395"/>
    <mergeCell ref="R6:S9"/>
    <mergeCell ref="D214:E214"/>
    <mergeCell ref="D284:E284"/>
    <mergeCell ref="N191:R191"/>
    <mergeCell ref="D259:E259"/>
    <mergeCell ref="D501:E501"/>
    <mergeCell ref="Q514:R514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A460:M461"/>
    <mergeCell ref="N59:R59"/>
    <mergeCell ref="N396:T396"/>
    <mergeCell ref="N270:R270"/>
    <mergeCell ref="A475:M476"/>
    <mergeCell ref="N463:R463"/>
    <mergeCell ref="N461:T461"/>
    <mergeCell ref="D142:E142"/>
    <mergeCell ref="D378:E378"/>
    <mergeCell ref="N359:R359"/>
    <mergeCell ref="D365:E365"/>
    <mergeCell ref="A437:M438"/>
    <mergeCell ref="N207:R207"/>
    <mergeCell ref="N343:T343"/>
    <mergeCell ref="A86:M87"/>
    <mergeCell ref="N280:T280"/>
    <mergeCell ref="N127:R127"/>
    <mergeCell ref="N218:T218"/>
    <mergeCell ref="N47:T47"/>
    <mergeCell ref="N412:R412"/>
    <mergeCell ref="N2:U3"/>
    <mergeCell ref="D79:E79"/>
    <mergeCell ref="N394:R394"/>
    <mergeCell ref="O515:O516"/>
    <mergeCell ref="A88:X88"/>
    <mergeCell ref="D144:E144"/>
    <mergeCell ref="Q515:Q516"/>
    <mergeCell ref="BA17:BA18"/>
    <mergeCell ref="D442:E442"/>
    <mergeCell ref="N113:R113"/>
    <mergeCell ref="D502:E502"/>
    <mergeCell ref="N173:R173"/>
    <mergeCell ref="N271:R271"/>
    <mergeCell ref="N100:R100"/>
    <mergeCell ref="N336:R336"/>
    <mergeCell ref="D81:E81"/>
    <mergeCell ref="AA17:AC18"/>
    <mergeCell ref="N485:T485"/>
    <mergeCell ref="D366:E366"/>
    <mergeCell ref="D300:E300"/>
    <mergeCell ref="A375:X375"/>
    <mergeCell ref="N279:T279"/>
    <mergeCell ref="A56:X56"/>
    <mergeCell ref="N125:R125"/>
    <mergeCell ref="D495:E495"/>
    <mergeCell ref="D28:E28"/>
    <mergeCell ref="D326:E326"/>
    <mergeCell ref="N128:R128"/>
    <mergeCell ref="N426:R426"/>
    <mergeCell ref="N364:R364"/>
    <mergeCell ref="D432:E432"/>
    <mergeCell ref="D236:E236"/>
    <mergeCell ref="A441:X441"/>
    <mergeCell ref="D117:E117"/>
    <mergeCell ref="D92:E92"/>
    <mergeCell ref="D30:E30"/>
    <mergeCell ref="D353:E353"/>
    <mergeCell ref="N195:R195"/>
    <mergeCell ref="D67:E67"/>
    <mergeCell ref="N46:T4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D5:E5"/>
    <mergeCell ref="N453:R453"/>
    <mergeCell ref="D496:E496"/>
    <mergeCell ref="N284:R284"/>
    <mergeCell ref="N222:R222"/>
    <mergeCell ref="D290:E290"/>
    <mergeCell ref="D417:E417"/>
    <mergeCell ref="D69:E69"/>
    <mergeCell ref="N119:T119"/>
    <mergeCell ref="N482:R482"/>
    <mergeCell ref="A176:M177"/>
    <mergeCell ref="D354:E354"/>
    <mergeCell ref="D8:L8"/>
    <mergeCell ref="N53:T53"/>
    <mergeCell ref="D122:E122"/>
    <mergeCell ref="N352:R352"/>
    <mergeCell ref="N103:R103"/>
    <mergeCell ref="D224:E224"/>
    <mergeCell ref="A299:X299"/>
    <mergeCell ref="N130:T130"/>
    <mergeCell ref="A293:X293"/>
    <mergeCell ref="N466:R466"/>
    <mergeCell ref="D382:E382"/>
    <mergeCell ref="A220:X220"/>
    <mergeCell ref="N509:T509"/>
    <mergeCell ref="A363:X363"/>
    <mergeCell ref="A241:M242"/>
    <mergeCell ref="O10:P10"/>
    <mergeCell ref="N177:T177"/>
    <mergeCell ref="A305:M306"/>
    <mergeCell ref="N342:R342"/>
    <mergeCell ref="N511:T511"/>
    <mergeCell ref="A105:M106"/>
    <mergeCell ref="N75:R75"/>
    <mergeCell ref="N35:T35"/>
    <mergeCell ref="N444:R444"/>
    <mergeCell ref="N102:R102"/>
    <mergeCell ref="N400:R400"/>
    <mergeCell ref="A298:X298"/>
    <mergeCell ref="D387:E387"/>
    <mergeCell ref="D443:E443"/>
    <mergeCell ref="D272:E272"/>
    <mergeCell ref="N52:R52"/>
    <mergeCell ref="D308:E308"/>
    <mergeCell ref="N337:R337"/>
    <mergeCell ref="D445:E445"/>
    <mergeCell ref="D245:E245"/>
    <mergeCell ref="N116:R116"/>
    <mergeCell ref="N481:R481"/>
    <mergeCell ref="D1:F1"/>
    <mergeCell ref="P515:P516"/>
    <mergeCell ref="N61:T61"/>
    <mergeCell ref="D82:E82"/>
    <mergeCell ref="J17:J18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355:R355"/>
    <mergeCell ref="D100:E100"/>
    <mergeCell ref="N17:R18"/>
    <mergeCell ref="O6:P6"/>
    <mergeCell ref="A402:M403"/>
    <mergeCell ref="N134:R134"/>
    <mergeCell ref="N365:R365"/>
    <mergeCell ref="A317:X317"/>
    <mergeCell ref="D480:E480"/>
    <mergeCell ref="I17:I18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D109:E109"/>
    <mergeCell ref="N101:R101"/>
    <mergeCell ref="D467:E467"/>
    <mergeCell ref="N76:R76"/>
    <mergeCell ref="A499:X499"/>
    <mergeCell ref="N494:R494"/>
    <mergeCell ref="N245:R245"/>
    <mergeCell ref="D201:E201"/>
    <mergeCell ref="D74:E74"/>
    <mergeCell ref="D68:E68"/>
    <mergeCell ref="N15:R16"/>
    <mergeCell ref="N512:T512"/>
    <mergeCell ref="N318:R318"/>
    <mergeCell ref="N383:R383"/>
    <mergeCell ref="D451:E451"/>
    <mergeCell ref="D255:E255"/>
    <mergeCell ref="A23:M24"/>
    <mergeCell ref="N60:R60"/>
    <mergeCell ref="N78:R78"/>
    <mergeCell ref="N149:R149"/>
    <mergeCell ref="A497:M498"/>
    <mergeCell ref="D466:E466"/>
    <mergeCell ref="N484:R484"/>
    <mergeCell ref="N450:R450"/>
    <mergeCell ref="D325:E325"/>
    <mergeCell ref="A269:X269"/>
    <mergeCell ref="D116:E116"/>
    <mergeCell ref="D352:E352"/>
    <mergeCell ref="N194:R194"/>
    <mergeCell ref="D91:E91"/>
    <mergeCell ref="D93:E93"/>
    <mergeCell ref="A42:M43"/>
    <mergeCell ref="N99:R99"/>
    <mergeCell ref="N74:R74"/>
    <mergeCell ref="N411:R411"/>
    <mergeCell ref="D388:E388"/>
    <mergeCell ref="N438:T438"/>
    <mergeCell ref="D448:E448"/>
    <mergeCell ref="D390:E390"/>
    <mergeCell ref="N436:R436"/>
    <mergeCell ref="N386:R386"/>
    <mergeCell ref="N255:R255"/>
    <mergeCell ref="N150:R150"/>
    <mergeCell ref="N152:R152"/>
    <mergeCell ref="N286:R286"/>
    <mergeCell ref="A6:C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D90:E90"/>
    <mergeCell ref="A221:X221"/>
    <mergeCell ref="A368:M369"/>
    <mergeCell ref="N196:T196"/>
    <mergeCell ref="A25:X25"/>
    <mergeCell ref="N158:T158"/>
    <mergeCell ref="N369:T369"/>
    <mergeCell ref="N356:T356"/>
    <mergeCell ref="D230:E230"/>
    <mergeCell ref="N209:T209"/>
    <mergeCell ref="D168:E168"/>
    <mergeCell ref="N308:R308"/>
    <mergeCell ref="D180:E180"/>
    <mergeCell ref="D9:E9"/>
    <mergeCell ref="D118:E118"/>
    <mergeCell ref="A5:C5"/>
    <mergeCell ref="N306:T306"/>
    <mergeCell ref="N71:R71"/>
    <mergeCell ref="N433:T433"/>
    <mergeCell ref="N58:R58"/>
    <mergeCell ref="D179:E179"/>
    <mergeCell ref="N420:T420"/>
    <mergeCell ref="N465:R465"/>
    <mergeCell ref="N294:R294"/>
    <mergeCell ref="D337:E337"/>
    <mergeCell ref="D464:E464"/>
    <mergeCell ref="N244:R244"/>
    <mergeCell ref="N73:R73"/>
    <mergeCell ref="N164:T164"/>
    <mergeCell ref="N371:R371"/>
    <mergeCell ref="A20:X20"/>
    <mergeCell ref="N291:T291"/>
    <mergeCell ref="N231:R231"/>
    <mergeCell ref="A17:A18"/>
    <mergeCell ref="C17:C18"/>
    <mergeCell ref="D103:E103"/>
    <mergeCell ref="D37:E37"/>
    <mergeCell ref="N380:T380"/>
    <mergeCell ref="D401:E401"/>
    <mergeCell ref="F9:G9"/>
    <mergeCell ref="N289:R289"/>
    <mergeCell ref="D167:E167"/>
    <mergeCell ref="D232:E232"/>
    <mergeCell ref="N238:T238"/>
    <mergeCell ref="N309:T309"/>
    <mergeCell ref="A64:X64"/>
    <mergeCell ref="A107:X107"/>
    <mergeCell ref="C515:C516"/>
    <mergeCell ref="A349:X349"/>
    <mergeCell ref="A178:X178"/>
    <mergeCell ref="E515:E516"/>
    <mergeCell ref="A315:X315"/>
    <mergeCell ref="N146:T146"/>
    <mergeCell ref="N384:R384"/>
    <mergeCell ref="N213:R213"/>
    <mergeCell ref="D330:E330"/>
    <mergeCell ref="A478:X478"/>
    <mergeCell ref="N449:R449"/>
    <mergeCell ref="A429:M430"/>
    <mergeCell ref="A485:M486"/>
    <mergeCell ref="N344:T344"/>
    <mergeCell ref="N326:R326"/>
    <mergeCell ref="N319:T319"/>
    <mergeCell ref="B515:B516"/>
    <mergeCell ref="D162:E162"/>
    <mergeCell ref="D515:D516"/>
    <mergeCell ref="N452:R452"/>
    <mergeCell ref="D327:E327"/>
    <mergeCell ref="D398:E398"/>
    <mergeCell ref="D454:E454"/>
    <mergeCell ref="D156:E156"/>
    <mergeCell ref="N469:T469"/>
    <mergeCell ref="N427:R427"/>
    <mergeCell ref="D264:E264"/>
    <mergeCell ref="D391:E391"/>
    <mergeCell ref="N297:T297"/>
    <mergeCell ref="N285:R285"/>
    <mergeCell ref="D328:E328"/>
    <mergeCell ref="D157:E157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T5:U5"/>
    <mergeCell ref="A137:M138"/>
    <mergeCell ref="N174:R174"/>
    <mergeCell ref="N445:R445"/>
    <mergeCell ref="D246:E246"/>
    <mergeCell ref="D190:E190"/>
    <mergeCell ref="D488:E488"/>
    <mergeCell ref="U17:U18"/>
    <mergeCell ref="N261:T261"/>
    <mergeCell ref="D233:E233"/>
    <mergeCell ref="D111:E111"/>
    <mergeCell ref="D409:E409"/>
    <mergeCell ref="D183:E183"/>
    <mergeCell ref="A21:X21"/>
    <mergeCell ref="D444:E444"/>
    <mergeCell ref="N232:R232"/>
    <mergeCell ref="N474:R474"/>
    <mergeCell ref="D104:E104"/>
    <mergeCell ref="N77:R77"/>
    <mergeCell ref="A415:X415"/>
    <mergeCell ref="T6:U9"/>
    <mergeCell ref="N29:R29"/>
    <mergeCell ref="N31:R31"/>
    <mergeCell ref="D335:E335"/>
    <mergeCell ref="G514:O514"/>
    <mergeCell ref="D185:E185"/>
    <mergeCell ref="D41:E41"/>
    <mergeCell ref="D277:E277"/>
    <mergeCell ref="N498:T498"/>
    <mergeCell ref="N92:R92"/>
    <mergeCell ref="M515:M516"/>
    <mergeCell ref="A479:X479"/>
    <mergeCell ref="D371:E371"/>
    <mergeCell ref="A131:X131"/>
    <mergeCell ref="N229:R229"/>
    <mergeCell ref="N200:R200"/>
    <mergeCell ref="N387:R387"/>
    <mergeCell ref="N265:R265"/>
    <mergeCell ref="N458:R458"/>
    <mergeCell ref="A203:M204"/>
    <mergeCell ref="D422:E422"/>
    <mergeCell ref="A361:M362"/>
    <mergeCell ref="A261:M262"/>
    <mergeCell ref="N258:R258"/>
    <mergeCell ref="N202:R202"/>
    <mergeCell ref="N500:R500"/>
    <mergeCell ref="N451:R451"/>
    <mergeCell ref="N329:R329"/>
    <mergeCell ref="A490:M491"/>
    <mergeCell ref="N260:R260"/>
    <mergeCell ref="N502:R502"/>
    <mergeCell ref="N89:R89"/>
    <mergeCell ref="D399:E399"/>
    <mergeCell ref="A36:X36"/>
    <mergeCell ref="N38:T38"/>
    <mergeCell ref="A334:X334"/>
    <mergeCell ref="D59:E59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D199:E199"/>
    <mergeCell ref="N109:R109"/>
    <mergeCell ref="D364:E364"/>
    <mergeCell ref="A376:X376"/>
    <mergeCell ref="D459:E459"/>
    <mergeCell ref="D288:E288"/>
    <mergeCell ref="D463:E463"/>
    <mergeCell ref="A205:X205"/>
    <mergeCell ref="N338:T338"/>
    <mergeCell ref="N405:R405"/>
    <mergeCell ref="N234:R234"/>
    <mergeCell ref="N313:T313"/>
    <mergeCell ref="A343:M344"/>
    <mergeCell ref="N184:R184"/>
    <mergeCell ref="N455:T455"/>
    <mergeCell ref="N393:R393"/>
    <mergeCell ref="N423:R423"/>
    <mergeCell ref="D418:E418"/>
    <mergeCell ref="N410:R410"/>
    <mergeCell ref="D393:E393"/>
    <mergeCell ref="N254:R254"/>
    <mergeCell ref="N216:R216"/>
    <mergeCell ref="N430:T430"/>
    <mergeCell ref="N447:R447"/>
    <mergeCell ref="D260:E260"/>
    <mergeCell ref="D453:E453"/>
    <mergeCell ref="A462:X462"/>
    <mergeCell ref="N422:R422"/>
    <mergeCell ref="N360:R360"/>
    <mergeCell ref="N424:R424"/>
    <mergeCell ref="D7:L7"/>
    <mergeCell ref="A379:M380"/>
    <mergeCell ref="A208:M209"/>
    <mergeCell ref="A55:X55"/>
    <mergeCell ref="A158:M159"/>
    <mergeCell ref="A218:M219"/>
    <mergeCell ref="N115:R115"/>
    <mergeCell ref="N382:R382"/>
    <mergeCell ref="A145:M146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N331:R331"/>
    <mergeCell ref="A94:M95"/>
    <mergeCell ref="N32:R32"/>
    <mergeCell ref="N330:R330"/>
    <mergeCell ref="N97:R97"/>
    <mergeCell ref="N43:T43"/>
    <mergeCell ref="N187:R187"/>
    <mergeCell ref="A507:M512"/>
    <mergeCell ref="A46:M47"/>
    <mergeCell ref="D346:E346"/>
    <mergeCell ref="N179:R179"/>
    <mergeCell ref="N446:R446"/>
    <mergeCell ref="N414:T414"/>
    <mergeCell ref="D125:E125"/>
    <mergeCell ref="N240:R240"/>
    <mergeCell ref="N215:R215"/>
    <mergeCell ref="D283:E283"/>
    <mergeCell ref="D112:E112"/>
    <mergeCell ref="N460:T460"/>
    <mergeCell ref="N473:R473"/>
    <mergeCell ref="N190:R190"/>
    <mergeCell ref="N448:R448"/>
    <mergeCell ref="D193:E193"/>
    <mergeCell ref="N304:R304"/>
    <mergeCell ref="D127:E127"/>
    <mergeCell ref="D285:E285"/>
    <mergeCell ref="D114:E114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D465:E465"/>
    <mergeCell ref="N419:T419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23:R123"/>
    <mergeCell ref="N105:T105"/>
    <mergeCell ref="H1:O1"/>
    <mergeCell ref="A243:X243"/>
    <mergeCell ref="D186:E186"/>
    <mergeCell ref="D217:E217"/>
    <mergeCell ref="D484:E484"/>
    <mergeCell ref="A397:X397"/>
    <mergeCell ref="N506:T506"/>
    <mergeCell ref="N193:R193"/>
    <mergeCell ref="D65:E65"/>
    <mergeCell ref="N22:R22"/>
    <mergeCell ref="O9:P9"/>
    <mergeCell ref="D428:E428"/>
    <mergeCell ref="A381:X381"/>
    <mergeCell ref="N505:T505"/>
    <mergeCell ref="A237:M238"/>
    <mergeCell ref="N401:R401"/>
    <mergeCell ref="N296:T296"/>
    <mergeCell ref="D194:E194"/>
    <mergeCell ref="H10:L10"/>
    <mergeCell ref="D80:E80"/>
    <mergeCell ref="N188:R188"/>
    <mergeCell ref="N66:R66"/>
    <mergeCell ref="A282:X282"/>
    <mergeCell ref="N351:R351"/>
    <mergeCell ref="Z17:Z18"/>
    <mergeCell ref="A374:X374"/>
    <mergeCell ref="A301:M302"/>
    <mergeCell ref="N167:R167"/>
    <mergeCell ref="N507:T507"/>
    <mergeCell ref="N94:T94"/>
    <mergeCell ref="K17:K18"/>
    <mergeCell ref="D446:E446"/>
    <mergeCell ref="A311:X311"/>
    <mergeCell ref="A140:X140"/>
    <mergeCell ref="N111:R111"/>
    <mergeCell ref="D367:E367"/>
    <mergeCell ref="N467:R467"/>
    <mergeCell ref="D212:E212"/>
    <mergeCell ref="A395:M396"/>
    <mergeCell ref="D304:E304"/>
    <mergeCell ref="N162:R162"/>
    <mergeCell ref="N62:T62"/>
    <mergeCell ref="D83:E83"/>
    <mergeCell ref="N398:R398"/>
    <mergeCell ref="N120:T120"/>
    <mergeCell ref="D85:E85"/>
    <mergeCell ref="N114:R114"/>
    <mergeCell ref="G17:G18"/>
    <mergeCell ref="T515:T516"/>
    <mergeCell ref="A332:M333"/>
    <mergeCell ref="D143:E143"/>
    <mergeCell ref="V515:V516"/>
    <mergeCell ref="N496:R496"/>
    <mergeCell ref="N347:T347"/>
    <mergeCell ref="A350:X350"/>
    <mergeCell ref="N176:T176"/>
    <mergeCell ref="N335:R335"/>
    <mergeCell ref="D481:E481"/>
    <mergeCell ref="D256:E256"/>
    <mergeCell ref="D207:E207"/>
    <mergeCell ref="N362:T362"/>
    <mergeCell ref="D383:E383"/>
    <mergeCell ref="A281:X281"/>
    <mergeCell ref="N476:T476"/>
    <mergeCell ref="D222:E222"/>
    <mergeCell ref="N493:R493"/>
    <mergeCell ref="A345:X345"/>
    <mergeCell ref="N413:T413"/>
    <mergeCell ref="A316:X316"/>
    <mergeCell ref="N287:R287"/>
    <mergeCell ref="N407:T407"/>
    <mergeCell ref="A169:M170"/>
    <mergeCell ref="N488:R488"/>
    <mergeCell ref="D136:E136"/>
    <mergeCell ref="N117:R117"/>
    <mergeCell ref="N68:R68"/>
    <mergeCell ref="A515:A516"/>
    <mergeCell ref="N353:R353"/>
    <mergeCell ref="A307:X307"/>
    <mergeCell ref="D225:E225"/>
    <mergeCell ref="N204:T204"/>
    <mergeCell ref="A164:M165"/>
    <mergeCell ref="D154:E154"/>
    <mergeCell ref="D200:E200"/>
    <mergeCell ref="N290:R290"/>
    <mergeCell ref="D436:E436"/>
    <mergeCell ref="N417:R417"/>
    <mergeCell ref="A171:X171"/>
    <mergeCell ref="D227:E227"/>
    <mergeCell ref="S514:T514"/>
    <mergeCell ref="N508:T508"/>
    <mergeCell ref="D449:E449"/>
    <mergeCell ref="N278:R278"/>
    <mergeCell ref="N129:T129"/>
    <mergeCell ref="A303:X303"/>
    <mergeCell ref="D150:E150"/>
    <mergeCell ref="A9:C9"/>
    <mergeCell ref="D202:E202"/>
    <mergeCell ref="D58:E58"/>
    <mergeCell ref="D500:E500"/>
    <mergeCell ref="A309:M310"/>
    <mergeCell ref="D294:E294"/>
    <mergeCell ref="N273:T273"/>
    <mergeCell ref="N248:T248"/>
    <mergeCell ref="O12:P12"/>
    <mergeCell ref="A471:X471"/>
    <mergeCell ref="N442:R442"/>
    <mergeCell ref="A148:X148"/>
    <mergeCell ref="A53:M54"/>
    <mergeCell ref="N39:T39"/>
    <mergeCell ref="D231:E231"/>
    <mergeCell ref="N300:R300"/>
    <mergeCell ref="N183:R183"/>
    <mergeCell ref="N483:R483"/>
    <mergeCell ref="D447:E447"/>
    <mergeCell ref="N497:T497"/>
    <mergeCell ref="D384:E384"/>
    <mergeCell ref="N434:T434"/>
    <mergeCell ref="D213:E213"/>
    <mergeCell ref="D151:E151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212:R212"/>
    <mergeCell ref="N283:R283"/>
    <mergeCell ref="D84:E84"/>
    <mergeCell ref="N41:R41"/>
    <mergeCell ref="N277:R277"/>
    <mergeCell ref="D155:E155"/>
    <mergeCell ref="D22:E22"/>
    <mergeCell ref="D149:E149"/>
    <mergeCell ref="D385:E385"/>
    <mergeCell ref="N122:R122"/>
    <mergeCell ref="N51:R51"/>
    <mergeCell ref="N276:R276"/>
    <mergeCell ref="N214:R214"/>
    <mergeCell ref="N341:R341"/>
    <mergeCell ref="D257:E257"/>
    <mergeCell ref="A239:X239"/>
    <mergeCell ref="S515:S516"/>
    <mergeCell ref="N292:T292"/>
    <mergeCell ref="U515:U516"/>
    <mergeCell ref="N357:T357"/>
    <mergeCell ref="A96:X96"/>
    <mergeCell ref="M17:M18"/>
    <mergeCell ref="N67:R67"/>
    <mergeCell ref="N429:T429"/>
    <mergeCell ref="A161:X161"/>
    <mergeCell ref="N230:R230"/>
    <mergeCell ref="A455:M456"/>
    <mergeCell ref="A492:X492"/>
    <mergeCell ref="N241:T241"/>
    <mergeCell ref="C514:F514"/>
    <mergeCell ref="D152:E152"/>
    <mergeCell ref="N373:T373"/>
    <mergeCell ref="D394:E394"/>
    <mergeCell ref="D450:E450"/>
    <mergeCell ref="D223:E223"/>
    <mergeCell ref="A421:X421"/>
    <mergeCell ref="D29:E29"/>
    <mergeCell ref="A38:M39"/>
    <mergeCell ref="D265:E265"/>
    <mergeCell ref="N437:T437"/>
    <mergeCell ref="D228:E228"/>
    <mergeCell ref="A408:X408"/>
    <mergeCell ref="N135:R135"/>
    <mergeCell ref="D10:E10"/>
    <mergeCell ref="F10:G10"/>
    <mergeCell ref="N227:R227"/>
    <mergeCell ref="N110:R110"/>
    <mergeCell ref="D270:E270"/>
    <mergeCell ref="N320:T320"/>
    <mergeCell ref="D99:E99"/>
    <mergeCell ref="N314:T314"/>
    <mergeCell ref="N26:R26"/>
    <mergeCell ref="D172:E172"/>
    <mergeCell ref="N153:R153"/>
    <mergeCell ref="N249:T249"/>
    <mergeCell ref="D89:E89"/>
    <mergeCell ref="N45:R45"/>
    <mergeCell ref="D153:E153"/>
    <mergeCell ref="O11:P11"/>
    <mergeCell ref="N124:R124"/>
    <mergeCell ref="D113:E113"/>
    <mergeCell ref="N118:R118"/>
    <mergeCell ref="D52:E52"/>
    <mergeCell ref="D27:E27"/>
    <mergeCell ref="N464:R464"/>
    <mergeCell ref="N246:R246"/>
    <mergeCell ref="N377:R377"/>
    <mergeCell ref="A196:M197"/>
    <mergeCell ref="N233:R233"/>
    <mergeCell ref="A267:M268"/>
    <mergeCell ref="A416:X416"/>
    <mergeCell ref="A12:L12"/>
    <mergeCell ref="D503:E503"/>
    <mergeCell ref="A487:X487"/>
    <mergeCell ref="D101:E101"/>
    <mergeCell ref="N403:T403"/>
    <mergeCell ref="D76:E76"/>
    <mergeCell ref="A14:L14"/>
    <mergeCell ref="N224:R224"/>
    <mergeCell ref="N251:R251"/>
    <mergeCell ref="A419:M420"/>
    <mergeCell ref="A248:M249"/>
    <mergeCell ref="N189:R189"/>
    <mergeCell ref="A406:M407"/>
    <mergeCell ref="D175:E175"/>
    <mergeCell ref="A356:M357"/>
    <mergeCell ref="N253:R253"/>
    <mergeCell ref="N82:R82"/>
    <mergeCell ref="D405:E405"/>
    <mergeCell ref="D234:E234"/>
    <mergeCell ref="N185:R185"/>
    <mergeCell ref="N136:R136"/>
    <mergeCell ref="N312:R312"/>
    <mergeCell ref="A433:M434"/>
    <mergeCell ref="D244:E244"/>
    <mergeCell ref="D342:E342"/>
    <mergeCell ref="D336:E336"/>
    <mergeCell ref="N242:T242"/>
    <mergeCell ref="N137:T137"/>
    <mergeCell ref="A338:M339"/>
    <mergeCell ref="D247:E247"/>
    <mergeCell ref="D392:E392"/>
    <mergeCell ref="N267:T267"/>
    <mergeCell ref="N367:R367"/>
    <mergeCell ref="N354:R354"/>
    <mergeCell ref="N288:R288"/>
    <mergeCell ref="N425:R425"/>
    <mergeCell ref="D226:E226"/>
    <mergeCell ref="N368:T368"/>
    <mergeCell ref="N225:R225"/>
    <mergeCell ref="N418:R418"/>
    <mergeCell ref="A250:X250"/>
    <mergeCell ref="F515:F516"/>
    <mergeCell ref="N259:R259"/>
    <mergeCell ref="D102:E102"/>
    <mergeCell ref="H515:H516"/>
    <mergeCell ref="N324:R324"/>
    <mergeCell ref="A15:L15"/>
    <mergeCell ref="A48:X48"/>
    <mergeCell ref="N23:T23"/>
    <mergeCell ref="N90:R90"/>
    <mergeCell ref="A347:M348"/>
    <mergeCell ref="N388:R388"/>
    <mergeCell ref="N217:R217"/>
    <mergeCell ref="D133:E133"/>
    <mergeCell ref="A34:M35"/>
    <mergeCell ref="A139:X139"/>
    <mergeCell ref="A210:X210"/>
    <mergeCell ref="D57:E57"/>
    <mergeCell ref="N480:R480"/>
    <mergeCell ref="N37:R37"/>
    <mergeCell ref="D276:E276"/>
    <mergeCell ref="D341:E341"/>
    <mergeCell ref="A413:M414"/>
    <mergeCell ref="D468:E468"/>
    <mergeCell ref="N72:R72"/>
    <mergeCell ref="D483:E483"/>
    <mergeCell ref="N325:R325"/>
    <mergeCell ref="N154:R154"/>
    <mergeCell ref="D271:E271"/>
    <mergeCell ref="N390:R390"/>
    <mergeCell ref="D191:E191"/>
    <mergeCell ref="D458:E458"/>
    <mergeCell ref="N456:T456"/>
    <mergeCell ref="N91:R91"/>
    <mergeCell ref="N389:R389"/>
    <mergeCell ref="N327:R327"/>
    <mergeCell ref="N156:R156"/>
    <mergeCell ref="N454:R454"/>
    <mergeCell ref="D266:E266"/>
    <mergeCell ref="N372:T372"/>
    <mergeCell ref="N385:R385"/>
    <mergeCell ref="N310:T310"/>
    <mergeCell ref="D331:E331"/>
    <mergeCell ref="N165:T165"/>
    <mergeCell ref="N143:R143"/>
    <mergeCell ref="N235:R235"/>
    <mergeCell ref="A322:X322"/>
    <mergeCell ref="D278:E278"/>
    <mergeCell ref="D163:E163"/>
    <mergeCell ref="Y17:Y18"/>
    <mergeCell ref="D355:E355"/>
    <mergeCell ref="A8:C8"/>
    <mergeCell ref="D32:E32"/>
    <mergeCell ref="N138:T138"/>
    <mergeCell ref="N151:R151"/>
    <mergeCell ref="D97:E97"/>
    <mergeCell ref="N180:R180"/>
    <mergeCell ref="N361:T361"/>
    <mergeCell ref="N272:R272"/>
    <mergeCell ref="A10:C10"/>
    <mergeCell ref="N247:R247"/>
    <mergeCell ref="N182:R182"/>
    <mergeCell ref="D184:E184"/>
    <mergeCell ref="A63:X63"/>
    <mergeCell ref="N84:R84"/>
    <mergeCell ref="N169:T169"/>
    <mergeCell ref="D192:E192"/>
    <mergeCell ref="J9:L9"/>
    <mergeCell ref="N27:R27"/>
    <mergeCell ref="N83:R83"/>
    <mergeCell ref="N85:R85"/>
    <mergeCell ref="S17:T17"/>
    <mergeCell ref="A13:L13"/>
    <mergeCell ref="P1:R1"/>
    <mergeCell ref="D173:E173"/>
    <mergeCell ref="D17:E18"/>
    <mergeCell ref="V17:V18"/>
    <mergeCell ref="D123:E123"/>
    <mergeCell ref="X17:X18"/>
    <mergeCell ref="A132:X132"/>
    <mergeCell ref="D110:E110"/>
    <mergeCell ref="D286:E286"/>
    <mergeCell ref="N79:R79"/>
    <mergeCell ref="R5:S5"/>
    <mergeCell ref="A19:X19"/>
    <mergeCell ref="O5:P5"/>
    <mergeCell ref="F17:F18"/>
    <mergeCell ref="N86:T86"/>
    <mergeCell ref="F5:G5"/>
    <mergeCell ref="T11:U11"/>
    <mergeCell ref="N57:R57"/>
    <mergeCell ref="A121:X121"/>
    <mergeCell ref="A44:X44"/>
    <mergeCell ref="O8:P8"/>
    <mergeCell ref="N69:R69"/>
    <mergeCell ref="D33:E33"/>
    <mergeCell ref="N133:R1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