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08,02,24 КИ\"/>
    </mc:Choice>
  </mc:AlternateContent>
  <xr:revisionPtr revIDLastSave="0" documentId="13_ncr:1_{DCF04F14-BEFD-4982-8307-2BE54C0742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 l="1"/>
  <c r="Q32" i="1"/>
  <c r="Q29" i="1"/>
  <c r="Q26" i="1"/>
  <c r="E70" i="1" l="1"/>
  <c r="E11" i="1"/>
  <c r="E7" i="1"/>
  <c r="P7" i="1" l="1"/>
  <c r="Q7" i="1" s="1"/>
  <c r="P8" i="1"/>
  <c r="Q8" i="1" s="1"/>
  <c r="P9" i="1"/>
  <c r="P10" i="1"/>
  <c r="Q10" i="1" s="1"/>
  <c r="P11" i="1"/>
  <c r="P12" i="1"/>
  <c r="P13" i="1"/>
  <c r="P14" i="1"/>
  <c r="P15" i="1"/>
  <c r="P16" i="1"/>
  <c r="P17" i="1"/>
  <c r="P18" i="1"/>
  <c r="Q18" i="1" s="1"/>
  <c r="P19" i="1"/>
  <c r="P20" i="1"/>
  <c r="P21" i="1"/>
  <c r="P22" i="1"/>
  <c r="P23" i="1"/>
  <c r="Q23" i="1" s="1"/>
  <c r="P24" i="1"/>
  <c r="P25" i="1"/>
  <c r="P26" i="1"/>
  <c r="P27" i="1"/>
  <c r="Q27" i="1" s="1"/>
  <c r="P28" i="1"/>
  <c r="P29" i="1"/>
  <c r="P30" i="1"/>
  <c r="P31" i="1"/>
  <c r="Q31" i="1" s="1"/>
  <c r="P32" i="1"/>
  <c r="P33" i="1"/>
  <c r="P34" i="1"/>
  <c r="Q34" i="1" s="1"/>
  <c r="P35" i="1"/>
  <c r="Q35" i="1" s="1"/>
  <c r="P36" i="1"/>
  <c r="P37" i="1"/>
  <c r="Q37" i="1" s="1"/>
  <c r="P38" i="1"/>
  <c r="P39" i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AC45" i="1" s="1"/>
  <c r="P46" i="1"/>
  <c r="P47" i="1"/>
  <c r="Q47" i="1" s="1"/>
  <c r="AC47" i="1" s="1"/>
  <c r="P48" i="1"/>
  <c r="P49" i="1"/>
  <c r="Q49" i="1" s="1"/>
  <c r="AC49" i="1" s="1"/>
  <c r="P50" i="1"/>
  <c r="Q50" i="1" s="1"/>
  <c r="AC50" i="1" s="1"/>
  <c r="P51" i="1"/>
  <c r="Q51" i="1" s="1"/>
  <c r="P52" i="1"/>
  <c r="P53" i="1"/>
  <c r="Q53" i="1" s="1"/>
  <c r="P54" i="1"/>
  <c r="Q54" i="1" s="1"/>
  <c r="AC54" i="1" s="1"/>
  <c r="P55" i="1"/>
  <c r="P56" i="1"/>
  <c r="P57" i="1"/>
  <c r="Q57" i="1" s="1"/>
  <c r="AC57" i="1" s="1"/>
  <c r="P58" i="1"/>
  <c r="P59" i="1"/>
  <c r="P60" i="1"/>
  <c r="P61" i="1"/>
  <c r="Q61" i="1" s="1"/>
  <c r="AC61" i="1" s="1"/>
  <c r="P62" i="1"/>
  <c r="P63" i="1"/>
  <c r="P64" i="1"/>
  <c r="P65" i="1"/>
  <c r="Q65" i="1" s="1"/>
  <c r="AC65" i="1" s="1"/>
  <c r="P66" i="1"/>
  <c r="P67" i="1"/>
  <c r="Q67" i="1" s="1"/>
  <c r="AC67" i="1" s="1"/>
  <c r="P68" i="1"/>
  <c r="P69" i="1"/>
  <c r="P70" i="1"/>
  <c r="P71" i="1"/>
  <c r="Q71" i="1" s="1"/>
  <c r="AC71" i="1" s="1"/>
  <c r="P72" i="1"/>
  <c r="Q72" i="1" s="1"/>
  <c r="AC72" i="1" s="1"/>
  <c r="P73" i="1"/>
  <c r="P74" i="1"/>
  <c r="P75" i="1"/>
  <c r="P76" i="1"/>
  <c r="P77" i="1"/>
  <c r="P78" i="1"/>
  <c r="P79" i="1"/>
  <c r="Q79" i="1" s="1"/>
  <c r="P80" i="1"/>
  <c r="P81" i="1"/>
  <c r="P82" i="1"/>
  <c r="P83" i="1"/>
  <c r="P84" i="1"/>
  <c r="P85" i="1"/>
  <c r="P86" i="1"/>
  <c r="P87" i="1"/>
  <c r="P88" i="1"/>
  <c r="Q88" i="1" s="1"/>
  <c r="AC88" i="1" s="1"/>
  <c r="P89" i="1"/>
  <c r="P90" i="1"/>
  <c r="P91" i="1"/>
  <c r="P92" i="1"/>
  <c r="Q92" i="1" s="1"/>
  <c r="AC92" i="1" s="1"/>
  <c r="P93" i="1"/>
  <c r="P94" i="1"/>
  <c r="P95" i="1"/>
  <c r="P96" i="1"/>
  <c r="P97" i="1"/>
  <c r="P6" i="1"/>
  <c r="Q6" i="1" s="1"/>
  <c r="AC6" i="1" s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6" i="1"/>
  <c r="AC48" i="1"/>
  <c r="AC51" i="1"/>
  <c r="AC52" i="1"/>
  <c r="AC53" i="1"/>
  <c r="AC55" i="1"/>
  <c r="AC56" i="1"/>
  <c r="AC58" i="1"/>
  <c r="AC59" i="1"/>
  <c r="AC60" i="1"/>
  <c r="AC62" i="1"/>
  <c r="AC64" i="1"/>
  <c r="AC66" i="1"/>
  <c r="AC68" i="1"/>
  <c r="AC69" i="1"/>
  <c r="AC70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9" i="1"/>
  <c r="AC90" i="1"/>
  <c r="AC91" i="1"/>
  <c r="AC93" i="1"/>
  <c r="AC94" i="1"/>
  <c r="AC95" i="1"/>
  <c r="AC96" i="1"/>
  <c r="AC9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3" i="1" l="1"/>
  <c r="AC63" i="1" s="1"/>
  <c r="AC5" i="1" s="1"/>
  <c r="Q5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P5" i="1"/>
  <c r="T6" i="1"/>
  <c r="U6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5" i="1"/>
</calcChain>
</file>

<file path=xl/sharedStrings.xml><?xml version="1.0" encoding="utf-8"?>
<sst xmlns="http://schemas.openxmlformats.org/spreadsheetml/2006/main" count="266" uniqueCount="150">
  <si>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</si>
  <si>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</si>
  <si>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</si>
  <si>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</si>
  <si>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</si>
  <si>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</si>
  <si>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</si>
  <si>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</si>
  <si>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</si>
  <si>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</si>
  <si>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</si>
  <si>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</si>
  <si>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</si>
  <si>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</si>
  <si>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</si>
  <si>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</si>
  <si>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</si>
  <si>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</si>
  <si>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</si>
  <si>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</si>
  <si>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</si>
  <si>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</si>
  <si>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04,02,</t>
  </si>
  <si>
    <t>09,02,</t>
  </si>
  <si>
    <t>08,02,</t>
  </si>
  <si>
    <t>06,02,</t>
  </si>
  <si>
    <t>01,02,</t>
  </si>
  <si>
    <t>30,01,</t>
  </si>
  <si>
    <t>25,01,</t>
  </si>
  <si>
    <t>23,01,</t>
  </si>
  <si>
    <t>17,01,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</si>
  <si>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</si>
  <si>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</si>
  <si>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</si>
  <si>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</si>
  <si>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</si>
  <si>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</si>
  <si>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</si>
  <si>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</si>
  <si>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</si>
  <si>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</si>
  <si>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</si>
  <si>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</si>
  <si>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</si>
  <si>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</si>
  <si>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042  Ветчина Нежная Особая ТМ Стародворье, п/а, 0,4кг    ПОКОМ</t>
  </si>
  <si>
    <t>то же что и 043 (задвоенное СКЮ)</t>
  </si>
  <si>
    <t>043  Ветчина Нежная ТМ Особый рецепт, п/а, 0,4кг    ПОКОМ</t>
  </si>
  <si>
    <t>то же что и 042 / нужно продавать!!!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</si>
  <si>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</si>
  <si>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</si>
  <si>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</si>
  <si>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</si>
  <si>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нужно увеличить продажи</t>
  </si>
  <si>
    <t>065  Колбаса Молочная по-стародворски, 0,5кг,ПОКОМ</t>
  </si>
  <si>
    <t>Заблокировать / нужно продавать!!!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</si>
  <si>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</si>
  <si>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</si>
  <si>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</si>
  <si>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</si>
  <si>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</si>
  <si>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</si>
  <si>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</si>
  <si>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</si>
  <si>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</si>
  <si>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</si>
  <si>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</si>
  <si>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</si>
  <si>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</si>
  <si>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</si>
  <si>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</si>
  <si>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</si>
  <si>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</si>
  <si>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</si>
  <si>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</si>
  <si>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 (задвоенное СКЮ)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</si>
  <si>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</si>
  <si>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</si>
  <si>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</si>
  <si>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</si>
  <si>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</si>
  <si>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</si>
  <si>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</si>
  <si>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</si>
  <si>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</si>
  <si>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</si>
  <si>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</si>
  <si>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</si>
  <si>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</si>
  <si>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</si>
  <si>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</si>
  <si>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</si>
  <si>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</si>
  <si>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</si>
  <si>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</si>
  <si>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</si>
  <si>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</si>
  <si>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</si>
  <si>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</si>
  <si>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</si>
  <si>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</si>
  <si>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</si>
  <si>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</si>
  <si>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</si>
  <si>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</si>
  <si>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</si>
  <si>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</si>
  <si>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</si>
  <si>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</si>
  <si>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</si>
  <si>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</si>
  <si>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</si>
  <si>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</si>
  <si>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</si>
  <si>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</si>
  <si>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</si>
  <si>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</si>
  <si>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</si>
  <si>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</si>
  <si>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</si>
  <si>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</si>
  <si>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</si>
  <si>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</si>
  <si>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</si>
  <si>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</si>
  <si>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</si>
  <si>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441 Колбаса Стародворье Докторская стародворская Бордо вар п/а вес  Поком</t>
  </si>
  <si>
    <t>то же что и 222 / необходимо увеличить продажи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</si>
  <si>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</si>
  <si>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</si>
  <si>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</si>
  <si>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</si>
  <si>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</si>
  <si>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</si>
  <si>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</si>
  <si>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/ необходимо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</si>
  <si>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</si>
  <si>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</si>
  <si>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</si>
  <si>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</si>
  <si>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</si>
  <si>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</si>
  <si>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</si>
  <si>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</si>
  <si>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</si>
  <si>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477 Колбаса Любительская ГОСТ ТМ Вязанка в оболочке полиамид.  ПОКОМ</t>
  </si>
  <si>
    <t>то же что 419</t>
  </si>
  <si>
    <t>согласовал Химич/ нужно продавать</t>
  </si>
  <si>
    <t>заказ</t>
  </si>
  <si>
    <t>11,02,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</si>
</sst>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0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4" fillId="7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ySplit="5" topLeftCell="A12" activePane="bottomLeft" state="frozen"/>
      <selection pane="bottomLeft" activeCell="S16" sqref="S16"/>
    </sheetView>
  </sheetViews>
  <sheetFormatPr defaultRowHeight="15" x14ac:dyDescent="0.25"/>
  <cols>
    <col min="1" max="1" width="60" customWidth="1"/>
    <col min="2" max="2" width="3.140625" customWidth="1"/>
    <col min="3" max="6" width="6.5703125" customWidth="1"/>
    <col min="7" max="7" width="4.85546875" style="8" customWidth="1"/>
    <col min="8" max="8" width="4.85546875" customWidth="1"/>
    <col min="9" max="9" width="0.5703125" customWidth="1"/>
    <col min="10" max="11" width="6.85546875" customWidth="1"/>
    <col min="12" max="13" width="0.5703125" customWidth="1"/>
    <col min="14" max="18" width="6.85546875" customWidth="1"/>
    <col min="19" max="19" width="21.85546875" customWidth="1"/>
    <col min="20" max="21" width="5.140625" customWidth="1"/>
    <col min="22" max="27" width="6.7109375" customWidth="1"/>
    <col min="28" max="28" width="25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148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18064.576000000008</v>
      </c>
      <c r="F5" s="4">
        <f>SUM(F6:F495)</f>
        <v>24414.415000000008</v>
      </c>
      <c r="G5" s="6"/>
      <c r="H5" s="1"/>
      <c r="I5" s="1"/>
      <c r="J5" s="4">
        <f t="shared" ref="J5:R5" si="0">SUM(J6:J495)</f>
        <v>18121.623</v>
      </c>
      <c r="K5" s="4">
        <f t="shared" si="0"/>
        <v>-57.04699999999977</v>
      </c>
      <c r="L5" s="4">
        <f t="shared" si="0"/>
        <v>0</v>
      </c>
      <c r="M5" s="4">
        <f t="shared" si="0"/>
        <v>0</v>
      </c>
      <c r="N5" s="4">
        <f t="shared" si="0"/>
        <v>4408.4343999999974</v>
      </c>
      <c r="O5" s="4">
        <f t="shared" si="0"/>
        <v>10517.566360000001</v>
      </c>
      <c r="P5" s="4">
        <f t="shared" si="0"/>
        <v>3612.9152000000004</v>
      </c>
      <c r="Q5" s="4">
        <f t="shared" si="0"/>
        <v>8096.2486400000034</v>
      </c>
      <c r="R5" s="4">
        <f t="shared" si="0"/>
        <v>0</v>
      </c>
      <c r="S5" s="1"/>
      <c r="T5" s="1"/>
      <c r="U5" s="1"/>
      <c r="V5" s="4">
        <f t="shared" ref="V5:AA5" si="1">SUM(V6:V495)</f>
        <v>3525.9091999999991</v>
      </c>
      <c r="W5" s="4">
        <f t="shared" si="1"/>
        <v>3602.9702000000002</v>
      </c>
      <c r="X5" s="4">
        <f t="shared" si="1"/>
        <v>3848.1692000000003</v>
      </c>
      <c r="Y5" s="4">
        <f t="shared" si="1"/>
        <v>3808.2934000000005</v>
      </c>
      <c r="Z5" s="4">
        <f t="shared" si="1"/>
        <v>3499.6577999999995</v>
      </c>
      <c r="AA5" s="4">
        <f t="shared" si="1"/>
        <v>3487.1704</v>
      </c>
      <c r="AB5" s="1"/>
      <c r="AC5" s="4">
        <f>SUM(AC6:AC495)</f>
        <v>7253.0186400000039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312.68299999999999</v>
      </c>
      <c r="D6" s="1">
        <v>92.236999999999995</v>
      </c>
      <c r="E6" s="1">
        <v>138.38999999999999</v>
      </c>
      <c r="F6" s="1">
        <v>241.91</v>
      </c>
      <c r="G6" s="6">
        <v>1</v>
      </c>
      <c r="H6" s="1">
        <v>50</v>
      </c>
      <c r="I6" s="1"/>
      <c r="J6" s="1">
        <v>133.727</v>
      </c>
      <c r="K6" s="1">
        <f t="shared" ref="K6:K37" si="2">E6-J6</f>
        <v>4.6629999999999825</v>
      </c>
      <c r="L6" s="1"/>
      <c r="M6" s="1"/>
      <c r="N6" s="1">
        <v>9.6508000000000322</v>
      </c>
      <c r="O6" s="1"/>
      <c r="P6" s="1">
        <f>E6/5</f>
        <v>27.677999999999997</v>
      </c>
      <c r="Q6" s="5">
        <f>12*P6-O6-N6-F6</f>
        <v>80.575199999999967</v>
      </c>
      <c r="R6" s="5"/>
      <c r="S6" s="1"/>
      <c r="T6" s="1">
        <f>(F6+N6+O6+Q6)/P6</f>
        <v>12</v>
      </c>
      <c r="U6" s="1">
        <f>(F6+N6+O6)/P6</f>
        <v>9.0888358985475843</v>
      </c>
      <c r="V6" s="1">
        <v>23.540199999999999</v>
      </c>
      <c r="W6" s="1">
        <v>30.861999999999998</v>
      </c>
      <c r="X6" s="1">
        <v>35.375599999999999</v>
      </c>
      <c r="Y6" s="1">
        <v>34.5334</v>
      </c>
      <c r="Z6" s="1">
        <v>25.017800000000001</v>
      </c>
      <c r="AA6" s="1">
        <v>28.437799999999999</v>
      </c>
      <c r="AB6" s="1"/>
      <c r="AC6" s="1">
        <f t="shared" ref="AC6:AC37" si="3">Q6*G6</f>
        <v>80.575199999999967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33</v>
      </c>
      <c r="B7" s="1" t="s">
        <v>32</v>
      </c>
      <c r="C7" s="1">
        <v>259.34500000000003</v>
      </c>
      <c r="D7" s="1">
        <v>70.567999999999998</v>
      </c>
      <c r="E7" s="13">
        <f>101.885+E86</f>
        <v>107.88500000000001</v>
      </c>
      <c r="F7" s="1">
        <v>217.845</v>
      </c>
      <c r="G7" s="6">
        <v>1</v>
      </c>
      <c r="H7" s="1">
        <v>45</v>
      </c>
      <c r="I7" s="1"/>
      <c r="J7" s="1">
        <v>93.587000000000003</v>
      </c>
      <c r="K7" s="1">
        <f t="shared" si="2"/>
        <v>14.298000000000002</v>
      </c>
      <c r="L7" s="1"/>
      <c r="M7" s="1"/>
      <c r="N7" s="1"/>
      <c r="O7" s="1">
        <v>13.73520000000002</v>
      </c>
      <c r="P7" s="1">
        <f t="shared" ref="P7:P70" si="4">E7/5</f>
        <v>21.577000000000002</v>
      </c>
      <c r="Q7" s="5">
        <f t="shared" ref="Q7:Q10" si="5">12*P7-O7-N7-F7</f>
        <v>27.343800000000016</v>
      </c>
      <c r="R7" s="5"/>
      <c r="S7" s="1"/>
      <c r="T7" s="1">
        <f t="shared" ref="T7:T70" si="6">(F7+N7+O7+Q7)/P7</f>
        <v>12</v>
      </c>
      <c r="U7" s="1">
        <f t="shared" ref="U7:U70" si="7">(F7+N7+O7)/P7</f>
        <v>10.73273392964731</v>
      </c>
      <c r="V7" s="1">
        <v>21.005400000000002</v>
      </c>
      <c r="W7" s="1">
        <v>20.028199999999998</v>
      </c>
      <c r="X7" s="1">
        <v>26.993600000000001</v>
      </c>
      <c r="Y7" s="1">
        <v>28.232800000000001</v>
      </c>
      <c r="Z7" s="1">
        <v>19.790400000000002</v>
      </c>
      <c r="AA7" s="1">
        <v>19.351199999999999</v>
      </c>
      <c r="AB7" s="14" t="s">
        <v>34</v>
      </c>
      <c r="AC7" s="1">
        <f t="shared" si="3"/>
        <v>27.343800000000016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383.59699999999998</v>
      </c>
      <c r="D8" s="1">
        <v>68.549000000000007</v>
      </c>
      <c r="E8" s="1">
        <v>152.238</v>
      </c>
      <c r="F8" s="1">
        <v>274.31299999999999</v>
      </c>
      <c r="G8" s="6">
        <v>1</v>
      </c>
      <c r="H8" s="1">
        <v>45</v>
      </c>
      <c r="I8" s="1"/>
      <c r="J8" s="1">
        <v>140.64599999999999</v>
      </c>
      <c r="K8" s="1">
        <f t="shared" si="2"/>
        <v>11.592000000000013</v>
      </c>
      <c r="L8" s="1"/>
      <c r="M8" s="1"/>
      <c r="N8" s="1"/>
      <c r="O8" s="1">
        <v>30.314600000000041</v>
      </c>
      <c r="P8" s="1">
        <f t="shared" si="4"/>
        <v>30.447600000000001</v>
      </c>
      <c r="Q8" s="5">
        <f t="shared" si="5"/>
        <v>60.743600000000015</v>
      </c>
      <c r="R8" s="5"/>
      <c r="S8" s="1"/>
      <c r="T8" s="1">
        <f t="shared" si="6"/>
        <v>12.000000000000002</v>
      </c>
      <c r="U8" s="1">
        <f t="shared" si="7"/>
        <v>10.004979045967499</v>
      </c>
      <c r="V8" s="1">
        <v>29.657</v>
      </c>
      <c r="W8" s="1">
        <v>31.9754</v>
      </c>
      <c r="X8" s="1">
        <v>37.913600000000002</v>
      </c>
      <c r="Y8" s="1">
        <v>40.309399999999997</v>
      </c>
      <c r="Z8" s="1">
        <v>34.018799999999999</v>
      </c>
      <c r="AA8" s="1">
        <v>33.392200000000003</v>
      </c>
      <c r="AB8" s="1" t="s">
        <v>36</v>
      </c>
      <c r="AC8" s="1">
        <f t="shared" si="3"/>
        <v>60.743600000000015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38</v>
      </c>
      <c r="C9" s="1">
        <v>28</v>
      </c>
      <c r="D9" s="1">
        <v>50</v>
      </c>
      <c r="E9" s="1">
        <v>11</v>
      </c>
      <c r="F9" s="1">
        <v>60</v>
      </c>
      <c r="G9" s="6">
        <v>0.4</v>
      </c>
      <c r="H9" s="1">
        <v>50</v>
      </c>
      <c r="I9" s="1"/>
      <c r="J9" s="1">
        <v>22</v>
      </c>
      <c r="K9" s="1">
        <f t="shared" si="2"/>
        <v>-11</v>
      </c>
      <c r="L9" s="1"/>
      <c r="M9" s="1"/>
      <c r="N9" s="1">
        <v>15.19999999999999</v>
      </c>
      <c r="O9" s="1"/>
      <c r="P9" s="1">
        <f t="shared" si="4"/>
        <v>2.2000000000000002</v>
      </c>
      <c r="Q9" s="5"/>
      <c r="R9" s="5"/>
      <c r="S9" s="1"/>
      <c r="T9" s="1">
        <f t="shared" si="6"/>
        <v>34.181818181818173</v>
      </c>
      <c r="U9" s="1">
        <f t="shared" si="7"/>
        <v>34.181818181818173</v>
      </c>
      <c r="V9" s="1">
        <v>4.4000000000000004</v>
      </c>
      <c r="W9" s="1">
        <v>6.6</v>
      </c>
      <c r="X9" s="1">
        <v>6</v>
      </c>
      <c r="Y9" s="1">
        <v>1.6</v>
      </c>
      <c r="Z9" s="1">
        <v>0</v>
      </c>
      <c r="AA9" s="1">
        <v>4</v>
      </c>
      <c r="AB9" s="11" t="s">
        <v>53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38</v>
      </c>
      <c r="C10" s="1">
        <v>188</v>
      </c>
      <c r="D10" s="1">
        <v>240</v>
      </c>
      <c r="E10" s="1">
        <v>125</v>
      </c>
      <c r="F10" s="1">
        <v>288</v>
      </c>
      <c r="G10" s="6">
        <v>0.45</v>
      </c>
      <c r="H10" s="1">
        <v>45</v>
      </c>
      <c r="I10" s="1"/>
      <c r="J10" s="1">
        <v>124</v>
      </c>
      <c r="K10" s="1">
        <f t="shared" si="2"/>
        <v>1</v>
      </c>
      <c r="L10" s="1"/>
      <c r="M10" s="1"/>
      <c r="N10" s="1"/>
      <c r="O10" s="1"/>
      <c r="P10" s="1">
        <f t="shared" si="4"/>
        <v>25</v>
      </c>
      <c r="Q10" s="5">
        <f t="shared" si="5"/>
        <v>12</v>
      </c>
      <c r="R10" s="5"/>
      <c r="S10" s="1"/>
      <c r="T10" s="1">
        <f t="shared" si="6"/>
        <v>12</v>
      </c>
      <c r="U10" s="1">
        <f t="shared" si="7"/>
        <v>11.52</v>
      </c>
      <c r="V10" s="1">
        <v>20.6</v>
      </c>
      <c r="W10" s="1">
        <v>26</v>
      </c>
      <c r="X10" s="1">
        <v>36.6</v>
      </c>
      <c r="Y10" s="1">
        <v>24</v>
      </c>
      <c r="Z10" s="1">
        <v>22.4</v>
      </c>
      <c r="AA10" s="1">
        <v>34.4</v>
      </c>
      <c r="AB10" s="1" t="s">
        <v>40</v>
      </c>
      <c r="AC10" s="1">
        <f t="shared" si="3"/>
        <v>5.4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" t="s">
        <v>38</v>
      </c>
      <c r="C11" s="1">
        <v>283</v>
      </c>
      <c r="D11" s="1">
        <v>348</v>
      </c>
      <c r="E11" s="13">
        <f>125+E85</f>
        <v>131</v>
      </c>
      <c r="F11" s="1">
        <v>480</v>
      </c>
      <c r="G11" s="6">
        <v>0.45</v>
      </c>
      <c r="H11" s="1">
        <v>45</v>
      </c>
      <c r="I11" s="1"/>
      <c r="J11" s="1">
        <v>123</v>
      </c>
      <c r="K11" s="1">
        <f t="shared" si="2"/>
        <v>8</v>
      </c>
      <c r="L11" s="1"/>
      <c r="M11" s="1"/>
      <c r="N11" s="1"/>
      <c r="O11" s="1"/>
      <c r="P11" s="1">
        <f t="shared" si="4"/>
        <v>26.2</v>
      </c>
      <c r="Q11" s="5"/>
      <c r="R11" s="5"/>
      <c r="S11" s="1"/>
      <c r="T11" s="1">
        <f t="shared" si="6"/>
        <v>18.320610687022903</v>
      </c>
      <c r="U11" s="1">
        <f t="shared" si="7"/>
        <v>18.320610687022903</v>
      </c>
      <c r="V11" s="1">
        <v>27.2</v>
      </c>
      <c r="W11" s="1">
        <v>41.8</v>
      </c>
      <c r="X11" s="1">
        <v>54</v>
      </c>
      <c r="Y11" s="1">
        <v>38.200000000000003</v>
      </c>
      <c r="Z11" s="1">
        <v>32</v>
      </c>
      <c r="AA11" s="1">
        <v>42.4</v>
      </c>
      <c r="AB11" s="14" t="s">
        <v>42</v>
      </c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38</v>
      </c>
      <c r="C12" s="1">
        <v>22</v>
      </c>
      <c r="D12" s="1">
        <v>42</v>
      </c>
      <c r="E12" s="1">
        <v>7</v>
      </c>
      <c r="F12" s="1">
        <v>56</v>
      </c>
      <c r="G12" s="6">
        <v>0.5</v>
      </c>
      <c r="H12" s="1">
        <v>40</v>
      </c>
      <c r="I12" s="1"/>
      <c r="J12" s="1">
        <v>7</v>
      </c>
      <c r="K12" s="1">
        <f t="shared" si="2"/>
        <v>0</v>
      </c>
      <c r="L12" s="1"/>
      <c r="M12" s="1"/>
      <c r="N12" s="1">
        <v>11.400000000000009</v>
      </c>
      <c r="O12" s="1"/>
      <c r="P12" s="1">
        <f t="shared" si="4"/>
        <v>1.4</v>
      </c>
      <c r="Q12" s="5"/>
      <c r="R12" s="5"/>
      <c r="S12" s="1"/>
      <c r="T12" s="1">
        <f t="shared" si="6"/>
        <v>48.142857142857153</v>
      </c>
      <c r="U12" s="1">
        <f t="shared" si="7"/>
        <v>48.142857142857153</v>
      </c>
      <c r="V12" s="1">
        <v>1.2</v>
      </c>
      <c r="W12" s="1">
        <v>6.2</v>
      </c>
      <c r="X12" s="1">
        <v>6.4</v>
      </c>
      <c r="Y12" s="1">
        <v>0.4</v>
      </c>
      <c r="Z12" s="1">
        <v>1.6</v>
      </c>
      <c r="AA12" s="1">
        <v>4.4000000000000004</v>
      </c>
      <c r="AB12" s="11" t="s">
        <v>53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38</v>
      </c>
      <c r="C13" s="1">
        <v>27</v>
      </c>
      <c r="D13" s="1">
        <v>42</v>
      </c>
      <c r="E13" s="1">
        <v>4</v>
      </c>
      <c r="F13" s="1">
        <v>63</v>
      </c>
      <c r="G13" s="6">
        <v>0.35</v>
      </c>
      <c r="H13" s="1">
        <v>45</v>
      </c>
      <c r="I13" s="1"/>
      <c r="J13" s="1">
        <v>6</v>
      </c>
      <c r="K13" s="1">
        <f t="shared" si="2"/>
        <v>-2</v>
      </c>
      <c r="L13" s="1"/>
      <c r="M13" s="1"/>
      <c r="N13" s="1"/>
      <c r="O13" s="1"/>
      <c r="P13" s="1">
        <f t="shared" si="4"/>
        <v>0.8</v>
      </c>
      <c r="Q13" s="5"/>
      <c r="R13" s="5"/>
      <c r="S13" s="1"/>
      <c r="T13" s="1">
        <f t="shared" si="6"/>
        <v>78.75</v>
      </c>
      <c r="U13" s="1">
        <f t="shared" si="7"/>
        <v>78.75</v>
      </c>
      <c r="V13" s="1">
        <v>1.2</v>
      </c>
      <c r="W13" s="1">
        <v>5</v>
      </c>
      <c r="X13" s="1">
        <v>6.2</v>
      </c>
      <c r="Y13" s="1">
        <v>5</v>
      </c>
      <c r="Z13" s="1">
        <v>3.8</v>
      </c>
      <c r="AA13" s="1">
        <v>3</v>
      </c>
      <c r="AB13" s="11" t="s">
        <v>53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38</v>
      </c>
      <c r="C14" s="1">
        <v>-47</v>
      </c>
      <c r="D14" s="1">
        <v>47</v>
      </c>
      <c r="E14" s="1"/>
      <c r="F14" s="1"/>
      <c r="G14" s="6">
        <v>0</v>
      </c>
      <c r="H14" s="1">
        <v>50</v>
      </c>
      <c r="I14" s="1"/>
      <c r="J14" s="1"/>
      <c r="K14" s="1">
        <f t="shared" si="2"/>
        <v>0</v>
      </c>
      <c r="L14" s="1"/>
      <c r="M14" s="1"/>
      <c r="N14" s="1"/>
      <c r="O14" s="1"/>
      <c r="P14" s="1">
        <f t="shared" si="4"/>
        <v>0</v>
      </c>
      <c r="Q14" s="5"/>
      <c r="R14" s="5"/>
      <c r="S14" s="1"/>
      <c r="T14" s="1" t="e">
        <f t="shared" si="6"/>
        <v>#DIV/0!</v>
      </c>
      <c r="U14" s="1" t="e">
        <f t="shared" si="7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 t="s">
        <v>46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38</v>
      </c>
      <c r="C15" s="1">
        <v>120</v>
      </c>
      <c r="D15" s="1"/>
      <c r="E15" s="1">
        <v>2</v>
      </c>
      <c r="F15" s="1">
        <v>71</v>
      </c>
      <c r="G15" s="6">
        <v>0.4</v>
      </c>
      <c r="H15" s="1">
        <v>50</v>
      </c>
      <c r="I15" s="1"/>
      <c r="J15" s="1">
        <v>2</v>
      </c>
      <c r="K15" s="1">
        <f t="shared" si="2"/>
        <v>0</v>
      </c>
      <c r="L15" s="1"/>
      <c r="M15" s="1"/>
      <c r="N15" s="1"/>
      <c r="O15" s="1"/>
      <c r="P15" s="1">
        <f t="shared" si="4"/>
        <v>0.4</v>
      </c>
      <c r="Q15" s="5"/>
      <c r="R15" s="5"/>
      <c r="S15" s="1"/>
      <c r="T15" s="1">
        <f t="shared" si="6"/>
        <v>177.5</v>
      </c>
      <c r="U15" s="1">
        <f t="shared" si="7"/>
        <v>177.5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1" t="s">
        <v>48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38</v>
      </c>
      <c r="C16" s="1">
        <v>55</v>
      </c>
      <c r="D16" s="1">
        <v>30</v>
      </c>
      <c r="E16" s="1"/>
      <c r="F16" s="1">
        <v>85</v>
      </c>
      <c r="G16" s="6">
        <v>0.17</v>
      </c>
      <c r="H16" s="1">
        <v>180</v>
      </c>
      <c r="I16" s="1"/>
      <c r="J16" s="1"/>
      <c r="K16" s="1">
        <f t="shared" si="2"/>
        <v>0</v>
      </c>
      <c r="L16" s="1"/>
      <c r="M16" s="1"/>
      <c r="N16" s="1"/>
      <c r="O16" s="1"/>
      <c r="P16" s="1">
        <f t="shared" si="4"/>
        <v>0</v>
      </c>
      <c r="Q16" s="5"/>
      <c r="R16" s="5"/>
      <c r="S16" s="1"/>
      <c r="T16" s="1" t="e">
        <f t="shared" si="6"/>
        <v>#DIV/0!</v>
      </c>
      <c r="U16" s="1" t="e">
        <f t="shared" si="7"/>
        <v>#DIV/0!</v>
      </c>
      <c r="V16" s="1">
        <v>0</v>
      </c>
      <c r="W16" s="1">
        <v>6</v>
      </c>
      <c r="X16" s="1">
        <v>6.8</v>
      </c>
      <c r="Y16" s="1">
        <v>0.8</v>
      </c>
      <c r="Z16" s="1">
        <v>0</v>
      </c>
      <c r="AA16" s="1">
        <v>2.8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38</v>
      </c>
      <c r="C17" s="1">
        <v>85</v>
      </c>
      <c r="D17" s="1"/>
      <c r="E17" s="1">
        <v>22</v>
      </c>
      <c r="F17" s="1">
        <v>55</v>
      </c>
      <c r="G17" s="6">
        <v>0.5</v>
      </c>
      <c r="H17" s="1">
        <v>60</v>
      </c>
      <c r="I17" s="1"/>
      <c r="J17" s="1">
        <v>18</v>
      </c>
      <c r="K17" s="1">
        <f t="shared" si="2"/>
        <v>4</v>
      </c>
      <c r="L17" s="1"/>
      <c r="M17" s="1"/>
      <c r="N17" s="1"/>
      <c r="O17" s="1">
        <v>29</v>
      </c>
      <c r="P17" s="1">
        <f t="shared" si="4"/>
        <v>4.4000000000000004</v>
      </c>
      <c r="Q17" s="5"/>
      <c r="R17" s="5"/>
      <c r="S17" s="1"/>
      <c r="T17" s="1">
        <f t="shared" si="6"/>
        <v>19.09090909090909</v>
      </c>
      <c r="U17" s="1">
        <f t="shared" si="7"/>
        <v>19.09090909090909</v>
      </c>
      <c r="V17" s="1">
        <v>7</v>
      </c>
      <c r="W17" s="1">
        <v>4.5999999999999996</v>
      </c>
      <c r="X17" s="1">
        <v>4.5999999999999996</v>
      </c>
      <c r="Y17" s="1">
        <v>8</v>
      </c>
      <c r="Z17" s="1">
        <v>5.4</v>
      </c>
      <c r="AA17" s="1">
        <v>1</v>
      </c>
      <c r="AB17" s="11" t="s">
        <v>53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38</v>
      </c>
      <c r="C18" s="1">
        <v>126</v>
      </c>
      <c r="D18" s="1"/>
      <c r="E18" s="1">
        <v>49</v>
      </c>
      <c r="F18" s="1">
        <v>75</v>
      </c>
      <c r="G18" s="6">
        <v>0.3</v>
      </c>
      <c r="H18" s="1">
        <v>40</v>
      </c>
      <c r="I18" s="1"/>
      <c r="J18" s="1">
        <v>52</v>
      </c>
      <c r="K18" s="1">
        <f t="shared" si="2"/>
        <v>-3</v>
      </c>
      <c r="L18" s="1"/>
      <c r="M18" s="1"/>
      <c r="N18" s="1"/>
      <c r="O18" s="1"/>
      <c r="P18" s="1">
        <f t="shared" si="4"/>
        <v>9.8000000000000007</v>
      </c>
      <c r="Q18" s="5">
        <f t="shared" ref="Q18" si="8">12*P18-O18-N18-F18</f>
        <v>42.600000000000009</v>
      </c>
      <c r="R18" s="5"/>
      <c r="S18" s="1"/>
      <c r="T18" s="1">
        <f t="shared" si="6"/>
        <v>12</v>
      </c>
      <c r="U18" s="1">
        <f t="shared" si="7"/>
        <v>7.6530612244897958</v>
      </c>
      <c r="V18" s="1">
        <v>5.6</v>
      </c>
      <c r="W18" s="1">
        <v>2.8</v>
      </c>
      <c r="X18" s="1">
        <v>3.2</v>
      </c>
      <c r="Y18" s="1">
        <v>10.8</v>
      </c>
      <c r="Z18" s="1">
        <v>10</v>
      </c>
      <c r="AA18" s="1">
        <v>1.8</v>
      </c>
      <c r="AB18" s="1"/>
      <c r="AC18" s="1">
        <f t="shared" si="3"/>
        <v>12.780000000000003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38</v>
      </c>
      <c r="C19" s="1">
        <v>37</v>
      </c>
      <c r="D19" s="1"/>
      <c r="E19" s="1">
        <v>9</v>
      </c>
      <c r="F19" s="1">
        <v>24</v>
      </c>
      <c r="G19" s="6">
        <v>0.4</v>
      </c>
      <c r="H19" s="1">
        <v>50</v>
      </c>
      <c r="I19" s="1"/>
      <c r="J19" s="1">
        <v>16</v>
      </c>
      <c r="K19" s="1">
        <f t="shared" si="2"/>
        <v>-7</v>
      </c>
      <c r="L19" s="1"/>
      <c r="M19" s="1"/>
      <c r="N19" s="1"/>
      <c r="O19" s="1"/>
      <c r="P19" s="1">
        <f t="shared" si="4"/>
        <v>1.8</v>
      </c>
      <c r="Q19" s="5"/>
      <c r="R19" s="5"/>
      <c r="S19" s="1"/>
      <c r="T19" s="1">
        <f t="shared" si="6"/>
        <v>13.333333333333332</v>
      </c>
      <c r="U19" s="1">
        <f t="shared" si="7"/>
        <v>13.333333333333332</v>
      </c>
      <c r="V19" s="1">
        <v>1.8</v>
      </c>
      <c r="W19" s="1">
        <v>2.2000000000000002</v>
      </c>
      <c r="X19" s="1">
        <v>2.4</v>
      </c>
      <c r="Y19" s="1">
        <v>3</v>
      </c>
      <c r="Z19" s="1">
        <v>3.4</v>
      </c>
      <c r="AA19" s="1">
        <v>4.2</v>
      </c>
      <c r="AB19" s="11" t="s">
        <v>53</v>
      </c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38</v>
      </c>
      <c r="C20" s="1">
        <v>20</v>
      </c>
      <c r="D20" s="1"/>
      <c r="E20" s="1">
        <v>2</v>
      </c>
      <c r="F20" s="1">
        <v>16</v>
      </c>
      <c r="G20" s="6">
        <v>0</v>
      </c>
      <c r="H20" s="1">
        <v>55</v>
      </c>
      <c r="I20" s="1"/>
      <c r="J20" s="1">
        <v>2</v>
      </c>
      <c r="K20" s="1">
        <f t="shared" si="2"/>
        <v>0</v>
      </c>
      <c r="L20" s="1"/>
      <c r="M20" s="1"/>
      <c r="N20" s="1"/>
      <c r="O20" s="1"/>
      <c r="P20" s="1">
        <f t="shared" si="4"/>
        <v>0.4</v>
      </c>
      <c r="Q20" s="5"/>
      <c r="R20" s="5"/>
      <c r="S20" s="1"/>
      <c r="T20" s="1">
        <f t="shared" si="6"/>
        <v>40</v>
      </c>
      <c r="U20" s="1">
        <f t="shared" si="7"/>
        <v>40</v>
      </c>
      <c r="V20" s="1">
        <v>0.8</v>
      </c>
      <c r="W20" s="1">
        <v>0.4</v>
      </c>
      <c r="X20" s="1">
        <v>4.2</v>
      </c>
      <c r="Y20" s="1">
        <v>9.6</v>
      </c>
      <c r="Z20" s="1">
        <v>5.4</v>
      </c>
      <c r="AA20" s="1">
        <v>0.8</v>
      </c>
      <c r="AB20" s="11" t="s">
        <v>55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38</v>
      </c>
      <c r="C21" s="1">
        <v>60</v>
      </c>
      <c r="D21" s="1"/>
      <c r="E21" s="1">
        <v>7</v>
      </c>
      <c r="F21" s="1">
        <v>48</v>
      </c>
      <c r="G21" s="6">
        <v>0.35</v>
      </c>
      <c r="H21" s="1">
        <v>40</v>
      </c>
      <c r="I21" s="1"/>
      <c r="J21" s="1">
        <v>7</v>
      </c>
      <c r="K21" s="1">
        <f t="shared" si="2"/>
        <v>0</v>
      </c>
      <c r="L21" s="1"/>
      <c r="M21" s="1"/>
      <c r="N21" s="1"/>
      <c r="O21" s="1"/>
      <c r="P21" s="1">
        <f t="shared" si="4"/>
        <v>1.4</v>
      </c>
      <c r="Q21" s="5"/>
      <c r="R21" s="5"/>
      <c r="S21" s="1"/>
      <c r="T21" s="1">
        <f t="shared" si="6"/>
        <v>34.285714285714285</v>
      </c>
      <c r="U21" s="1">
        <f t="shared" si="7"/>
        <v>34.285714285714285</v>
      </c>
      <c r="V21" s="1">
        <v>2.6</v>
      </c>
      <c r="W21" s="1">
        <v>2.8</v>
      </c>
      <c r="X21" s="1">
        <v>2.4</v>
      </c>
      <c r="Y21" s="1">
        <v>2</v>
      </c>
      <c r="Z21" s="1">
        <v>1.4</v>
      </c>
      <c r="AA21" s="1">
        <v>4.5999999999999996</v>
      </c>
      <c r="AB21" s="11" t="s">
        <v>53</v>
      </c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38</v>
      </c>
      <c r="C22" s="1">
        <v>71</v>
      </c>
      <c r="D22" s="1">
        <v>195</v>
      </c>
      <c r="E22" s="1">
        <v>21</v>
      </c>
      <c r="F22" s="1">
        <v>229</v>
      </c>
      <c r="G22" s="6">
        <v>0.17</v>
      </c>
      <c r="H22" s="1">
        <v>180</v>
      </c>
      <c r="I22" s="1"/>
      <c r="J22" s="1">
        <v>21</v>
      </c>
      <c r="K22" s="1">
        <f t="shared" si="2"/>
        <v>0</v>
      </c>
      <c r="L22" s="1"/>
      <c r="M22" s="1"/>
      <c r="N22" s="1">
        <v>133.6</v>
      </c>
      <c r="O22" s="1"/>
      <c r="P22" s="1">
        <f t="shared" si="4"/>
        <v>4.2</v>
      </c>
      <c r="Q22" s="5"/>
      <c r="R22" s="5"/>
      <c r="S22" s="1"/>
      <c r="T22" s="1">
        <f t="shared" si="6"/>
        <v>86.333333333333329</v>
      </c>
      <c r="U22" s="1">
        <f t="shared" si="7"/>
        <v>86.333333333333329</v>
      </c>
      <c r="V22" s="1">
        <v>10.8</v>
      </c>
      <c r="W22" s="1">
        <v>30.8</v>
      </c>
      <c r="X22" s="1">
        <v>26.4</v>
      </c>
      <c r="Y22" s="1">
        <v>4.4000000000000004</v>
      </c>
      <c r="Z22" s="1">
        <v>0</v>
      </c>
      <c r="AA22" s="1">
        <v>11.8</v>
      </c>
      <c r="AB22" s="11" t="s">
        <v>53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38</v>
      </c>
      <c r="C23" s="1">
        <v>40</v>
      </c>
      <c r="D23" s="1">
        <v>60</v>
      </c>
      <c r="E23" s="1">
        <v>42</v>
      </c>
      <c r="F23" s="1">
        <v>58</v>
      </c>
      <c r="G23" s="6">
        <v>0.35</v>
      </c>
      <c r="H23" s="1">
        <v>45</v>
      </c>
      <c r="I23" s="1"/>
      <c r="J23" s="1">
        <v>42</v>
      </c>
      <c r="K23" s="1">
        <f t="shared" si="2"/>
        <v>0</v>
      </c>
      <c r="L23" s="1"/>
      <c r="M23" s="1"/>
      <c r="N23" s="1"/>
      <c r="O23" s="1"/>
      <c r="P23" s="1">
        <f t="shared" si="4"/>
        <v>8.4</v>
      </c>
      <c r="Q23" s="5">
        <f t="shared" ref="Q23:Q35" si="9">12*P23-O23-N23-F23</f>
        <v>42.800000000000011</v>
      </c>
      <c r="R23" s="5"/>
      <c r="S23" s="1"/>
      <c r="T23" s="1">
        <f t="shared" si="6"/>
        <v>12</v>
      </c>
      <c r="U23" s="1">
        <f t="shared" si="7"/>
        <v>6.9047619047619042</v>
      </c>
      <c r="V23" s="1">
        <v>5.2</v>
      </c>
      <c r="W23" s="1">
        <v>5.4</v>
      </c>
      <c r="X23" s="1">
        <v>7.6</v>
      </c>
      <c r="Y23" s="1">
        <v>5</v>
      </c>
      <c r="Z23" s="1">
        <v>2.4</v>
      </c>
      <c r="AA23" s="1">
        <v>2.4</v>
      </c>
      <c r="AB23" s="1"/>
      <c r="AC23" s="1">
        <f t="shared" si="3"/>
        <v>14.980000000000002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38</v>
      </c>
      <c r="C24" s="1">
        <v>12</v>
      </c>
      <c r="D24" s="1"/>
      <c r="E24" s="1">
        <v>8</v>
      </c>
      <c r="F24" s="1"/>
      <c r="G24" s="6">
        <v>0.35</v>
      </c>
      <c r="H24" s="1">
        <v>45</v>
      </c>
      <c r="I24" s="1"/>
      <c r="J24" s="1">
        <v>12</v>
      </c>
      <c r="K24" s="1">
        <f t="shared" si="2"/>
        <v>-4</v>
      </c>
      <c r="L24" s="1"/>
      <c r="M24" s="1"/>
      <c r="N24" s="1">
        <v>66.599999999999994</v>
      </c>
      <c r="O24" s="1"/>
      <c r="P24" s="1">
        <f t="shared" si="4"/>
        <v>1.6</v>
      </c>
      <c r="Q24" s="5"/>
      <c r="R24" s="5"/>
      <c r="S24" s="1"/>
      <c r="T24" s="1">
        <f t="shared" si="6"/>
        <v>41.624999999999993</v>
      </c>
      <c r="U24" s="1">
        <f t="shared" si="7"/>
        <v>41.624999999999993</v>
      </c>
      <c r="V24" s="1">
        <v>4.5999999999999996</v>
      </c>
      <c r="W24" s="1">
        <v>15</v>
      </c>
      <c r="X24" s="1">
        <v>15.8</v>
      </c>
      <c r="Y24" s="1">
        <v>4.5999999999999996</v>
      </c>
      <c r="Z24" s="1">
        <v>0</v>
      </c>
      <c r="AA24" s="1">
        <v>6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481.29700000000003</v>
      </c>
      <c r="D25" s="1">
        <v>95.04</v>
      </c>
      <c r="E25" s="1">
        <v>194.01</v>
      </c>
      <c r="F25" s="1">
        <v>341.76499999999999</v>
      </c>
      <c r="G25" s="6">
        <v>1</v>
      </c>
      <c r="H25" s="1">
        <v>55</v>
      </c>
      <c r="I25" s="1"/>
      <c r="J25" s="1">
        <v>190.37</v>
      </c>
      <c r="K25" s="1">
        <f t="shared" si="2"/>
        <v>3.6399999999999864</v>
      </c>
      <c r="L25" s="1"/>
      <c r="M25" s="1"/>
      <c r="N25" s="1">
        <v>38.478799999999858</v>
      </c>
      <c r="O25" s="1">
        <v>76.514600000000087</v>
      </c>
      <c r="P25" s="1">
        <f t="shared" si="4"/>
        <v>38.802</v>
      </c>
      <c r="Q25" s="5"/>
      <c r="R25" s="5"/>
      <c r="S25" s="1"/>
      <c r="T25" s="1">
        <f t="shared" si="6"/>
        <v>11.771516932116899</v>
      </c>
      <c r="U25" s="1">
        <f t="shared" si="7"/>
        <v>11.771516932116899</v>
      </c>
      <c r="V25" s="1">
        <v>42.690600000000003</v>
      </c>
      <c r="W25" s="1">
        <v>47.354999999999997</v>
      </c>
      <c r="X25" s="1">
        <v>49.406999999999996</v>
      </c>
      <c r="Y25" s="1">
        <v>53.943600000000004</v>
      </c>
      <c r="Z25" s="1">
        <v>40.253599999999999</v>
      </c>
      <c r="AA25" s="1">
        <v>35.229999999999997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>
        <v>4652.4759999999997</v>
      </c>
      <c r="D26" s="1">
        <v>1413.8019999999999</v>
      </c>
      <c r="E26" s="1">
        <v>2604.183</v>
      </c>
      <c r="F26" s="1">
        <v>3020.7269999999999</v>
      </c>
      <c r="G26" s="6">
        <v>1</v>
      </c>
      <c r="H26" s="1">
        <v>50</v>
      </c>
      <c r="I26" s="1"/>
      <c r="J26" s="1">
        <v>2583.42</v>
      </c>
      <c r="K26" s="1">
        <f t="shared" si="2"/>
        <v>20.76299999999992</v>
      </c>
      <c r="L26" s="1"/>
      <c r="M26" s="1"/>
      <c r="N26" s="1">
        <v>743.16659999999956</v>
      </c>
      <c r="O26" s="1">
        <v>1806.84058</v>
      </c>
      <c r="P26" s="1">
        <f t="shared" si="4"/>
        <v>520.83659999999998</v>
      </c>
      <c r="Q26" s="5">
        <f>13*P26-O26-N26-F26</f>
        <v>1200.1416200000003</v>
      </c>
      <c r="R26" s="5"/>
      <c r="S26" s="1"/>
      <c r="T26" s="1">
        <f t="shared" si="6"/>
        <v>13</v>
      </c>
      <c r="U26" s="1">
        <f t="shared" si="7"/>
        <v>10.695742541902776</v>
      </c>
      <c r="V26" s="1">
        <v>507.98020000000002</v>
      </c>
      <c r="W26" s="1">
        <v>527.577</v>
      </c>
      <c r="X26" s="1">
        <v>538.78320000000008</v>
      </c>
      <c r="Y26" s="1">
        <v>517.96800000000007</v>
      </c>
      <c r="Z26" s="1">
        <v>500.22579999999999</v>
      </c>
      <c r="AA26" s="1">
        <v>466.73340000000002</v>
      </c>
      <c r="AB26" s="1"/>
      <c r="AC26" s="1">
        <f t="shared" si="3"/>
        <v>1200.1416200000003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468.91399999999999</v>
      </c>
      <c r="D27" s="1">
        <v>21.17</v>
      </c>
      <c r="E27" s="1">
        <v>229.17599999999999</v>
      </c>
      <c r="F27" s="1">
        <v>222.102</v>
      </c>
      <c r="G27" s="6">
        <v>1</v>
      </c>
      <c r="H27" s="1">
        <v>55</v>
      </c>
      <c r="I27" s="1"/>
      <c r="J27" s="1">
        <v>226.14</v>
      </c>
      <c r="K27" s="1">
        <f t="shared" si="2"/>
        <v>3.0360000000000014</v>
      </c>
      <c r="L27" s="1"/>
      <c r="M27" s="1"/>
      <c r="N27" s="1">
        <v>30.878800000000009</v>
      </c>
      <c r="O27" s="1">
        <v>257.161</v>
      </c>
      <c r="P27" s="1">
        <f t="shared" si="4"/>
        <v>45.8352</v>
      </c>
      <c r="Q27" s="5">
        <f t="shared" si="9"/>
        <v>39.880600000000044</v>
      </c>
      <c r="R27" s="5"/>
      <c r="S27" s="1"/>
      <c r="T27" s="1">
        <f t="shared" si="6"/>
        <v>12.000000000000002</v>
      </c>
      <c r="U27" s="1">
        <f t="shared" si="7"/>
        <v>11.129913254442</v>
      </c>
      <c r="V27" s="1">
        <v>47.559600000000003</v>
      </c>
      <c r="W27" s="1">
        <v>39.653799999999997</v>
      </c>
      <c r="X27" s="1">
        <v>41.934600000000003</v>
      </c>
      <c r="Y27" s="1">
        <v>49.8384</v>
      </c>
      <c r="Z27" s="1">
        <v>35.619600000000013</v>
      </c>
      <c r="AA27" s="1">
        <v>29.645600000000002</v>
      </c>
      <c r="AB27" s="1"/>
      <c r="AC27" s="1">
        <f t="shared" si="3"/>
        <v>39.880600000000044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109.63500000000001</v>
      </c>
      <c r="D28" s="1">
        <v>215.27500000000001</v>
      </c>
      <c r="E28" s="1">
        <v>70.292000000000002</v>
      </c>
      <c r="F28" s="1">
        <v>254.61799999999999</v>
      </c>
      <c r="G28" s="6">
        <v>1</v>
      </c>
      <c r="H28" s="1">
        <v>60</v>
      </c>
      <c r="I28" s="1"/>
      <c r="J28" s="1">
        <v>73.292000000000002</v>
      </c>
      <c r="K28" s="1">
        <f t="shared" si="2"/>
        <v>-3</v>
      </c>
      <c r="L28" s="1"/>
      <c r="M28" s="1"/>
      <c r="N28" s="1"/>
      <c r="O28" s="1"/>
      <c r="P28" s="1">
        <f t="shared" si="4"/>
        <v>14.058400000000001</v>
      </c>
      <c r="Q28" s="5"/>
      <c r="R28" s="5"/>
      <c r="S28" s="1"/>
      <c r="T28" s="1">
        <f t="shared" si="6"/>
        <v>18.11144938257554</v>
      </c>
      <c r="U28" s="1">
        <f t="shared" si="7"/>
        <v>18.11144938257554</v>
      </c>
      <c r="V28" s="1">
        <v>7.8512000000000004</v>
      </c>
      <c r="W28" s="1">
        <v>14.308199999999999</v>
      </c>
      <c r="X28" s="1">
        <v>27.115400000000001</v>
      </c>
      <c r="Y28" s="1">
        <v>14.4444</v>
      </c>
      <c r="Z28" s="1">
        <v>3.8508</v>
      </c>
      <c r="AA28" s="1">
        <v>9.0358000000000001</v>
      </c>
      <c r="AB28" s="11" t="s">
        <v>53</v>
      </c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3872.45</v>
      </c>
      <c r="D29" s="1">
        <v>1003.83</v>
      </c>
      <c r="E29" s="1">
        <v>1967.8230000000001</v>
      </c>
      <c r="F29" s="1">
        <v>2567.8510000000001</v>
      </c>
      <c r="G29" s="6">
        <v>1</v>
      </c>
      <c r="H29" s="1">
        <v>60</v>
      </c>
      <c r="I29" s="1"/>
      <c r="J29" s="1">
        <v>1967.6859999999999</v>
      </c>
      <c r="K29" s="1">
        <f t="shared" si="2"/>
        <v>0.13700000000017099</v>
      </c>
      <c r="L29" s="1"/>
      <c r="M29" s="1"/>
      <c r="N29" s="1">
        <v>471.84679999999838</v>
      </c>
      <c r="O29" s="1">
        <v>923.25352000000157</v>
      </c>
      <c r="P29" s="1">
        <f t="shared" si="4"/>
        <v>393.56460000000004</v>
      </c>
      <c r="Q29" s="5">
        <f>13*P29-O29-N29-F29</f>
        <v>1153.388480000001</v>
      </c>
      <c r="R29" s="5"/>
      <c r="S29" s="1"/>
      <c r="T29" s="1">
        <f t="shared" si="6"/>
        <v>13.000000000000002</v>
      </c>
      <c r="U29" s="1">
        <f t="shared" si="7"/>
        <v>10.069379512283371</v>
      </c>
      <c r="V29" s="1">
        <v>369.18079999999998</v>
      </c>
      <c r="W29" s="1">
        <v>413.91680000000002</v>
      </c>
      <c r="X29" s="1">
        <v>429.93140000000011</v>
      </c>
      <c r="Y29" s="1">
        <v>424.56360000000012</v>
      </c>
      <c r="Z29" s="1">
        <v>430.35559999999998</v>
      </c>
      <c r="AA29" s="1">
        <v>405.88380000000001</v>
      </c>
      <c r="AB29" s="1"/>
      <c r="AC29" s="1">
        <f t="shared" si="3"/>
        <v>1153.388480000001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92.724000000000004</v>
      </c>
      <c r="D30" s="1">
        <v>63.3</v>
      </c>
      <c r="E30" s="1">
        <v>46.701999999999998</v>
      </c>
      <c r="F30" s="1">
        <v>102.31699999999999</v>
      </c>
      <c r="G30" s="6">
        <v>1</v>
      </c>
      <c r="H30" s="1">
        <v>50</v>
      </c>
      <c r="I30" s="1"/>
      <c r="J30" s="1">
        <v>45.738</v>
      </c>
      <c r="K30" s="1">
        <f t="shared" si="2"/>
        <v>0.96399999999999864</v>
      </c>
      <c r="L30" s="1"/>
      <c r="M30" s="1"/>
      <c r="N30" s="1">
        <v>6.5077999999999747</v>
      </c>
      <c r="O30" s="1">
        <v>6.9424000000000277</v>
      </c>
      <c r="P30" s="1">
        <f t="shared" si="4"/>
        <v>9.3403999999999989</v>
      </c>
      <c r="Q30" s="5"/>
      <c r="R30" s="5"/>
      <c r="S30" s="1"/>
      <c r="T30" s="1">
        <f t="shared" si="6"/>
        <v>12.394244357843348</v>
      </c>
      <c r="U30" s="1">
        <f t="shared" si="7"/>
        <v>12.394244357843348</v>
      </c>
      <c r="V30" s="1">
        <v>10.541399999999999</v>
      </c>
      <c r="W30" s="1">
        <v>12.632999999999999</v>
      </c>
      <c r="X30" s="1">
        <v>12.672800000000001</v>
      </c>
      <c r="Y30" s="1">
        <v>11.263999999999999</v>
      </c>
      <c r="Z30" s="1">
        <v>8.6066000000000003</v>
      </c>
      <c r="AA30" s="1">
        <v>9.6836000000000002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394.98599999999999</v>
      </c>
      <c r="D31" s="1">
        <v>184.9</v>
      </c>
      <c r="E31" s="1">
        <v>203.774</v>
      </c>
      <c r="F31" s="1">
        <v>338.83199999999999</v>
      </c>
      <c r="G31" s="6">
        <v>1</v>
      </c>
      <c r="H31" s="1">
        <v>55</v>
      </c>
      <c r="I31" s="1"/>
      <c r="J31" s="1">
        <v>202.1</v>
      </c>
      <c r="K31" s="1">
        <f t="shared" si="2"/>
        <v>1.6740000000000066</v>
      </c>
      <c r="L31" s="1"/>
      <c r="M31" s="1"/>
      <c r="N31" s="1">
        <v>48.992800000000102</v>
      </c>
      <c r="O31" s="1">
        <v>63.993199999999938</v>
      </c>
      <c r="P31" s="1">
        <f t="shared" si="4"/>
        <v>40.754800000000003</v>
      </c>
      <c r="Q31" s="5">
        <f t="shared" si="9"/>
        <v>37.239599999999996</v>
      </c>
      <c r="R31" s="5"/>
      <c r="S31" s="1"/>
      <c r="T31" s="1">
        <f t="shared" si="6"/>
        <v>12</v>
      </c>
      <c r="U31" s="1">
        <f t="shared" si="7"/>
        <v>11.086252416893226</v>
      </c>
      <c r="V31" s="1">
        <v>42.7928</v>
      </c>
      <c r="W31" s="1">
        <v>48.894399999999997</v>
      </c>
      <c r="X31" s="1">
        <v>49.740400000000001</v>
      </c>
      <c r="Y31" s="1">
        <v>47.625599999999999</v>
      </c>
      <c r="Z31" s="1">
        <v>50.544800000000002</v>
      </c>
      <c r="AA31" s="1">
        <v>46.032799999999988</v>
      </c>
      <c r="AB31" s="1"/>
      <c r="AC31" s="1">
        <f t="shared" si="3"/>
        <v>37.239599999999996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32</v>
      </c>
      <c r="C32" s="1">
        <v>3891.0509999999999</v>
      </c>
      <c r="D32" s="1">
        <v>731.91</v>
      </c>
      <c r="E32" s="1">
        <v>2074.4110000000001</v>
      </c>
      <c r="F32" s="1">
        <v>2264.2350000000001</v>
      </c>
      <c r="G32" s="6">
        <v>1</v>
      </c>
      <c r="H32" s="1">
        <v>60</v>
      </c>
      <c r="I32" s="1"/>
      <c r="J32" s="1">
        <v>2074.279</v>
      </c>
      <c r="K32" s="1">
        <f t="shared" si="2"/>
        <v>0.13200000000006185</v>
      </c>
      <c r="L32" s="1"/>
      <c r="M32" s="1"/>
      <c r="N32" s="1">
        <v>347.20759999999882</v>
      </c>
      <c r="O32" s="1">
        <v>1536.2109799999989</v>
      </c>
      <c r="P32" s="1">
        <f t="shared" si="4"/>
        <v>414.88220000000001</v>
      </c>
      <c r="Q32" s="5">
        <f t="shared" ref="Q32:Q33" si="10">13*P32-O32-N32-F32</f>
        <v>1245.8150200000023</v>
      </c>
      <c r="R32" s="5"/>
      <c r="S32" s="1"/>
      <c r="T32" s="1">
        <f t="shared" si="6"/>
        <v>13</v>
      </c>
      <c r="U32" s="1">
        <f t="shared" si="7"/>
        <v>9.9971837307071691</v>
      </c>
      <c r="V32" s="1">
        <v>385.33019999999999</v>
      </c>
      <c r="W32" s="1">
        <v>388.75220000000002</v>
      </c>
      <c r="X32" s="1">
        <v>412.61980000000011</v>
      </c>
      <c r="Y32" s="1">
        <v>420.52620000000002</v>
      </c>
      <c r="Z32" s="1">
        <v>416.97579999999999</v>
      </c>
      <c r="AA32" s="1">
        <v>416.59519999999998</v>
      </c>
      <c r="AB32" s="1"/>
      <c r="AC32" s="1">
        <f t="shared" si="3"/>
        <v>1245.8150200000023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2856.8440000000001</v>
      </c>
      <c r="D33" s="1">
        <v>1199.9349999999999</v>
      </c>
      <c r="E33" s="1">
        <v>1718.902</v>
      </c>
      <c r="F33" s="1">
        <v>2117.1779999999999</v>
      </c>
      <c r="G33" s="6">
        <v>1</v>
      </c>
      <c r="H33" s="1">
        <v>60</v>
      </c>
      <c r="I33" s="1"/>
      <c r="J33" s="1">
        <v>1716.9639999999999</v>
      </c>
      <c r="K33" s="1">
        <f t="shared" si="2"/>
        <v>1.9380000000001019</v>
      </c>
      <c r="L33" s="1"/>
      <c r="M33" s="1"/>
      <c r="N33" s="1">
        <v>222.05119999999991</v>
      </c>
      <c r="O33" s="1">
        <v>864.92728000000011</v>
      </c>
      <c r="P33" s="1">
        <f t="shared" si="4"/>
        <v>343.78039999999999</v>
      </c>
      <c r="Q33" s="5">
        <f t="shared" si="10"/>
        <v>1264.9887200000003</v>
      </c>
      <c r="R33" s="5"/>
      <c r="S33" s="1"/>
      <c r="T33" s="1">
        <f t="shared" si="6"/>
        <v>13</v>
      </c>
      <c r="U33" s="1">
        <f t="shared" si="7"/>
        <v>9.3203582286831939</v>
      </c>
      <c r="V33" s="1">
        <v>304.11919999999998</v>
      </c>
      <c r="W33" s="1">
        <v>336.10820000000001</v>
      </c>
      <c r="X33" s="1">
        <v>359.3338</v>
      </c>
      <c r="Y33" s="1">
        <v>328.63080000000002</v>
      </c>
      <c r="Z33" s="1">
        <v>343.37419999999997</v>
      </c>
      <c r="AA33" s="1">
        <v>311.447</v>
      </c>
      <c r="AB33" s="1"/>
      <c r="AC33" s="1">
        <f t="shared" si="3"/>
        <v>1264.9887200000003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329.12799999999999</v>
      </c>
      <c r="D34" s="1">
        <v>221.97</v>
      </c>
      <c r="E34" s="1">
        <v>168.928</v>
      </c>
      <c r="F34" s="1">
        <v>354.03399999999999</v>
      </c>
      <c r="G34" s="6">
        <v>1</v>
      </c>
      <c r="H34" s="1">
        <v>60</v>
      </c>
      <c r="I34" s="1"/>
      <c r="J34" s="1">
        <v>165.62</v>
      </c>
      <c r="K34" s="1">
        <f t="shared" si="2"/>
        <v>3.3079999999999927</v>
      </c>
      <c r="L34" s="1"/>
      <c r="M34" s="1"/>
      <c r="N34" s="1"/>
      <c r="O34" s="1">
        <v>17.149400000000071</v>
      </c>
      <c r="P34" s="1">
        <f t="shared" si="4"/>
        <v>33.785600000000002</v>
      </c>
      <c r="Q34" s="5">
        <f t="shared" si="9"/>
        <v>34.243799999999965</v>
      </c>
      <c r="R34" s="5"/>
      <c r="S34" s="1"/>
      <c r="T34" s="1">
        <f t="shared" si="6"/>
        <v>12</v>
      </c>
      <c r="U34" s="1">
        <f t="shared" si="7"/>
        <v>10.986438009092632</v>
      </c>
      <c r="V34" s="1">
        <v>35.043400000000013</v>
      </c>
      <c r="W34" s="1">
        <v>43.612400000000001</v>
      </c>
      <c r="X34" s="1">
        <v>46.68</v>
      </c>
      <c r="Y34" s="1">
        <v>41.6798</v>
      </c>
      <c r="Z34" s="1">
        <v>44.03</v>
      </c>
      <c r="AA34" s="1">
        <v>47.395600000000002</v>
      </c>
      <c r="AB34" s="1"/>
      <c r="AC34" s="1">
        <f t="shared" si="3"/>
        <v>34.243799999999965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308.185</v>
      </c>
      <c r="D35" s="1">
        <v>57.768999999999998</v>
      </c>
      <c r="E35" s="1">
        <v>107.107</v>
      </c>
      <c r="F35" s="1">
        <v>236.06</v>
      </c>
      <c r="G35" s="6">
        <v>1</v>
      </c>
      <c r="H35" s="1">
        <v>60</v>
      </c>
      <c r="I35" s="1"/>
      <c r="J35" s="1">
        <v>102.47799999999999</v>
      </c>
      <c r="K35" s="1">
        <f t="shared" si="2"/>
        <v>4.6290000000000049</v>
      </c>
      <c r="L35" s="1"/>
      <c r="M35" s="1"/>
      <c r="N35" s="1"/>
      <c r="O35" s="1">
        <v>6.2031999999998666</v>
      </c>
      <c r="P35" s="1">
        <f t="shared" si="4"/>
        <v>21.421399999999998</v>
      </c>
      <c r="Q35" s="5">
        <f t="shared" si="9"/>
        <v>14.793600000000083</v>
      </c>
      <c r="R35" s="5"/>
      <c r="S35" s="1"/>
      <c r="T35" s="1">
        <f t="shared" si="6"/>
        <v>11.999999999999998</v>
      </c>
      <c r="U35" s="1">
        <f t="shared" si="7"/>
        <v>11.309400879494332</v>
      </c>
      <c r="V35" s="1">
        <v>22.68</v>
      </c>
      <c r="W35" s="1">
        <v>27.56</v>
      </c>
      <c r="X35" s="1">
        <v>30.352599999999999</v>
      </c>
      <c r="Y35" s="1">
        <v>32.684199999999997</v>
      </c>
      <c r="Z35" s="1">
        <v>34.691199999999988</v>
      </c>
      <c r="AA35" s="1">
        <v>27.689800000000002</v>
      </c>
      <c r="AB35" s="1"/>
      <c r="AC35" s="1">
        <f t="shared" si="3"/>
        <v>14.793600000000083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216.48099999999999</v>
      </c>
      <c r="D36" s="1">
        <v>189.482</v>
      </c>
      <c r="E36" s="1">
        <v>123.377</v>
      </c>
      <c r="F36" s="1">
        <v>260.59100000000001</v>
      </c>
      <c r="G36" s="6">
        <v>1</v>
      </c>
      <c r="H36" s="1">
        <v>60</v>
      </c>
      <c r="I36" s="1"/>
      <c r="J36" s="1">
        <v>119.82</v>
      </c>
      <c r="K36" s="1">
        <f t="shared" si="2"/>
        <v>3.5570000000000022</v>
      </c>
      <c r="L36" s="1"/>
      <c r="M36" s="1"/>
      <c r="N36" s="1">
        <v>29.96859999999991</v>
      </c>
      <c r="O36" s="1">
        <v>52.471600000000073</v>
      </c>
      <c r="P36" s="1">
        <f t="shared" si="4"/>
        <v>24.6754</v>
      </c>
      <c r="Q36" s="5"/>
      <c r="R36" s="5"/>
      <c r="S36" s="1"/>
      <c r="T36" s="1">
        <f t="shared" si="6"/>
        <v>13.901748299926243</v>
      </c>
      <c r="U36" s="1">
        <f t="shared" si="7"/>
        <v>13.901748299926243</v>
      </c>
      <c r="V36" s="1">
        <v>30.653199999999998</v>
      </c>
      <c r="W36" s="1">
        <v>33.696199999999997</v>
      </c>
      <c r="X36" s="1">
        <v>35.811399999999999</v>
      </c>
      <c r="Y36" s="1">
        <v>29.505800000000001</v>
      </c>
      <c r="Z36" s="1">
        <v>26.150400000000001</v>
      </c>
      <c r="AA36" s="1">
        <v>34.812600000000003</v>
      </c>
      <c r="AB36" s="1"/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340.23200000000003</v>
      </c>
      <c r="D37" s="1">
        <v>149.642</v>
      </c>
      <c r="E37" s="1">
        <v>164.57</v>
      </c>
      <c r="F37" s="1">
        <v>307.23500000000001</v>
      </c>
      <c r="G37" s="6">
        <v>1</v>
      </c>
      <c r="H37" s="1">
        <v>30</v>
      </c>
      <c r="I37" s="1"/>
      <c r="J37" s="1">
        <v>164.33500000000001</v>
      </c>
      <c r="K37" s="1">
        <f t="shared" si="2"/>
        <v>0.23499999999998522</v>
      </c>
      <c r="L37" s="1"/>
      <c r="M37" s="1"/>
      <c r="N37" s="1"/>
      <c r="O37" s="1"/>
      <c r="P37" s="1">
        <f t="shared" si="4"/>
        <v>32.914000000000001</v>
      </c>
      <c r="Q37" s="5">
        <f>11*P37-O37-N37-F37</f>
        <v>54.819000000000017</v>
      </c>
      <c r="R37" s="5"/>
      <c r="S37" s="1"/>
      <c r="T37" s="1">
        <f t="shared" si="6"/>
        <v>11</v>
      </c>
      <c r="U37" s="1">
        <f t="shared" si="7"/>
        <v>9.3344777298414048</v>
      </c>
      <c r="V37" s="1">
        <v>29.566199999999998</v>
      </c>
      <c r="W37" s="1">
        <v>37.33</v>
      </c>
      <c r="X37" s="1">
        <v>47.170999999999999</v>
      </c>
      <c r="Y37" s="1">
        <v>48.993400000000001</v>
      </c>
      <c r="Z37" s="1">
        <v>32.484400000000001</v>
      </c>
      <c r="AA37" s="1">
        <v>31.207000000000001</v>
      </c>
      <c r="AB37" s="1"/>
      <c r="AC37" s="1">
        <f t="shared" si="3"/>
        <v>54.819000000000017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208.71</v>
      </c>
      <c r="D38" s="1">
        <v>199.572</v>
      </c>
      <c r="E38" s="1">
        <v>173.91499999999999</v>
      </c>
      <c r="F38" s="1">
        <v>206.059</v>
      </c>
      <c r="G38" s="6">
        <v>1</v>
      </c>
      <c r="H38" s="1">
        <v>30</v>
      </c>
      <c r="I38" s="1"/>
      <c r="J38" s="1">
        <v>169.47200000000001</v>
      </c>
      <c r="K38" s="1">
        <f t="shared" ref="K38:K69" si="11">E38-J38</f>
        <v>4.4429999999999836</v>
      </c>
      <c r="L38" s="1"/>
      <c r="M38" s="1"/>
      <c r="N38" s="1">
        <v>55.250599999999949</v>
      </c>
      <c r="O38" s="1">
        <v>132.58580000000001</v>
      </c>
      <c r="P38" s="1">
        <f t="shared" si="4"/>
        <v>34.783000000000001</v>
      </c>
      <c r="Q38" s="5"/>
      <c r="R38" s="5"/>
      <c r="S38" s="1"/>
      <c r="T38" s="1">
        <f t="shared" si="6"/>
        <v>11.324365350889801</v>
      </c>
      <c r="U38" s="1">
        <f t="shared" si="7"/>
        <v>11.324365350889801</v>
      </c>
      <c r="V38" s="1">
        <v>37.928400000000003</v>
      </c>
      <c r="W38" s="1">
        <v>38.3108</v>
      </c>
      <c r="X38" s="1">
        <v>40.633400000000002</v>
      </c>
      <c r="Y38" s="1">
        <v>36.510199999999998</v>
      </c>
      <c r="Z38" s="1">
        <v>31.632400000000001</v>
      </c>
      <c r="AA38" s="1">
        <v>34.546799999999998</v>
      </c>
      <c r="AB38" s="1"/>
      <c r="AC38" s="1">
        <f t="shared" ref="AC38:AC69" si="12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74</v>
      </c>
      <c r="B39" s="1" t="s">
        <v>32</v>
      </c>
      <c r="C39" s="1"/>
      <c r="D39" s="1"/>
      <c r="E39" s="1">
        <v>-1.31</v>
      </c>
      <c r="F39" s="1"/>
      <c r="G39" s="6">
        <v>0</v>
      </c>
      <c r="H39" s="1">
        <v>40</v>
      </c>
      <c r="I39" s="1"/>
      <c r="J39" s="1">
        <v>2.72</v>
      </c>
      <c r="K39" s="1">
        <f t="shared" si="11"/>
        <v>-4.03</v>
      </c>
      <c r="L39" s="1"/>
      <c r="M39" s="1"/>
      <c r="N39" s="1"/>
      <c r="O39" s="1"/>
      <c r="P39" s="1">
        <f t="shared" si="4"/>
        <v>-0.26200000000000001</v>
      </c>
      <c r="Q39" s="5"/>
      <c r="R39" s="5"/>
      <c r="S39" s="1"/>
      <c r="T39" s="1">
        <f t="shared" si="6"/>
        <v>0</v>
      </c>
      <c r="U39" s="1">
        <f t="shared" si="7"/>
        <v>0</v>
      </c>
      <c r="V39" s="1">
        <v>-0.26200000000000001</v>
      </c>
      <c r="W39" s="1">
        <v>0</v>
      </c>
      <c r="X39" s="1">
        <v>4.9283999999999999</v>
      </c>
      <c r="Y39" s="1">
        <v>75.50800000000001</v>
      </c>
      <c r="Z39" s="1">
        <v>83.1</v>
      </c>
      <c r="AA39" s="1">
        <v>77.707999999999998</v>
      </c>
      <c r="AB39" s="1" t="s">
        <v>75</v>
      </c>
      <c r="AC39" s="1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32</v>
      </c>
      <c r="C40" s="1">
        <v>166.89099999999999</v>
      </c>
      <c r="D40" s="1">
        <v>31.972000000000001</v>
      </c>
      <c r="E40" s="1">
        <v>122.09</v>
      </c>
      <c r="F40" s="1">
        <v>68.399000000000001</v>
      </c>
      <c r="G40" s="6">
        <v>1</v>
      </c>
      <c r="H40" s="1">
        <v>35</v>
      </c>
      <c r="I40" s="1"/>
      <c r="J40" s="1">
        <v>120.804</v>
      </c>
      <c r="K40" s="1">
        <f t="shared" si="11"/>
        <v>1.2860000000000014</v>
      </c>
      <c r="L40" s="1"/>
      <c r="M40" s="1"/>
      <c r="N40" s="1"/>
      <c r="O40" s="1">
        <v>148.61999999999989</v>
      </c>
      <c r="P40" s="1">
        <f t="shared" si="4"/>
        <v>24.417999999999999</v>
      </c>
      <c r="Q40" s="5">
        <f>11*P40-O40-N40-F40</f>
        <v>51.579000000000121</v>
      </c>
      <c r="R40" s="5"/>
      <c r="S40" s="1"/>
      <c r="T40" s="1">
        <f t="shared" si="6"/>
        <v>11</v>
      </c>
      <c r="U40" s="1">
        <f t="shared" si="7"/>
        <v>8.8876648374150182</v>
      </c>
      <c r="V40" s="1">
        <v>21.947399999999998</v>
      </c>
      <c r="W40" s="1">
        <v>16.166799999999999</v>
      </c>
      <c r="X40" s="1">
        <v>20.407800000000002</v>
      </c>
      <c r="Y40" s="1">
        <v>13.984</v>
      </c>
      <c r="Z40" s="1">
        <v>4.8266</v>
      </c>
      <c r="AA40" s="1">
        <v>23.657599999999999</v>
      </c>
      <c r="AB40" s="1"/>
      <c r="AC40" s="1">
        <f t="shared" si="12"/>
        <v>51.579000000000121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32</v>
      </c>
      <c r="C41" s="1">
        <v>826.62099999999998</v>
      </c>
      <c r="D41" s="1">
        <v>193.37700000000001</v>
      </c>
      <c r="E41" s="1">
        <v>430.22500000000002</v>
      </c>
      <c r="F41" s="1">
        <v>503.495</v>
      </c>
      <c r="G41" s="6">
        <v>1</v>
      </c>
      <c r="H41" s="1">
        <v>45</v>
      </c>
      <c r="I41" s="1"/>
      <c r="J41" s="1">
        <v>436.15699999999998</v>
      </c>
      <c r="K41" s="1">
        <f t="shared" si="11"/>
        <v>-5.9319999999999595</v>
      </c>
      <c r="L41" s="1"/>
      <c r="M41" s="1"/>
      <c r="N41" s="1">
        <v>71.717199999999934</v>
      </c>
      <c r="O41" s="1">
        <v>196.00460000000001</v>
      </c>
      <c r="P41" s="1">
        <f t="shared" si="4"/>
        <v>86.045000000000002</v>
      </c>
      <c r="Q41" s="5">
        <f t="shared" ref="Q41:Q67" si="13">12*P41-O41-N41-F41</f>
        <v>261.32320000000004</v>
      </c>
      <c r="R41" s="5"/>
      <c r="S41" s="1"/>
      <c r="T41" s="1">
        <f t="shared" si="6"/>
        <v>12</v>
      </c>
      <c r="U41" s="1">
        <f t="shared" si="7"/>
        <v>8.9629472950200473</v>
      </c>
      <c r="V41" s="1">
        <v>80.510400000000004</v>
      </c>
      <c r="W41" s="1">
        <v>83.648600000000002</v>
      </c>
      <c r="X41" s="1">
        <v>90.738</v>
      </c>
      <c r="Y41" s="1">
        <v>97.436000000000007</v>
      </c>
      <c r="Z41" s="1">
        <v>104.1534</v>
      </c>
      <c r="AA41" s="1">
        <v>122.4926</v>
      </c>
      <c r="AB41" s="1"/>
      <c r="AC41" s="1">
        <f t="shared" si="12"/>
        <v>261.32320000000004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32</v>
      </c>
      <c r="C42" s="1">
        <v>653.44200000000001</v>
      </c>
      <c r="D42" s="1">
        <v>120.70699999999999</v>
      </c>
      <c r="E42" s="1">
        <v>285.827</v>
      </c>
      <c r="F42" s="1">
        <v>430.221</v>
      </c>
      <c r="G42" s="6">
        <v>1</v>
      </c>
      <c r="H42" s="1">
        <v>45</v>
      </c>
      <c r="I42" s="1"/>
      <c r="J42" s="1">
        <v>290.779</v>
      </c>
      <c r="K42" s="1">
        <f t="shared" si="11"/>
        <v>-4.9519999999999982</v>
      </c>
      <c r="L42" s="1"/>
      <c r="M42" s="1"/>
      <c r="N42" s="1"/>
      <c r="O42" s="1">
        <v>112.25920000000001</v>
      </c>
      <c r="P42" s="1">
        <f t="shared" si="4"/>
        <v>57.165399999999998</v>
      </c>
      <c r="Q42" s="5">
        <f t="shared" si="13"/>
        <v>143.50459999999998</v>
      </c>
      <c r="R42" s="5"/>
      <c r="S42" s="1"/>
      <c r="T42" s="1">
        <f t="shared" si="6"/>
        <v>12</v>
      </c>
      <c r="U42" s="1">
        <f t="shared" si="7"/>
        <v>9.4896598291973806</v>
      </c>
      <c r="V42" s="1">
        <v>55.792200000000001</v>
      </c>
      <c r="W42" s="1">
        <v>58.669199999999996</v>
      </c>
      <c r="X42" s="1">
        <v>68.730400000000003</v>
      </c>
      <c r="Y42" s="1">
        <v>73.841800000000006</v>
      </c>
      <c r="Z42" s="1">
        <v>77.541200000000003</v>
      </c>
      <c r="AA42" s="1">
        <v>82.166200000000003</v>
      </c>
      <c r="AB42" s="1"/>
      <c r="AC42" s="1">
        <f t="shared" si="12"/>
        <v>143.50459999999998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32</v>
      </c>
      <c r="C43" s="1">
        <v>54.570999999999998</v>
      </c>
      <c r="D43" s="1"/>
      <c r="E43" s="1">
        <v>29.547000000000001</v>
      </c>
      <c r="F43" s="1">
        <v>21.43</v>
      </c>
      <c r="G43" s="6">
        <v>1</v>
      </c>
      <c r="H43" s="1">
        <v>35</v>
      </c>
      <c r="I43" s="1"/>
      <c r="J43" s="1">
        <v>29.547000000000001</v>
      </c>
      <c r="K43" s="1">
        <f t="shared" si="11"/>
        <v>0</v>
      </c>
      <c r="L43" s="1"/>
      <c r="M43" s="1"/>
      <c r="N43" s="1"/>
      <c r="O43" s="1">
        <v>25.0322</v>
      </c>
      <c r="P43" s="1">
        <f t="shared" si="4"/>
        <v>5.9093999999999998</v>
      </c>
      <c r="Q43" s="5">
        <f>11*P43-O43-N43-F43</f>
        <v>18.541199999999996</v>
      </c>
      <c r="R43" s="5"/>
      <c r="S43" s="1"/>
      <c r="T43" s="1">
        <f t="shared" si="6"/>
        <v>11</v>
      </c>
      <c r="U43" s="1">
        <f t="shared" si="7"/>
        <v>7.8624225809726873</v>
      </c>
      <c r="V43" s="1">
        <v>4.7675999999999998</v>
      </c>
      <c r="W43" s="1">
        <v>1.008</v>
      </c>
      <c r="X43" s="1">
        <v>0.28239999999999998</v>
      </c>
      <c r="Y43" s="1">
        <v>3.8285999999999998</v>
      </c>
      <c r="Z43" s="1">
        <v>4.8296000000000001</v>
      </c>
      <c r="AA43" s="1">
        <v>0</v>
      </c>
      <c r="AB43" s="1"/>
      <c r="AC43" s="1">
        <f t="shared" si="12"/>
        <v>18.541199999999996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38</v>
      </c>
      <c r="C44" s="1">
        <v>1480</v>
      </c>
      <c r="D44" s="1"/>
      <c r="E44" s="1">
        <v>765</v>
      </c>
      <c r="F44" s="1">
        <v>538</v>
      </c>
      <c r="G44" s="6">
        <v>0.4</v>
      </c>
      <c r="H44" s="1">
        <v>45</v>
      </c>
      <c r="I44" s="1"/>
      <c r="J44" s="1">
        <v>765</v>
      </c>
      <c r="K44" s="1">
        <f t="shared" si="11"/>
        <v>0</v>
      </c>
      <c r="L44" s="1"/>
      <c r="M44" s="1"/>
      <c r="N44" s="1"/>
      <c r="O44" s="1">
        <v>942</v>
      </c>
      <c r="P44" s="1">
        <f t="shared" si="4"/>
        <v>153</v>
      </c>
      <c r="Q44" s="5">
        <f t="shared" si="13"/>
        <v>356</v>
      </c>
      <c r="R44" s="5"/>
      <c r="S44" s="1"/>
      <c r="T44" s="1">
        <f t="shared" si="6"/>
        <v>12</v>
      </c>
      <c r="U44" s="1">
        <f t="shared" si="7"/>
        <v>9.6732026143790844</v>
      </c>
      <c r="V44" s="1">
        <v>147</v>
      </c>
      <c r="W44" s="1">
        <v>102.2</v>
      </c>
      <c r="X44" s="1">
        <v>123</v>
      </c>
      <c r="Y44" s="1">
        <v>149</v>
      </c>
      <c r="Z44" s="1">
        <v>98.8</v>
      </c>
      <c r="AA44" s="1">
        <v>84</v>
      </c>
      <c r="AB44" s="1"/>
      <c r="AC44" s="1">
        <f t="shared" si="12"/>
        <v>142.4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38</v>
      </c>
      <c r="C45" s="1">
        <v>115</v>
      </c>
      <c r="D45" s="1"/>
      <c r="E45" s="1">
        <v>38</v>
      </c>
      <c r="F45" s="1">
        <v>76</v>
      </c>
      <c r="G45" s="6">
        <v>0.45</v>
      </c>
      <c r="H45" s="1">
        <v>50</v>
      </c>
      <c r="I45" s="1"/>
      <c r="J45" s="1">
        <v>36</v>
      </c>
      <c r="K45" s="1">
        <f t="shared" si="11"/>
        <v>2</v>
      </c>
      <c r="L45" s="1"/>
      <c r="M45" s="1"/>
      <c r="N45" s="1"/>
      <c r="O45" s="1"/>
      <c r="P45" s="1">
        <f t="shared" si="4"/>
        <v>7.6</v>
      </c>
      <c r="Q45" s="5">
        <f t="shared" si="13"/>
        <v>15.199999999999989</v>
      </c>
      <c r="R45" s="5"/>
      <c r="S45" s="1"/>
      <c r="T45" s="1">
        <f t="shared" si="6"/>
        <v>11.999999999999998</v>
      </c>
      <c r="U45" s="1">
        <f t="shared" si="7"/>
        <v>10</v>
      </c>
      <c r="V45" s="1">
        <v>6.4</v>
      </c>
      <c r="W45" s="1">
        <v>5.4</v>
      </c>
      <c r="X45" s="1">
        <v>4.8</v>
      </c>
      <c r="Y45" s="1">
        <v>7.6</v>
      </c>
      <c r="Z45" s="1">
        <v>8</v>
      </c>
      <c r="AA45" s="1">
        <v>2</v>
      </c>
      <c r="AB45" s="1"/>
      <c r="AC45" s="1">
        <f t="shared" si="12"/>
        <v>6.8399999999999954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38</v>
      </c>
      <c r="C46" s="1">
        <v>42</v>
      </c>
      <c r="D46" s="1"/>
      <c r="E46" s="1">
        <v>8</v>
      </c>
      <c r="F46" s="1">
        <v>34</v>
      </c>
      <c r="G46" s="6">
        <v>0.6</v>
      </c>
      <c r="H46" s="1">
        <v>45</v>
      </c>
      <c r="I46" s="1"/>
      <c r="J46" s="1">
        <v>8</v>
      </c>
      <c r="K46" s="1">
        <f t="shared" si="11"/>
        <v>0</v>
      </c>
      <c r="L46" s="1"/>
      <c r="M46" s="1"/>
      <c r="N46" s="1"/>
      <c r="O46" s="1"/>
      <c r="P46" s="1">
        <f t="shared" si="4"/>
        <v>1.6</v>
      </c>
      <c r="Q46" s="5"/>
      <c r="R46" s="5"/>
      <c r="S46" s="1"/>
      <c r="T46" s="1">
        <f t="shared" si="6"/>
        <v>21.25</v>
      </c>
      <c r="U46" s="1">
        <f t="shared" si="7"/>
        <v>21.25</v>
      </c>
      <c r="V46" s="1">
        <v>1.6</v>
      </c>
      <c r="W46" s="1">
        <v>0.8</v>
      </c>
      <c r="X46" s="1">
        <v>1.2</v>
      </c>
      <c r="Y46" s="1">
        <v>2.8</v>
      </c>
      <c r="Z46" s="1">
        <v>3.8</v>
      </c>
      <c r="AA46" s="1">
        <v>1.4</v>
      </c>
      <c r="AB46" s="11" t="s">
        <v>53</v>
      </c>
      <c r="AC46" s="1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38</v>
      </c>
      <c r="C47" s="1">
        <v>475</v>
      </c>
      <c r="D47" s="1">
        <v>510</v>
      </c>
      <c r="E47" s="1">
        <v>382</v>
      </c>
      <c r="F47" s="1">
        <v>560</v>
      </c>
      <c r="G47" s="6">
        <v>0.4</v>
      </c>
      <c r="H47" s="1">
        <v>40</v>
      </c>
      <c r="I47" s="1"/>
      <c r="J47" s="1">
        <v>380</v>
      </c>
      <c r="K47" s="1">
        <f t="shared" si="11"/>
        <v>2</v>
      </c>
      <c r="L47" s="1"/>
      <c r="M47" s="1"/>
      <c r="N47" s="1"/>
      <c r="O47" s="1">
        <v>230.1999999999999</v>
      </c>
      <c r="P47" s="1">
        <f t="shared" si="4"/>
        <v>76.400000000000006</v>
      </c>
      <c r="Q47" s="5">
        <f t="shared" si="13"/>
        <v>126.60000000000014</v>
      </c>
      <c r="R47" s="5"/>
      <c r="S47" s="1"/>
      <c r="T47" s="1">
        <f t="shared" si="6"/>
        <v>12</v>
      </c>
      <c r="U47" s="1">
        <f t="shared" si="7"/>
        <v>10.342931937172773</v>
      </c>
      <c r="V47" s="1">
        <v>76.8</v>
      </c>
      <c r="W47" s="1">
        <v>74.599999999999994</v>
      </c>
      <c r="X47" s="1">
        <v>88.4</v>
      </c>
      <c r="Y47" s="1">
        <v>67.2</v>
      </c>
      <c r="Z47" s="1">
        <v>48.8</v>
      </c>
      <c r="AA47" s="1">
        <v>56.6</v>
      </c>
      <c r="AB47" s="1"/>
      <c r="AC47" s="1">
        <f t="shared" si="12"/>
        <v>50.640000000000057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38</v>
      </c>
      <c r="C48" s="1">
        <v>394</v>
      </c>
      <c r="D48" s="1">
        <v>612</v>
      </c>
      <c r="E48" s="1">
        <v>390</v>
      </c>
      <c r="F48" s="1">
        <v>536</v>
      </c>
      <c r="G48" s="6">
        <v>0.4</v>
      </c>
      <c r="H48" s="1">
        <v>45</v>
      </c>
      <c r="I48" s="1"/>
      <c r="J48" s="1">
        <v>400</v>
      </c>
      <c r="K48" s="1">
        <f t="shared" si="11"/>
        <v>-10</v>
      </c>
      <c r="L48" s="1"/>
      <c r="M48" s="1"/>
      <c r="N48" s="1">
        <v>97.800000000000182</v>
      </c>
      <c r="O48" s="1">
        <v>399.39999999999958</v>
      </c>
      <c r="P48" s="1">
        <f t="shared" si="4"/>
        <v>78</v>
      </c>
      <c r="Q48" s="5"/>
      <c r="R48" s="5"/>
      <c r="S48" s="1"/>
      <c r="T48" s="1">
        <f t="shared" si="6"/>
        <v>13.246153846153844</v>
      </c>
      <c r="U48" s="1">
        <f t="shared" si="7"/>
        <v>13.246153846153844</v>
      </c>
      <c r="V48" s="1">
        <v>92.6</v>
      </c>
      <c r="W48" s="1">
        <v>85.4</v>
      </c>
      <c r="X48" s="1">
        <v>89</v>
      </c>
      <c r="Y48" s="1">
        <v>41.8</v>
      </c>
      <c r="Z48" s="1">
        <v>35.200000000000003</v>
      </c>
      <c r="AA48" s="1">
        <v>80.400000000000006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38</v>
      </c>
      <c r="C49" s="1">
        <v>1092</v>
      </c>
      <c r="D49" s="1"/>
      <c r="E49" s="1">
        <v>677</v>
      </c>
      <c r="F49" s="1">
        <v>278</v>
      </c>
      <c r="G49" s="6">
        <v>0.4</v>
      </c>
      <c r="H49" s="1">
        <v>40</v>
      </c>
      <c r="I49" s="1"/>
      <c r="J49" s="1">
        <v>681</v>
      </c>
      <c r="K49" s="1">
        <f t="shared" si="11"/>
        <v>-4</v>
      </c>
      <c r="L49" s="1"/>
      <c r="M49" s="1"/>
      <c r="N49" s="1"/>
      <c r="O49" s="1">
        <v>949</v>
      </c>
      <c r="P49" s="1">
        <f t="shared" si="4"/>
        <v>135.4</v>
      </c>
      <c r="Q49" s="5">
        <f t="shared" si="13"/>
        <v>397.80000000000018</v>
      </c>
      <c r="R49" s="5"/>
      <c r="S49" s="1"/>
      <c r="T49" s="1">
        <f t="shared" si="6"/>
        <v>12</v>
      </c>
      <c r="U49" s="1">
        <f t="shared" si="7"/>
        <v>9.0620384047267351</v>
      </c>
      <c r="V49" s="1">
        <v>144.4</v>
      </c>
      <c r="W49" s="1">
        <v>51.4</v>
      </c>
      <c r="X49" s="1">
        <v>21.4</v>
      </c>
      <c r="Y49" s="1">
        <v>100.8</v>
      </c>
      <c r="Z49" s="1">
        <v>102.6</v>
      </c>
      <c r="AA49" s="1">
        <v>49.4</v>
      </c>
      <c r="AB49" s="1"/>
      <c r="AC49" s="1">
        <f t="shared" si="12"/>
        <v>159.12000000000009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32</v>
      </c>
      <c r="C50" s="1">
        <v>210.34399999999999</v>
      </c>
      <c r="D50" s="1"/>
      <c r="E50" s="1">
        <v>87.981999999999999</v>
      </c>
      <c r="F50" s="1">
        <v>108.77</v>
      </c>
      <c r="G50" s="6">
        <v>1</v>
      </c>
      <c r="H50" s="1">
        <v>50</v>
      </c>
      <c r="I50" s="1"/>
      <c r="J50" s="1">
        <v>87.617999999999995</v>
      </c>
      <c r="K50" s="1">
        <f t="shared" si="11"/>
        <v>0.36400000000000432</v>
      </c>
      <c r="L50" s="1"/>
      <c r="M50" s="1"/>
      <c r="N50" s="1"/>
      <c r="O50" s="1">
        <v>26.446400000000011</v>
      </c>
      <c r="P50" s="1">
        <f t="shared" si="4"/>
        <v>17.596399999999999</v>
      </c>
      <c r="Q50" s="5">
        <f t="shared" si="13"/>
        <v>75.940399999999968</v>
      </c>
      <c r="R50" s="5"/>
      <c r="S50" s="1"/>
      <c r="T50" s="1">
        <f t="shared" si="6"/>
        <v>12</v>
      </c>
      <c r="U50" s="1">
        <f t="shared" si="7"/>
        <v>7.6843217930940435</v>
      </c>
      <c r="V50" s="1">
        <v>15.2112</v>
      </c>
      <c r="W50" s="1">
        <v>14.680400000000001</v>
      </c>
      <c r="X50" s="1">
        <v>14.1526</v>
      </c>
      <c r="Y50" s="1">
        <v>11.159599999999999</v>
      </c>
      <c r="Z50" s="1">
        <v>14.0922</v>
      </c>
      <c r="AA50" s="1">
        <v>25.476600000000001</v>
      </c>
      <c r="AB50" s="1"/>
      <c r="AC50" s="1">
        <f t="shared" si="12"/>
        <v>75.940399999999968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32</v>
      </c>
      <c r="C51" s="1">
        <v>387.63099999999997</v>
      </c>
      <c r="D51" s="1"/>
      <c r="E51" s="1">
        <v>137.029</v>
      </c>
      <c r="F51" s="1">
        <v>227.81200000000001</v>
      </c>
      <c r="G51" s="6">
        <v>1</v>
      </c>
      <c r="H51" s="1">
        <v>50</v>
      </c>
      <c r="I51" s="1"/>
      <c r="J51" s="1">
        <v>136.553</v>
      </c>
      <c r="K51" s="1">
        <f t="shared" si="11"/>
        <v>0.47599999999999909</v>
      </c>
      <c r="L51" s="1"/>
      <c r="M51" s="1"/>
      <c r="N51" s="1"/>
      <c r="O51" s="1"/>
      <c r="P51" s="1">
        <f t="shared" si="4"/>
        <v>27.405799999999999</v>
      </c>
      <c r="Q51" s="5">
        <f t="shared" si="13"/>
        <v>101.05759999999998</v>
      </c>
      <c r="R51" s="5"/>
      <c r="S51" s="1"/>
      <c r="T51" s="1">
        <f t="shared" si="6"/>
        <v>12</v>
      </c>
      <c r="U51" s="1">
        <f t="shared" si="7"/>
        <v>8.3125469791066138</v>
      </c>
      <c r="V51" s="1">
        <v>23.366599999999998</v>
      </c>
      <c r="W51" s="1">
        <v>25.793600000000001</v>
      </c>
      <c r="X51" s="1">
        <v>21.710799999999999</v>
      </c>
      <c r="Y51" s="1">
        <v>15.4016</v>
      </c>
      <c r="Z51" s="1">
        <v>22.692399999999999</v>
      </c>
      <c r="AA51" s="1">
        <v>38.7742</v>
      </c>
      <c r="AB51" s="1"/>
      <c r="AC51" s="1">
        <f t="shared" si="12"/>
        <v>101.05759999999998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304.20100000000002</v>
      </c>
      <c r="D52" s="1"/>
      <c r="E52" s="1">
        <v>76.570999999999998</v>
      </c>
      <c r="F52" s="1">
        <v>224.87</v>
      </c>
      <c r="G52" s="6">
        <v>1</v>
      </c>
      <c r="H52" s="1">
        <v>55</v>
      </c>
      <c r="I52" s="1"/>
      <c r="J52" s="1">
        <v>70.593999999999994</v>
      </c>
      <c r="K52" s="1">
        <f t="shared" si="11"/>
        <v>5.9770000000000039</v>
      </c>
      <c r="L52" s="1"/>
      <c r="M52" s="1"/>
      <c r="N52" s="1"/>
      <c r="O52" s="1"/>
      <c r="P52" s="1">
        <f t="shared" si="4"/>
        <v>15.3142</v>
      </c>
      <c r="Q52" s="5"/>
      <c r="R52" s="5"/>
      <c r="S52" s="1"/>
      <c r="T52" s="1">
        <f t="shared" si="6"/>
        <v>14.683757558344544</v>
      </c>
      <c r="U52" s="1">
        <f t="shared" si="7"/>
        <v>14.683757558344544</v>
      </c>
      <c r="V52" s="1">
        <v>11.658200000000001</v>
      </c>
      <c r="W52" s="1">
        <v>9.7756000000000007</v>
      </c>
      <c r="X52" s="1">
        <v>19.6432</v>
      </c>
      <c r="Y52" s="1">
        <v>26.664000000000001</v>
      </c>
      <c r="Z52" s="1">
        <v>16.428799999999999</v>
      </c>
      <c r="AA52" s="1">
        <v>18.841000000000001</v>
      </c>
      <c r="AB52" s="11" t="s">
        <v>53</v>
      </c>
      <c r="AC52" s="1">
        <f t="shared" si="1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32</v>
      </c>
      <c r="C53" s="1">
        <v>603.24400000000003</v>
      </c>
      <c r="D53" s="1">
        <v>40.398000000000003</v>
      </c>
      <c r="E53" s="1">
        <v>248.54400000000001</v>
      </c>
      <c r="F53" s="1">
        <v>381.91699999999997</v>
      </c>
      <c r="G53" s="6">
        <v>1</v>
      </c>
      <c r="H53" s="1">
        <v>40</v>
      </c>
      <c r="I53" s="1"/>
      <c r="J53" s="1">
        <v>242.65100000000001</v>
      </c>
      <c r="K53" s="1">
        <f t="shared" si="11"/>
        <v>5.8930000000000007</v>
      </c>
      <c r="L53" s="1"/>
      <c r="M53" s="1"/>
      <c r="N53" s="1"/>
      <c r="O53" s="1">
        <v>196.0552000000001</v>
      </c>
      <c r="P53" s="1">
        <f t="shared" si="4"/>
        <v>49.708800000000004</v>
      </c>
      <c r="Q53" s="5">
        <f t="shared" si="13"/>
        <v>18.533399999999972</v>
      </c>
      <c r="R53" s="5"/>
      <c r="S53" s="1"/>
      <c r="T53" s="1">
        <f t="shared" si="6"/>
        <v>11.999999999999998</v>
      </c>
      <c r="U53" s="1">
        <f t="shared" si="7"/>
        <v>11.627160583236771</v>
      </c>
      <c r="V53" s="1">
        <v>53.397799999999997</v>
      </c>
      <c r="W53" s="1">
        <v>49.080199999999998</v>
      </c>
      <c r="X53" s="1">
        <v>57.7958</v>
      </c>
      <c r="Y53" s="1">
        <v>68.895600000000002</v>
      </c>
      <c r="Z53" s="1">
        <v>55.464799999999997</v>
      </c>
      <c r="AA53" s="1">
        <v>48.658200000000001</v>
      </c>
      <c r="AB53" s="1" t="s">
        <v>90</v>
      </c>
      <c r="AC53" s="1">
        <f t="shared" si="12"/>
        <v>18.533399999999972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38</v>
      </c>
      <c r="C54" s="1">
        <v>634</v>
      </c>
      <c r="D54" s="1">
        <v>720</v>
      </c>
      <c r="E54" s="1">
        <v>611</v>
      </c>
      <c r="F54" s="1">
        <v>636</v>
      </c>
      <c r="G54" s="6">
        <v>0.4</v>
      </c>
      <c r="H54" s="1">
        <v>45</v>
      </c>
      <c r="I54" s="1"/>
      <c r="J54" s="1">
        <v>611</v>
      </c>
      <c r="K54" s="1">
        <f t="shared" si="11"/>
        <v>0</v>
      </c>
      <c r="L54" s="1"/>
      <c r="M54" s="1"/>
      <c r="N54" s="1">
        <v>327.80000000000018</v>
      </c>
      <c r="O54" s="1">
        <v>304.40000000000009</v>
      </c>
      <c r="P54" s="1">
        <f t="shared" si="4"/>
        <v>122.2</v>
      </c>
      <c r="Q54" s="5">
        <f t="shared" si="13"/>
        <v>198.19999999999982</v>
      </c>
      <c r="R54" s="5"/>
      <c r="S54" s="1"/>
      <c r="T54" s="1">
        <f t="shared" si="6"/>
        <v>12</v>
      </c>
      <c r="U54" s="1">
        <f t="shared" si="7"/>
        <v>10.378068739770869</v>
      </c>
      <c r="V54" s="1">
        <v>124.2</v>
      </c>
      <c r="W54" s="1">
        <v>131</v>
      </c>
      <c r="X54" s="1">
        <v>121.6</v>
      </c>
      <c r="Y54" s="1">
        <v>98</v>
      </c>
      <c r="Z54" s="1">
        <v>83.6</v>
      </c>
      <c r="AA54" s="1">
        <v>110</v>
      </c>
      <c r="AB54" s="1"/>
      <c r="AC54" s="1">
        <f t="shared" si="12"/>
        <v>79.27999999999993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32</v>
      </c>
      <c r="C55" s="1">
        <v>12.558999999999999</v>
      </c>
      <c r="D55" s="1">
        <v>24.96</v>
      </c>
      <c r="E55" s="1">
        <v>2.895</v>
      </c>
      <c r="F55" s="1">
        <v>33.654000000000003</v>
      </c>
      <c r="G55" s="6">
        <v>1</v>
      </c>
      <c r="H55" s="1">
        <v>40</v>
      </c>
      <c r="I55" s="1"/>
      <c r="J55" s="1">
        <v>2.895</v>
      </c>
      <c r="K55" s="1">
        <f t="shared" si="11"/>
        <v>0</v>
      </c>
      <c r="L55" s="1"/>
      <c r="M55" s="1"/>
      <c r="N55" s="1"/>
      <c r="O55" s="1"/>
      <c r="P55" s="1">
        <f t="shared" si="4"/>
        <v>0.57899999999999996</v>
      </c>
      <c r="Q55" s="5"/>
      <c r="R55" s="5"/>
      <c r="S55" s="1"/>
      <c r="T55" s="1">
        <f t="shared" si="6"/>
        <v>58.124352331606225</v>
      </c>
      <c r="U55" s="1">
        <f t="shared" si="7"/>
        <v>58.124352331606225</v>
      </c>
      <c r="V55" s="1">
        <v>0.57919999999999994</v>
      </c>
      <c r="W55" s="1">
        <v>1.5580000000000001</v>
      </c>
      <c r="X55" s="1">
        <v>2.9232</v>
      </c>
      <c r="Y55" s="1">
        <v>1.367</v>
      </c>
      <c r="Z55" s="1">
        <v>0.20200000000000001</v>
      </c>
      <c r="AA55" s="1">
        <v>1.2285999999999999</v>
      </c>
      <c r="AB55" s="11" t="s">
        <v>53</v>
      </c>
      <c r="AC55" s="1">
        <f t="shared" si="1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38</v>
      </c>
      <c r="C56" s="1">
        <v>98</v>
      </c>
      <c r="D56" s="1">
        <v>156</v>
      </c>
      <c r="E56" s="1">
        <v>50</v>
      </c>
      <c r="F56" s="1">
        <v>196</v>
      </c>
      <c r="G56" s="6">
        <v>0.35</v>
      </c>
      <c r="H56" s="1">
        <v>45</v>
      </c>
      <c r="I56" s="1"/>
      <c r="J56" s="1">
        <v>48</v>
      </c>
      <c r="K56" s="1">
        <f t="shared" si="11"/>
        <v>2</v>
      </c>
      <c r="L56" s="1"/>
      <c r="M56" s="1"/>
      <c r="N56" s="1"/>
      <c r="O56" s="1">
        <v>9.5999999999999659</v>
      </c>
      <c r="P56" s="1">
        <f t="shared" si="4"/>
        <v>10</v>
      </c>
      <c r="Q56" s="5"/>
      <c r="R56" s="5"/>
      <c r="S56" s="1"/>
      <c r="T56" s="1">
        <f t="shared" si="6"/>
        <v>20.559999999999995</v>
      </c>
      <c r="U56" s="1">
        <f t="shared" si="7"/>
        <v>20.559999999999995</v>
      </c>
      <c r="V56" s="1">
        <v>9.4</v>
      </c>
      <c r="W56" s="1">
        <v>11.2</v>
      </c>
      <c r="X56" s="1">
        <v>11.8</v>
      </c>
      <c r="Y56" s="1">
        <v>11.2</v>
      </c>
      <c r="Z56" s="1">
        <v>7.2</v>
      </c>
      <c r="AA56" s="1">
        <v>1.8</v>
      </c>
      <c r="AB56" s="11" t="s">
        <v>53</v>
      </c>
      <c r="AC56" s="1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532.00099999999998</v>
      </c>
      <c r="D57" s="1">
        <v>564.70500000000004</v>
      </c>
      <c r="E57" s="1">
        <v>413.714</v>
      </c>
      <c r="F57" s="1">
        <v>608.77700000000004</v>
      </c>
      <c r="G57" s="6">
        <v>1</v>
      </c>
      <c r="H57" s="1">
        <v>40</v>
      </c>
      <c r="I57" s="1"/>
      <c r="J57" s="1">
        <v>410.483</v>
      </c>
      <c r="K57" s="1">
        <f t="shared" si="11"/>
        <v>3.2309999999999945</v>
      </c>
      <c r="L57" s="1"/>
      <c r="M57" s="1"/>
      <c r="N57" s="1">
        <v>192.29760000000019</v>
      </c>
      <c r="O57" s="1">
        <v>23.656199999999899</v>
      </c>
      <c r="P57" s="1">
        <f t="shared" si="4"/>
        <v>82.742800000000003</v>
      </c>
      <c r="Q57" s="5">
        <f t="shared" si="13"/>
        <v>168.18279999999993</v>
      </c>
      <c r="R57" s="5"/>
      <c r="S57" s="1"/>
      <c r="T57" s="1">
        <f t="shared" si="6"/>
        <v>12</v>
      </c>
      <c r="U57" s="1">
        <f t="shared" si="7"/>
        <v>9.967402601797378</v>
      </c>
      <c r="V57" s="1">
        <v>79.828800000000001</v>
      </c>
      <c r="W57" s="1">
        <v>98.013800000000003</v>
      </c>
      <c r="X57" s="1">
        <v>93.332399999999993</v>
      </c>
      <c r="Y57" s="1">
        <v>70.579599999999999</v>
      </c>
      <c r="Z57" s="1">
        <v>83.1</v>
      </c>
      <c r="AA57" s="1">
        <v>77.727999999999994</v>
      </c>
      <c r="AB57" s="1" t="s">
        <v>95</v>
      </c>
      <c r="AC57" s="1">
        <f t="shared" si="12"/>
        <v>168.18279999999993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38</v>
      </c>
      <c r="C58" s="1">
        <v>66</v>
      </c>
      <c r="D58" s="1"/>
      <c r="E58" s="1">
        <v>23</v>
      </c>
      <c r="F58" s="1">
        <v>23</v>
      </c>
      <c r="G58" s="6">
        <v>0.4</v>
      </c>
      <c r="H58" s="1">
        <v>60</v>
      </c>
      <c r="I58" s="1"/>
      <c r="J58" s="1">
        <v>19</v>
      </c>
      <c r="K58" s="1">
        <f t="shared" si="11"/>
        <v>4</v>
      </c>
      <c r="L58" s="1"/>
      <c r="M58" s="1"/>
      <c r="N58" s="1">
        <v>85.399999999999991</v>
      </c>
      <c r="O58" s="1">
        <v>20.600000000000009</v>
      </c>
      <c r="P58" s="1">
        <f t="shared" si="4"/>
        <v>4.5999999999999996</v>
      </c>
      <c r="Q58" s="5"/>
      <c r="R58" s="5"/>
      <c r="S58" s="1"/>
      <c r="T58" s="1">
        <f t="shared" si="6"/>
        <v>28.043478260869566</v>
      </c>
      <c r="U58" s="1">
        <f t="shared" si="7"/>
        <v>28.043478260869566</v>
      </c>
      <c r="V58" s="1">
        <v>11</v>
      </c>
      <c r="W58" s="1">
        <v>11.4</v>
      </c>
      <c r="X58" s="1">
        <v>5.8</v>
      </c>
      <c r="Y58" s="1">
        <v>7.4</v>
      </c>
      <c r="Z58" s="1">
        <v>6</v>
      </c>
      <c r="AA58" s="1">
        <v>4</v>
      </c>
      <c r="AB58" s="11" t="s">
        <v>53</v>
      </c>
      <c r="AC58" s="1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38</v>
      </c>
      <c r="C59" s="1"/>
      <c r="D59" s="1">
        <v>40</v>
      </c>
      <c r="E59" s="1"/>
      <c r="F59" s="1">
        <v>40</v>
      </c>
      <c r="G59" s="6">
        <v>0.1</v>
      </c>
      <c r="H59" s="1">
        <v>730</v>
      </c>
      <c r="I59" s="1"/>
      <c r="J59" s="1">
        <v>12</v>
      </c>
      <c r="K59" s="1">
        <f t="shared" si="11"/>
        <v>-12</v>
      </c>
      <c r="L59" s="1"/>
      <c r="M59" s="1"/>
      <c r="N59" s="1">
        <v>20</v>
      </c>
      <c r="O59" s="1"/>
      <c r="P59" s="1">
        <f t="shared" si="4"/>
        <v>0</v>
      </c>
      <c r="Q59" s="5"/>
      <c r="R59" s="5"/>
      <c r="S59" s="1"/>
      <c r="T59" s="1" t="e">
        <f t="shared" si="6"/>
        <v>#DIV/0!</v>
      </c>
      <c r="U59" s="1" t="e">
        <f t="shared" si="7"/>
        <v>#DIV/0!</v>
      </c>
      <c r="V59" s="1">
        <v>0</v>
      </c>
      <c r="W59" s="1">
        <v>4</v>
      </c>
      <c r="X59" s="1">
        <v>4</v>
      </c>
      <c r="Y59" s="1">
        <v>0</v>
      </c>
      <c r="Z59" s="1">
        <v>0</v>
      </c>
      <c r="AA59" s="1">
        <v>0</v>
      </c>
      <c r="AB59" s="1" t="s">
        <v>98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38</v>
      </c>
      <c r="C60" s="1">
        <v>257</v>
      </c>
      <c r="D60" s="1">
        <v>222</v>
      </c>
      <c r="E60" s="1">
        <v>188</v>
      </c>
      <c r="F60" s="1">
        <v>227</v>
      </c>
      <c r="G60" s="6">
        <v>0.4</v>
      </c>
      <c r="H60" s="1">
        <v>40</v>
      </c>
      <c r="I60" s="1"/>
      <c r="J60" s="1">
        <v>191</v>
      </c>
      <c r="K60" s="1">
        <f t="shared" si="11"/>
        <v>-3</v>
      </c>
      <c r="L60" s="1"/>
      <c r="M60" s="1"/>
      <c r="N60" s="1">
        <v>295.40000000000009</v>
      </c>
      <c r="O60" s="1">
        <v>39.799999999999947</v>
      </c>
      <c r="P60" s="1">
        <f t="shared" si="4"/>
        <v>37.6</v>
      </c>
      <c r="Q60" s="5"/>
      <c r="R60" s="5"/>
      <c r="S60" s="1"/>
      <c r="T60" s="1">
        <f t="shared" si="6"/>
        <v>14.952127659574469</v>
      </c>
      <c r="U60" s="1">
        <f t="shared" si="7"/>
        <v>14.952127659574469</v>
      </c>
      <c r="V60" s="1">
        <v>52.4</v>
      </c>
      <c r="W60" s="1">
        <v>59</v>
      </c>
      <c r="X60" s="1">
        <v>45.8</v>
      </c>
      <c r="Y60" s="1">
        <v>33.6</v>
      </c>
      <c r="Z60" s="1">
        <v>24.8</v>
      </c>
      <c r="AA60" s="1">
        <v>47</v>
      </c>
      <c r="AB60" s="1"/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38</v>
      </c>
      <c r="C61" s="1">
        <v>222</v>
      </c>
      <c r="D61" s="1"/>
      <c r="E61" s="1">
        <v>171</v>
      </c>
      <c r="F61" s="1">
        <v>36</v>
      </c>
      <c r="G61" s="6">
        <v>0.4</v>
      </c>
      <c r="H61" s="1">
        <v>40</v>
      </c>
      <c r="I61" s="1"/>
      <c r="J61" s="1">
        <v>173</v>
      </c>
      <c r="K61" s="1">
        <f t="shared" si="11"/>
        <v>-2</v>
      </c>
      <c r="L61" s="1"/>
      <c r="M61" s="1"/>
      <c r="N61" s="1"/>
      <c r="O61" s="1">
        <v>213</v>
      </c>
      <c r="P61" s="1">
        <f t="shared" si="4"/>
        <v>34.200000000000003</v>
      </c>
      <c r="Q61" s="5">
        <f t="shared" si="13"/>
        <v>161.40000000000003</v>
      </c>
      <c r="R61" s="5"/>
      <c r="S61" s="1"/>
      <c r="T61" s="1">
        <f t="shared" si="6"/>
        <v>12</v>
      </c>
      <c r="U61" s="1">
        <f t="shared" si="7"/>
        <v>7.280701754385964</v>
      </c>
      <c r="V61" s="1">
        <v>30</v>
      </c>
      <c r="W61" s="1">
        <v>6</v>
      </c>
      <c r="X61" s="1">
        <v>5.8</v>
      </c>
      <c r="Y61" s="1">
        <v>19.2</v>
      </c>
      <c r="Z61" s="1">
        <v>13.4</v>
      </c>
      <c r="AA61" s="1">
        <v>4.5999999999999996</v>
      </c>
      <c r="AB61" s="1"/>
      <c r="AC61" s="1">
        <f t="shared" si="12"/>
        <v>64.560000000000016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38</v>
      </c>
      <c r="C62" s="1">
        <v>33</v>
      </c>
      <c r="D62" s="1"/>
      <c r="E62" s="1">
        <v>17</v>
      </c>
      <c r="F62" s="1">
        <v>3</v>
      </c>
      <c r="G62" s="6">
        <v>0.35</v>
      </c>
      <c r="H62" s="1">
        <v>35</v>
      </c>
      <c r="I62" s="1"/>
      <c r="J62" s="1">
        <v>17</v>
      </c>
      <c r="K62" s="1">
        <f t="shared" si="11"/>
        <v>0</v>
      </c>
      <c r="L62" s="1"/>
      <c r="M62" s="1"/>
      <c r="N62" s="1">
        <v>44.8</v>
      </c>
      <c r="O62" s="1">
        <v>45.8</v>
      </c>
      <c r="P62" s="1">
        <f t="shared" si="4"/>
        <v>3.4</v>
      </c>
      <c r="Q62" s="5"/>
      <c r="R62" s="5"/>
      <c r="S62" s="1"/>
      <c r="T62" s="1">
        <f t="shared" si="6"/>
        <v>27.52941176470588</v>
      </c>
      <c r="U62" s="1">
        <f t="shared" si="7"/>
        <v>27.52941176470588</v>
      </c>
      <c r="V62" s="1">
        <v>7.8</v>
      </c>
      <c r="W62" s="1">
        <v>7.2</v>
      </c>
      <c r="X62" s="1">
        <v>2.8</v>
      </c>
      <c r="Y62" s="1">
        <v>1.6</v>
      </c>
      <c r="Z62" s="1">
        <v>1.6</v>
      </c>
      <c r="AA62" s="1">
        <v>3.6</v>
      </c>
      <c r="AB62" s="1"/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32</v>
      </c>
      <c r="C63" s="1">
        <v>37.779000000000003</v>
      </c>
      <c r="D63" s="1"/>
      <c r="E63" s="1">
        <v>35.44</v>
      </c>
      <c r="F63" s="1">
        <v>-0.27700000000000002</v>
      </c>
      <c r="G63" s="6">
        <v>1</v>
      </c>
      <c r="H63" s="1">
        <v>30</v>
      </c>
      <c r="I63" s="1"/>
      <c r="J63" s="1">
        <v>36.46</v>
      </c>
      <c r="K63" s="1">
        <f t="shared" si="11"/>
        <v>-1.0200000000000031</v>
      </c>
      <c r="L63" s="1"/>
      <c r="M63" s="1"/>
      <c r="N63" s="1"/>
      <c r="O63" s="1">
        <v>32.459800000000001</v>
      </c>
      <c r="P63" s="1">
        <f t="shared" si="4"/>
        <v>7.0879999999999992</v>
      </c>
      <c r="Q63" s="5">
        <f>11*P63-O63-N63-F63</f>
        <v>45.785199999999989</v>
      </c>
      <c r="R63" s="5"/>
      <c r="S63" s="1"/>
      <c r="T63" s="1">
        <f t="shared" si="6"/>
        <v>11</v>
      </c>
      <c r="U63" s="1">
        <f t="shared" si="7"/>
        <v>4.5404627539503393</v>
      </c>
      <c r="V63" s="1">
        <v>4.4718</v>
      </c>
      <c r="W63" s="1">
        <v>0.78520000000000001</v>
      </c>
      <c r="X63" s="1">
        <v>0</v>
      </c>
      <c r="Y63" s="1">
        <v>0</v>
      </c>
      <c r="Z63" s="1">
        <v>0</v>
      </c>
      <c r="AA63" s="1">
        <v>0</v>
      </c>
      <c r="AB63" s="1"/>
      <c r="AC63" s="1">
        <f t="shared" si="12"/>
        <v>45.785199999999989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32</v>
      </c>
      <c r="C64" s="1">
        <v>153.827</v>
      </c>
      <c r="D64" s="1"/>
      <c r="E64" s="1">
        <v>27.106999999999999</v>
      </c>
      <c r="F64" s="1">
        <v>124.952</v>
      </c>
      <c r="G64" s="6">
        <v>1</v>
      </c>
      <c r="H64" s="1">
        <v>40</v>
      </c>
      <c r="I64" s="1"/>
      <c r="J64" s="1">
        <v>27.106999999999999</v>
      </c>
      <c r="K64" s="1">
        <f t="shared" si="11"/>
        <v>0</v>
      </c>
      <c r="L64" s="1"/>
      <c r="M64" s="1"/>
      <c r="N64" s="1"/>
      <c r="O64" s="1"/>
      <c r="P64" s="1">
        <f t="shared" si="4"/>
        <v>5.4214000000000002</v>
      </c>
      <c r="Q64" s="5"/>
      <c r="R64" s="5"/>
      <c r="S64" s="1"/>
      <c r="T64" s="1">
        <f t="shared" si="6"/>
        <v>23.047921201165749</v>
      </c>
      <c r="U64" s="1">
        <f t="shared" si="7"/>
        <v>23.047921201165749</v>
      </c>
      <c r="V64" s="1">
        <v>1.792</v>
      </c>
      <c r="W64" s="1">
        <v>0.35360000000000003</v>
      </c>
      <c r="X64" s="1">
        <v>4.5545999999999998</v>
      </c>
      <c r="Y64" s="1">
        <v>11.8184</v>
      </c>
      <c r="Z64" s="1">
        <v>7.4445999999999994</v>
      </c>
      <c r="AA64" s="1">
        <v>0</v>
      </c>
      <c r="AB64" s="11" t="s">
        <v>53</v>
      </c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32</v>
      </c>
      <c r="C65" s="1">
        <v>327.03199999999998</v>
      </c>
      <c r="D65" s="1">
        <v>53.707000000000001</v>
      </c>
      <c r="E65" s="1">
        <v>129.91</v>
      </c>
      <c r="F65" s="1">
        <v>230.66900000000001</v>
      </c>
      <c r="G65" s="6">
        <v>1</v>
      </c>
      <c r="H65" s="1">
        <v>50</v>
      </c>
      <c r="I65" s="1"/>
      <c r="J65" s="1">
        <v>132.333</v>
      </c>
      <c r="K65" s="1">
        <f t="shared" si="11"/>
        <v>-2.4230000000000018</v>
      </c>
      <c r="L65" s="1"/>
      <c r="M65" s="1"/>
      <c r="N65" s="1"/>
      <c r="O65" s="1"/>
      <c r="P65" s="1">
        <f t="shared" si="4"/>
        <v>25.981999999999999</v>
      </c>
      <c r="Q65" s="5">
        <f t="shared" si="13"/>
        <v>81.114999999999981</v>
      </c>
      <c r="R65" s="5"/>
      <c r="S65" s="1"/>
      <c r="T65" s="1">
        <f t="shared" si="6"/>
        <v>12</v>
      </c>
      <c r="U65" s="1">
        <f t="shared" si="7"/>
        <v>8.8780309445000398</v>
      </c>
      <c r="V65" s="1">
        <v>19.416799999999999</v>
      </c>
      <c r="W65" s="1">
        <v>21.315000000000001</v>
      </c>
      <c r="X65" s="1">
        <v>30.658999999999999</v>
      </c>
      <c r="Y65" s="1">
        <v>32.7376</v>
      </c>
      <c r="Z65" s="1">
        <v>16.946000000000002</v>
      </c>
      <c r="AA65" s="1">
        <v>20.539000000000001</v>
      </c>
      <c r="AB65" s="1"/>
      <c r="AC65" s="1">
        <f t="shared" si="12"/>
        <v>81.114999999999981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32</v>
      </c>
      <c r="C66" s="1">
        <v>112.167</v>
      </c>
      <c r="D66" s="1">
        <v>10.981999999999999</v>
      </c>
      <c r="E66" s="1">
        <v>36.988999999999997</v>
      </c>
      <c r="F66" s="1">
        <v>84.899000000000001</v>
      </c>
      <c r="G66" s="6">
        <v>1</v>
      </c>
      <c r="H66" s="1">
        <v>50</v>
      </c>
      <c r="I66" s="1"/>
      <c r="J66" s="1">
        <v>36.792999999999999</v>
      </c>
      <c r="K66" s="1">
        <f t="shared" si="11"/>
        <v>0.19599999999999795</v>
      </c>
      <c r="L66" s="1"/>
      <c r="M66" s="1"/>
      <c r="N66" s="1"/>
      <c r="O66" s="1"/>
      <c r="P66" s="1">
        <f t="shared" si="4"/>
        <v>7.3977999999999993</v>
      </c>
      <c r="Q66" s="5">
        <v>10</v>
      </c>
      <c r="R66" s="5"/>
      <c r="S66" s="1"/>
      <c r="T66" s="1">
        <f t="shared" si="6"/>
        <v>12.828002919786964</v>
      </c>
      <c r="U66" s="1">
        <f t="shared" si="7"/>
        <v>11.476249695855525</v>
      </c>
      <c r="V66" s="1">
        <v>6.670399999999999</v>
      </c>
      <c r="W66" s="1">
        <v>6.2530000000000001</v>
      </c>
      <c r="X66" s="1">
        <v>10.9056</v>
      </c>
      <c r="Y66" s="1">
        <v>10.6516</v>
      </c>
      <c r="Z66" s="1">
        <v>6.2944000000000004</v>
      </c>
      <c r="AA66" s="1">
        <v>13.4482</v>
      </c>
      <c r="AB66" s="1"/>
      <c r="AC66" s="1">
        <f t="shared" si="12"/>
        <v>10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38</v>
      </c>
      <c r="C67" s="1">
        <v>468</v>
      </c>
      <c r="D67" s="1">
        <v>594</v>
      </c>
      <c r="E67" s="1">
        <v>481</v>
      </c>
      <c r="F67" s="1">
        <v>521</v>
      </c>
      <c r="G67" s="6">
        <v>0.4</v>
      </c>
      <c r="H67" s="1">
        <v>40</v>
      </c>
      <c r="I67" s="1"/>
      <c r="J67" s="1">
        <v>475</v>
      </c>
      <c r="K67" s="1">
        <f t="shared" si="11"/>
        <v>6</v>
      </c>
      <c r="L67" s="1"/>
      <c r="M67" s="1"/>
      <c r="N67" s="1">
        <v>585.80000000000018</v>
      </c>
      <c r="O67" s="1">
        <v>24.999999999999769</v>
      </c>
      <c r="P67" s="1">
        <f t="shared" si="4"/>
        <v>96.2</v>
      </c>
      <c r="Q67" s="5">
        <f t="shared" si="13"/>
        <v>22.600000000000136</v>
      </c>
      <c r="R67" s="5"/>
      <c r="S67" s="1"/>
      <c r="T67" s="1">
        <f t="shared" si="6"/>
        <v>12</v>
      </c>
      <c r="U67" s="1">
        <f t="shared" si="7"/>
        <v>11.765072765072764</v>
      </c>
      <c r="V67" s="1">
        <v>107</v>
      </c>
      <c r="W67" s="1">
        <v>131.80000000000001</v>
      </c>
      <c r="X67" s="1">
        <v>128.19999999999999</v>
      </c>
      <c r="Y67" s="1">
        <v>116.6</v>
      </c>
      <c r="Z67" s="1">
        <v>96.8</v>
      </c>
      <c r="AA67" s="1">
        <v>100</v>
      </c>
      <c r="AB67" s="1"/>
      <c r="AC67" s="1">
        <f t="shared" si="12"/>
        <v>9.0400000000000542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38</v>
      </c>
      <c r="C68" s="1">
        <v>447</v>
      </c>
      <c r="D68" s="1"/>
      <c r="E68" s="1">
        <v>374</v>
      </c>
      <c r="F68" s="1">
        <v>18</v>
      </c>
      <c r="G68" s="6">
        <v>0.4</v>
      </c>
      <c r="H68" s="1">
        <v>40</v>
      </c>
      <c r="I68" s="1"/>
      <c r="J68" s="1">
        <v>371</v>
      </c>
      <c r="K68" s="1">
        <f t="shared" si="11"/>
        <v>3</v>
      </c>
      <c r="L68" s="1"/>
      <c r="M68" s="1"/>
      <c r="N68" s="1">
        <v>317.59999999999991</v>
      </c>
      <c r="O68" s="1">
        <v>597.20000000000027</v>
      </c>
      <c r="P68" s="1">
        <f t="shared" si="4"/>
        <v>74.8</v>
      </c>
      <c r="Q68" s="5"/>
      <c r="R68" s="5"/>
      <c r="S68" s="1"/>
      <c r="T68" s="1">
        <f t="shared" si="6"/>
        <v>12.470588235294121</v>
      </c>
      <c r="U68" s="1">
        <f t="shared" si="7"/>
        <v>12.470588235294121</v>
      </c>
      <c r="V68" s="1">
        <v>86.4</v>
      </c>
      <c r="W68" s="1">
        <v>59.2</v>
      </c>
      <c r="X68" s="1">
        <v>64.400000000000006</v>
      </c>
      <c r="Y68" s="1">
        <v>92.4</v>
      </c>
      <c r="Z68" s="1">
        <v>73.599999999999994</v>
      </c>
      <c r="AA68" s="1">
        <v>54.4</v>
      </c>
      <c r="AB68" s="1"/>
      <c r="AC68" s="1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108</v>
      </c>
      <c r="B69" s="1" t="s">
        <v>38</v>
      </c>
      <c r="C69" s="1"/>
      <c r="D69" s="1">
        <v>12</v>
      </c>
      <c r="E69" s="13">
        <v>12</v>
      </c>
      <c r="F69" s="1"/>
      <c r="G69" s="6">
        <v>0</v>
      </c>
      <c r="H69" s="1" t="e">
        <v>#N/A</v>
      </c>
      <c r="I69" s="1"/>
      <c r="J69" s="1">
        <v>12</v>
      </c>
      <c r="K69" s="1">
        <f t="shared" si="11"/>
        <v>0</v>
      </c>
      <c r="L69" s="1"/>
      <c r="M69" s="1"/>
      <c r="N69" s="1"/>
      <c r="O69" s="1"/>
      <c r="P69" s="1">
        <f t="shared" si="4"/>
        <v>2.4</v>
      </c>
      <c r="Q69" s="5"/>
      <c r="R69" s="5"/>
      <c r="S69" s="1"/>
      <c r="T69" s="1">
        <f t="shared" si="6"/>
        <v>0</v>
      </c>
      <c r="U69" s="1">
        <f t="shared" si="7"/>
        <v>0</v>
      </c>
      <c r="V69" s="1">
        <v>2.4</v>
      </c>
      <c r="W69" s="1">
        <v>3.6</v>
      </c>
      <c r="X69" s="1">
        <v>4.8</v>
      </c>
      <c r="Y69" s="1">
        <v>2.4</v>
      </c>
      <c r="Z69" s="1">
        <v>1.2</v>
      </c>
      <c r="AA69" s="1">
        <v>1.8</v>
      </c>
      <c r="AB69" s="14" t="s">
        <v>109</v>
      </c>
      <c r="AC69" s="1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110</v>
      </c>
      <c r="B70" s="1" t="s">
        <v>38</v>
      </c>
      <c r="C70" s="1">
        <v>133</v>
      </c>
      <c r="D70" s="1">
        <v>306</v>
      </c>
      <c r="E70" s="13">
        <f>118+E69</f>
        <v>130</v>
      </c>
      <c r="F70" s="1">
        <v>307</v>
      </c>
      <c r="G70" s="6">
        <v>0.4</v>
      </c>
      <c r="H70" s="1">
        <v>40</v>
      </c>
      <c r="I70" s="1"/>
      <c r="J70" s="1">
        <v>118</v>
      </c>
      <c r="K70" s="1">
        <f t="shared" ref="K70:K97" si="14">E70-J70</f>
        <v>12</v>
      </c>
      <c r="L70" s="1"/>
      <c r="M70" s="1"/>
      <c r="N70" s="1"/>
      <c r="O70" s="1"/>
      <c r="P70" s="1">
        <f t="shared" si="4"/>
        <v>26</v>
      </c>
      <c r="Q70" s="5"/>
      <c r="R70" s="5"/>
      <c r="S70" s="1"/>
      <c r="T70" s="1">
        <f t="shared" si="6"/>
        <v>11.807692307692308</v>
      </c>
      <c r="U70" s="1">
        <f t="shared" si="7"/>
        <v>11.807692307692308</v>
      </c>
      <c r="V70" s="1">
        <v>25.2</v>
      </c>
      <c r="W70" s="1">
        <v>33.799999999999997</v>
      </c>
      <c r="X70" s="1">
        <v>42.2</v>
      </c>
      <c r="Y70" s="1">
        <v>25.2</v>
      </c>
      <c r="Z70" s="1">
        <v>20</v>
      </c>
      <c r="AA70" s="1">
        <v>27</v>
      </c>
      <c r="AB70" s="14" t="s">
        <v>111</v>
      </c>
      <c r="AC70" s="1">
        <f t="shared" ref="AC70:AC97" si="15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32</v>
      </c>
      <c r="C71" s="1">
        <v>347.71100000000001</v>
      </c>
      <c r="D71" s="1">
        <v>526.91399999999999</v>
      </c>
      <c r="E71" s="1">
        <v>303.00299999999999</v>
      </c>
      <c r="F71" s="1">
        <v>495.60300000000001</v>
      </c>
      <c r="G71" s="6">
        <v>1</v>
      </c>
      <c r="H71" s="1">
        <v>40</v>
      </c>
      <c r="I71" s="1"/>
      <c r="J71" s="1">
        <v>311.71800000000002</v>
      </c>
      <c r="K71" s="1">
        <f t="shared" si="14"/>
        <v>-8.7150000000000318</v>
      </c>
      <c r="L71" s="1"/>
      <c r="M71" s="1"/>
      <c r="N71" s="1">
        <v>100.81920000000009</v>
      </c>
      <c r="O71" s="1"/>
      <c r="P71" s="1">
        <f t="shared" ref="P71:P97" si="16">E71/5</f>
        <v>60.6006</v>
      </c>
      <c r="Q71" s="5">
        <f t="shared" ref="Q71:Q72" si="17">12*P71-O71-N71-F71</f>
        <v>130.78499999999991</v>
      </c>
      <c r="R71" s="5"/>
      <c r="S71" s="1"/>
      <c r="T71" s="1">
        <f t="shared" ref="T71:T97" si="18">(F71+N71+O71+Q71)/P71</f>
        <v>12.000000000000002</v>
      </c>
      <c r="U71" s="1">
        <f t="shared" ref="U71:U97" si="19">(F71+N71+O71)/P71</f>
        <v>9.8418530509598927</v>
      </c>
      <c r="V71" s="1">
        <v>58.591200000000001</v>
      </c>
      <c r="W71" s="1">
        <v>73.992999999999995</v>
      </c>
      <c r="X71" s="1">
        <v>76.122199999999992</v>
      </c>
      <c r="Y71" s="1">
        <v>52.6066</v>
      </c>
      <c r="Z71" s="1">
        <v>57.995399999999997</v>
      </c>
      <c r="AA71" s="1">
        <v>76.06</v>
      </c>
      <c r="AB71" s="1"/>
      <c r="AC71" s="1">
        <f t="shared" si="15"/>
        <v>130.78499999999991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32</v>
      </c>
      <c r="C72" s="1">
        <v>740.79200000000003</v>
      </c>
      <c r="D72" s="1">
        <v>139.18100000000001</v>
      </c>
      <c r="E72" s="1">
        <v>275.43200000000002</v>
      </c>
      <c r="F72" s="1">
        <v>535.20399999999995</v>
      </c>
      <c r="G72" s="6">
        <v>1</v>
      </c>
      <c r="H72" s="1">
        <v>40</v>
      </c>
      <c r="I72" s="1"/>
      <c r="J72" s="1">
        <v>286.76400000000001</v>
      </c>
      <c r="K72" s="1">
        <f t="shared" si="14"/>
        <v>-11.331999999999994</v>
      </c>
      <c r="L72" s="1"/>
      <c r="M72" s="1"/>
      <c r="N72" s="1"/>
      <c r="O72" s="1"/>
      <c r="P72" s="1">
        <f t="shared" si="16"/>
        <v>55.086400000000005</v>
      </c>
      <c r="Q72" s="5">
        <f t="shared" si="17"/>
        <v>125.83280000000013</v>
      </c>
      <c r="R72" s="5"/>
      <c r="S72" s="1"/>
      <c r="T72" s="1">
        <f t="shared" si="18"/>
        <v>12</v>
      </c>
      <c r="U72" s="1">
        <f t="shared" si="19"/>
        <v>9.7157193063986735</v>
      </c>
      <c r="V72" s="1">
        <v>51.699800000000003</v>
      </c>
      <c r="W72" s="1">
        <v>59.46</v>
      </c>
      <c r="X72" s="1">
        <v>76.303799999999995</v>
      </c>
      <c r="Y72" s="1">
        <v>80.880200000000002</v>
      </c>
      <c r="Z72" s="1">
        <v>73.150199999999998</v>
      </c>
      <c r="AA72" s="1">
        <v>69.237400000000008</v>
      </c>
      <c r="AB72" s="1"/>
      <c r="AC72" s="1">
        <f t="shared" si="15"/>
        <v>125.83280000000013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38</v>
      </c>
      <c r="C73" s="1">
        <v>2</v>
      </c>
      <c r="D73" s="1"/>
      <c r="E73" s="1"/>
      <c r="F73" s="1">
        <v>2</v>
      </c>
      <c r="G73" s="6">
        <v>0</v>
      </c>
      <c r="H73" s="1">
        <v>90</v>
      </c>
      <c r="I73" s="1"/>
      <c r="J73" s="1"/>
      <c r="K73" s="1">
        <f t="shared" si="14"/>
        <v>0</v>
      </c>
      <c r="L73" s="1"/>
      <c r="M73" s="1"/>
      <c r="N73" s="1"/>
      <c r="O73" s="1"/>
      <c r="P73" s="1">
        <f t="shared" si="16"/>
        <v>0</v>
      </c>
      <c r="Q73" s="5"/>
      <c r="R73" s="5"/>
      <c r="S73" s="1"/>
      <c r="T73" s="1" t="e">
        <f t="shared" si="18"/>
        <v>#DIV/0!</v>
      </c>
      <c r="U73" s="1" t="e">
        <f t="shared" si="19"/>
        <v>#DIV/0!</v>
      </c>
      <c r="V73" s="1">
        <v>0.4</v>
      </c>
      <c r="W73" s="1">
        <v>5</v>
      </c>
      <c r="X73" s="1">
        <v>5.4</v>
      </c>
      <c r="Y73" s="1">
        <v>1.6</v>
      </c>
      <c r="Z73" s="1">
        <v>1.6</v>
      </c>
      <c r="AA73" s="1">
        <v>0.4</v>
      </c>
      <c r="AB73" s="1" t="s">
        <v>115</v>
      </c>
      <c r="AC73" s="1">
        <f t="shared" si="15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38</v>
      </c>
      <c r="C74" s="1">
        <v>50</v>
      </c>
      <c r="D74" s="1"/>
      <c r="E74" s="1">
        <v>6</v>
      </c>
      <c r="F74" s="1">
        <v>37</v>
      </c>
      <c r="G74" s="6">
        <v>0.375</v>
      </c>
      <c r="H74" s="1">
        <v>50</v>
      </c>
      <c r="I74" s="1"/>
      <c r="J74" s="1">
        <v>6</v>
      </c>
      <c r="K74" s="1">
        <f t="shared" si="14"/>
        <v>0</v>
      </c>
      <c r="L74" s="1"/>
      <c r="M74" s="1"/>
      <c r="N74" s="1">
        <v>21.000000000000011</v>
      </c>
      <c r="O74" s="1"/>
      <c r="P74" s="1">
        <f t="shared" si="16"/>
        <v>1.2</v>
      </c>
      <c r="Q74" s="5"/>
      <c r="R74" s="5"/>
      <c r="S74" s="1"/>
      <c r="T74" s="1">
        <f t="shared" si="18"/>
        <v>48.33333333333335</v>
      </c>
      <c r="U74" s="1">
        <f t="shared" si="19"/>
        <v>48.33333333333335</v>
      </c>
      <c r="V74" s="1">
        <v>2.6</v>
      </c>
      <c r="W74" s="1">
        <v>4.5999999999999996</v>
      </c>
      <c r="X74" s="1">
        <v>3.6</v>
      </c>
      <c r="Y74" s="1">
        <v>4.8</v>
      </c>
      <c r="Z74" s="1">
        <v>4.4000000000000004</v>
      </c>
      <c r="AA74" s="1">
        <v>1</v>
      </c>
      <c r="AB74" s="11" t="s">
        <v>53</v>
      </c>
      <c r="AC74" s="1">
        <f t="shared" si="1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32</v>
      </c>
      <c r="C75" s="1">
        <v>60.805</v>
      </c>
      <c r="D75" s="1"/>
      <c r="E75" s="1">
        <v>1.548</v>
      </c>
      <c r="F75" s="1">
        <v>59.256999999999998</v>
      </c>
      <c r="G75" s="6">
        <v>1</v>
      </c>
      <c r="H75" s="1">
        <v>50</v>
      </c>
      <c r="I75" s="1"/>
      <c r="J75" s="1">
        <v>1.548</v>
      </c>
      <c r="K75" s="1">
        <f t="shared" si="14"/>
        <v>0</v>
      </c>
      <c r="L75" s="1"/>
      <c r="M75" s="1"/>
      <c r="N75" s="1"/>
      <c r="O75" s="1"/>
      <c r="P75" s="1">
        <f t="shared" si="16"/>
        <v>0.30959999999999999</v>
      </c>
      <c r="Q75" s="5"/>
      <c r="R75" s="5"/>
      <c r="S75" s="1"/>
      <c r="T75" s="1">
        <f t="shared" si="18"/>
        <v>191.3985788113695</v>
      </c>
      <c r="U75" s="1">
        <f t="shared" si="19"/>
        <v>191.3985788113695</v>
      </c>
      <c r="V75" s="1">
        <v>0</v>
      </c>
      <c r="W75" s="1">
        <v>0</v>
      </c>
      <c r="X75" s="1">
        <v>0</v>
      </c>
      <c r="Y75" s="1">
        <v>4.8208000000000002</v>
      </c>
      <c r="Z75" s="1">
        <v>4.8208000000000002</v>
      </c>
      <c r="AA75" s="1">
        <v>0</v>
      </c>
      <c r="AB75" s="11" t="s">
        <v>53</v>
      </c>
      <c r="AC75" s="1">
        <f t="shared" si="15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38</v>
      </c>
      <c r="C76" s="1">
        <v>1</v>
      </c>
      <c r="D76" s="1"/>
      <c r="E76" s="1"/>
      <c r="F76" s="1">
        <v>1</v>
      </c>
      <c r="G76" s="6">
        <v>0</v>
      </c>
      <c r="H76" s="1">
        <v>90</v>
      </c>
      <c r="I76" s="1"/>
      <c r="J76" s="1">
        <v>20</v>
      </c>
      <c r="K76" s="1">
        <f t="shared" si="14"/>
        <v>-20</v>
      </c>
      <c r="L76" s="1"/>
      <c r="M76" s="1"/>
      <c r="N76" s="1"/>
      <c r="O76" s="1"/>
      <c r="P76" s="1">
        <f t="shared" si="16"/>
        <v>0</v>
      </c>
      <c r="Q76" s="5"/>
      <c r="R76" s="5"/>
      <c r="S76" s="1"/>
      <c r="T76" s="1" t="e">
        <f t="shared" si="18"/>
        <v>#DIV/0!</v>
      </c>
      <c r="U76" s="1" t="e">
        <f t="shared" si="19"/>
        <v>#DIV/0!</v>
      </c>
      <c r="V76" s="1">
        <v>0</v>
      </c>
      <c r="W76" s="1">
        <v>0</v>
      </c>
      <c r="X76" s="1">
        <v>0</v>
      </c>
      <c r="Y76" s="1">
        <v>2</v>
      </c>
      <c r="Z76" s="1">
        <v>2.4</v>
      </c>
      <c r="AA76" s="1">
        <v>0.8</v>
      </c>
      <c r="AB76" s="1" t="s">
        <v>115</v>
      </c>
      <c r="AC76" s="1">
        <f t="shared" si="1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38</v>
      </c>
      <c r="C77" s="1">
        <v>32</v>
      </c>
      <c r="D77" s="1"/>
      <c r="E77" s="1"/>
      <c r="F77" s="1">
        <v>32</v>
      </c>
      <c r="G77" s="6">
        <v>0.5</v>
      </c>
      <c r="H77" s="1">
        <v>55</v>
      </c>
      <c r="I77" s="1"/>
      <c r="J77" s="1">
        <v>6</v>
      </c>
      <c r="K77" s="1">
        <f t="shared" si="14"/>
        <v>-6</v>
      </c>
      <c r="L77" s="1"/>
      <c r="M77" s="1"/>
      <c r="N77" s="1"/>
      <c r="O77" s="1"/>
      <c r="P77" s="1">
        <f t="shared" si="16"/>
        <v>0</v>
      </c>
      <c r="Q77" s="5"/>
      <c r="R77" s="5"/>
      <c r="S77" s="1"/>
      <c r="T77" s="1" t="e">
        <f t="shared" si="18"/>
        <v>#DIV/0!</v>
      </c>
      <c r="U77" s="1" t="e">
        <f t="shared" si="19"/>
        <v>#DIV/0!</v>
      </c>
      <c r="V77" s="1">
        <v>0</v>
      </c>
      <c r="W77" s="1">
        <v>2</v>
      </c>
      <c r="X77" s="1">
        <v>2</v>
      </c>
      <c r="Y77" s="1">
        <v>0</v>
      </c>
      <c r="Z77" s="1">
        <v>0</v>
      </c>
      <c r="AA77" s="1">
        <v>1.2</v>
      </c>
      <c r="AB77" s="11" t="s">
        <v>53</v>
      </c>
      <c r="AC77" s="1">
        <f t="shared" si="1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32</v>
      </c>
      <c r="C78" s="1">
        <v>74.917000000000002</v>
      </c>
      <c r="D78" s="1"/>
      <c r="E78" s="1">
        <v>1.345</v>
      </c>
      <c r="F78" s="1">
        <v>73.572000000000003</v>
      </c>
      <c r="G78" s="6">
        <v>1</v>
      </c>
      <c r="H78" s="1">
        <v>35</v>
      </c>
      <c r="I78" s="1"/>
      <c r="J78" s="1">
        <v>1.345</v>
      </c>
      <c r="K78" s="1">
        <f t="shared" si="14"/>
        <v>0</v>
      </c>
      <c r="L78" s="1"/>
      <c r="M78" s="1"/>
      <c r="N78" s="1"/>
      <c r="O78" s="1"/>
      <c r="P78" s="1">
        <f t="shared" si="16"/>
        <v>0.26900000000000002</v>
      </c>
      <c r="Q78" s="5"/>
      <c r="R78" s="5"/>
      <c r="S78" s="1"/>
      <c r="T78" s="1">
        <f t="shared" si="18"/>
        <v>273.50185873605949</v>
      </c>
      <c r="U78" s="1">
        <f t="shared" si="19"/>
        <v>273.50185873605949</v>
      </c>
      <c r="V78" s="1">
        <v>0</v>
      </c>
      <c r="W78" s="1">
        <v>0</v>
      </c>
      <c r="X78" s="1">
        <v>0</v>
      </c>
      <c r="Y78" s="1">
        <v>0</v>
      </c>
      <c r="Z78" s="1">
        <v>2.8029999999999999</v>
      </c>
      <c r="AA78" s="1">
        <v>2.7115999999999998</v>
      </c>
      <c r="AB78" s="11" t="s">
        <v>53</v>
      </c>
      <c r="AC78" s="1">
        <f t="shared" si="1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32</v>
      </c>
      <c r="C79" s="1">
        <v>137.87899999999999</v>
      </c>
      <c r="D79" s="1">
        <v>43.206000000000003</v>
      </c>
      <c r="E79" s="1">
        <v>159.364</v>
      </c>
      <c r="F79" s="1">
        <v>21.721</v>
      </c>
      <c r="G79" s="6">
        <v>1</v>
      </c>
      <c r="H79" s="1">
        <v>40</v>
      </c>
      <c r="I79" s="1"/>
      <c r="J79" s="1">
        <v>160.858</v>
      </c>
      <c r="K79" s="1">
        <f t="shared" si="14"/>
        <v>-1.4939999999999998</v>
      </c>
      <c r="L79" s="1"/>
      <c r="M79" s="1"/>
      <c r="N79" s="1"/>
      <c r="O79" s="1">
        <v>136.7294</v>
      </c>
      <c r="P79" s="1">
        <f t="shared" si="16"/>
        <v>31.872800000000002</v>
      </c>
      <c r="Q79" s="5">
        <f t="shared" ref="Q79" si="20">12*P79-O79-N79-F79</f>
        <v>224.02320000000003</v>
      </c>
      <c r="R79" s="5"/>
      <c r="S79" s="1"/>
      <c r="T79" s="1">
        <f t="shared" si="18"/>
        <v>12</v>
      </c>
      <c r="U79" s="1">
        <f t="shared" si="19"/>
        <v>4.9713360608418462</v>
      </c>
      <c r="V79" s="1">
        <v>19.864599999999999</v>
      </c>
      <c r="W79" s="1">
        <v>0</v>
      </c>
      <c r="X79" s="1">
        <v>14.5084</v>
      </c>
      <c r="Y79" s="1">
        <v>14.5084</v>
      </c>
      <c r="Z79" s="1">
        <v>0</v>
      </c>
      <c r="AA79" s="1">
        <v>4.7864000000000004</v>
      </c>
      <c r="AB79" s="1"/>
      <c r="AC79" s="1">
        <f t="shared" si="15"/>
        <v>224.02320000000003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38</v>
      </c>
      <c r="C80" s="1">
        <v>65</v>
      </c>
      <c r="D80" s="1"/>
      <c r="E80" s="1">
        <v>20</v>
      </c>
      <c r="F80" s="1">
        <v>45</v>
      </c>
      <c r="G80" s="6">
        <v>0.1</v>
      </c>
      <c r="H80" s="1">
        <v>730</v>
      </c>
      <c r="I80" s="1"/>
      <c r="J80" s="1">
        <v>20</v>
      </c>
      <c r="K80" s="1">
        <f t="shared" si="14"/>
        <v>0</v>
      </c>
      <c r="L80" s="1"/>
      <c r="M80" s="1"/>
      <c r="N80" s="1"/>
      <c r="O80" s="1">
        <v>27</v>
      </c>
      <c r="P80" s="1">
        <f t="shared" si="16"/>
        <v>4</v>
      </c>
      <c r="Q80" s="5"/>
      <c r="R80" s="5"/>
      <c r="S80" s="1"/>
      <c r="T80" s="1">
        <f t="shared" si="18"/>
        <v>18</v>
      </c>
      <c r="U80" s="1">
        <f t="shared" si="19"/>
        <v>18</v>
      </c>
      <c r="V80" s="1">
        <v>6</v>
      </c>
      <c r="W80" s="1">
        <v>3</v>
      </c>
      <c r="X80" s="1">
        <v>2</v>
      </c>
      <c r="Y80" s="1">
        <v>0</v>
      </c>
      <c r="Z80" s="1">
        <v>0</v>
      </c>
      <c r="AA80" s="1">
        <v>5</v>
      </c>
      <c r="AB80" s="1"/>
      <c r="AC80" s="1">
        <f t="shared" si="1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38</v>
      </c>
      <c r="C81" s="1"/>
      <c r="D81" s="1">
        <v>24</v>
      </c>
      <c r="E81" s="1"/>
      <c r="F81" s="1">
        <v>24</v>
      </c>
      <c r="G81" s="6">
        <v>0.33</v>
      </c>
      <c r="H81" s="1">
        <v>40</v>
      </c>
      <c r="I81" s="1"/>
      <c r="J81" s="1">
        <v>12</v>
      </c>
      <c r="K81" s="1">
        <f t="shared" si="14"/>
        <v>-12</v>
      </c>
      <c r="L81" s="1"/>
      <c r="M81" s="1"/>
      <c r="N81" s="1"/>
      <c r="O81" s="1"/>
      <c r="P81" s="1">
        <f t="shared" si="16"/>
        <v>0</v>
      </c>
      <c r="Q81" s="5"/>
      <c r="R81" s="5"/>
      <c r="S81" s="1"/>
      <c r="T81" s="1" t="e">
        <f t="shared" si="18"/>
        <v>#DIV/0!</v>
      </c>
      <c r="U81" s="1" t="e">
        <f t="shared" si="19"/>
        <v>#DIV/0!</v>
      </c>
      <c r="V81" s="1">
        <v>0</v>
      </c>
      <c r="W81" s="1">
        <v>1</v>
      </c>
      <c r="X81" s="1">
        <v>1</v>
      </c>
      <c r="Y81" s="1">
        <v>0</v>
      </c>
      <c r="Z81" s="1">
        <v>1.2</v>
      </c>
      <c r="AA81" s="1">
        <v>7.2</v>
      </c>
      <c r="AB81" s="1"/>
      <c r="AC81" s="1">
        <f t="shared" si="1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38</v>
      </c>
      <c r="C82" s="1">
        <v>60</v>
      </c>
      <c r="D82" s="1">
        <v>36</v>
      </c>
      <c r="E82" s="1">
        <v>29</v>
      </c>
      <c r="F82" s="1">
        <v>61</v>
      </c>
      <c r="G82" s="6">
        <v>0.33</v>
      </c>
      <c r="H82" s="1">
        <v>40</v>
      </c>
      <c r="I82" s="1"/>
      <c r="J82" s="1">
        <v>29</v>
      </c>
      <c r="K82" s="1">
        <f t="shared" si="14"/>
        <v>0</v>
      </c>
      <c r="L82" s="1"/>
      <c r="M82" s="1"/>
      <c r="N82" s="1"/>
      <c r="O82" s="1"/>
      <c r="P82" s="1">
        <f t="shared" si="16"/>
        <v>5.8</v>
      </c>
      <c r="Q82" s="5">
        <v>10</v>
      </c>
      <c r="R82" s="5"/>
      <c r="S82" s="1"/>
      <c r="T82" s="1">
        <f t="shared" si="18"/>
        <v>12.241379310344827</v>
      </c>
      <c r="U82" s="1">
        <f t="shared" si="19"/>
        <v>10.517241379310345</v>
      </c>
      <c r="V82" s="1">
        <v>3.6</v>
      </c>
      <c r="W82" s="1">
        <v>3.8</v>
      </c>
      <c r="X82" s="1">
        <v>7</v>
      </c>
      <c r="Y82" s="1">
        <v>4.4000000000000004</v>
      </c>
      <c r="Z82" s="1">
        <v>5.6</v>
      </c>
      <c r="AA82" s="1">
        <v>3.8</v>
      </c>
      <c r="AB82" s="1"/>
      <c r="AC82" s="1">
        <f t="shared" si="15"/>
        <v>3.3000000000000003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38</v>
      </c>
      <c r="C83" s="1">
        <v>12</v>
      </c>
      <c r="D83" s="1">
        <v>48</v>
      </c>
      <c r="E83" s="1">
        <v>10</v>
      </c>
      <c r="F83" s="1">
        <v>50</v>
      </c>
      <c r="G83" s="6">
        <v>0.3</v>
      </c>
      <c r="H83" s="1">
        <v>40</v>
      </c>
      <c r="I83" s="1"/>
      <c r="J83" s="1">
        <v>10</v>
      </c>
      <c r="K83" s="1">
        <f t="shared" si="14"/>
        <v>0</v>
      </c>
      <c r="L83" s="1"/>
      <c r="M83" s="1"/>
      <c r="N83" s="1">
        <v>17.20000000000001</v>
      </c>
      <c r="O83" s="1"/>
      <c r="P83" s="1">
        <f t="shared" si="16"/>
        <v>2</v>
      </c>
      <c r="Q83" s="5"/>
      <c r="R83" s="5"/>
      <c r="S83" s="1"/>
      <c r="T83" s="1">
        <f t="shared" si="18"/>
        <v>33.600000000000009</v>
      </c>
      <c r="U83" s="1">
        <f t="shared" si="19"/>
        <v>33.600000000000009</v>
      </c>
      <c r="V83" s="1">
        <v>2</v>
      </c>
      <c r="W83" s="1">
        <v>6</v>
      </c>
      <c r="X83" s="1">
        <v>6</v>
      </c>
      <c r="Y83" s="1">
        <v>0.2</v>
      </c>
      <c r="Z83" s="1">
        <v>3.2</v>
      </c>
      <c r="AA83" s="1">
        <v>3.2</v>
      </c>
      <c r="AB83" s="1"/>
      <c r="AC83" s="1">
        <f t="shared" si="15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32</v>
      </c>
      <c r="C84" s="1">
        <v>241.22499999999999</v>
      </c>
      <c r="D84" s="1"/>
      <c r="E84" s="1">
        <v>23.986000000000001</v>
      </c>
      <c r="F84" s="1">
        <v>209.21199999999999</v>
      </c>
      <c r="G84" s="6">
        <v>1</v>
      </c>
      <c r="H84" s="1">
        <v>55</v>
      </c>
      <c r="I84" s="1"/>
      <c r="J84" s="1">
        <v>27.99</v>
      </c>
      <c r="K84" s="1">
        <f t="shared" si="14"/>
        <v>-4.0039999999999978</v>
      </c>
      <c r="L84" s="1"/>
      <c r="M84" s="1"/>
      <c r="N84" s="1"/>
      <c r="O84" s="1"/>
      <c r="P84" s="1">
        <f t="shared" si="16"/>
        <v>4.7972000000000001</v>
      </c>
      <c r="Q84" s="5"/>
      <c r="R84" s="5"/>
      <c r="S84" s="1"/>
      <c r="T84" s="1">
        <f t="shared" si="18"/>
        <v>43.61127324272492</v>
      </c>
      <c r="U84" s="1">
        <f t="shared" si="19"/>
        <v>43.61127324272492</v>
      </c>
      <c r="V84" s="1">
        <v>5.8878000000000004</v>
      </c>
      <c r="W84" s="1">
        <v>5.625</v>
      </c>
      <c r="X84" s="1">
        <v>8.5470000000000006</v>
      </c>
      <c r="Y84" s="1">
        <v>16.808399999999999</v>
      </c>
      <c r="Z84" s="1">
        <v>14.651400000000001</v>
      </c>
      <c r="AA84" s="1">
        <v>1.0691999999999999</v>
      </c>
      <c r="AB84" s="11" t="s">
        <v>127</v>
      </c>
      <c r="AC84" s="1">
        <f t="shared" si="1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128</v>
      </c>
      <c r="B85" s="1" t="s">
        <v>38</v>
      </c>
      <c r="C85" s="1"/>
      <c r="D85" s="1">
        <v>6</v>
      </c>
      <c r="E85" s="13">
        <v>6</v>
      </c>
      <c r="F85" s="1"/>
      <c r="G85" s="6">
        <v>0</v>
      </c>
      <c r="H85" s="1">
        <v>45</v>
      </c>
      <c r="I85" s="1"/>
      <c r="J85" s="1">
        <v>6</v>
      </c>
      <c r="K85" s="1">
        <f t="shared" si="14"/>
        <v>0</v>
      </c>
      <c r="L85" s="1"/>
      <c r="M85" s="1"/>
      <c r="N85" s="1"/>
      <c r="O85" s="1"/>
      <c r="P85" s="1">
        <f t="shared" si="16"/>
        <v>1.2</v>
      </c>
      <c r="Q85" s="5"/>
      <c r="R85" s="5"/>
      <c r="S85" s="1"/>
      <c r="T85" s="1">
        <f t="shared" si="18"/>
        <v>0</v>
      </c>
      <c r="U85" s="1">
        <f t="shared" si="19"/>
        <v>0</v>
      </c>
      <c r="V85" s="1">
        <v>1.2</v>
      </c>
      <c r="W85" s="1">
        <v>6</v>
      </c>
      <c r="X85" s="1">
        <v>6</v>
      </c>
      <c r="Y85" s="1">
        <v>2.4</v>
      </c>
      <c r="Z85" s="1">
        <v>2.4</v>
      </c>
      <c r="AA85" s="1">
        <v>1.2</v>
      </c>
      <c r="AB85" s="14" t="s">
        <v>129</v>
      </c>
      <c r="AC85" s="1">
        <f t="shared" si="1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130</v>
      </c>
      <c r="B86" s="1" t="s">
        <v>32</v>
      </c>
      <c r="C86" s="1"/>
      <c r="D86" s="1">
        <v>6</v>
      </c>
      <c r="E86" s="13">
        <v>6</v>
      </c>
      <c r="F86" s="1"/>
      <c r="G86" s="6">
        <v>0</v>
      </c>
      <c r="H86" s="1" t="e">
        <v>#N/A</v>
      </c>
      <c r="I86" s="1"/>
      <c r="J86" s="1">
        <v>6</v>
      </c>
      <c r="K86" s="1">
        <f t="shared" si="14"/>
        <v>0</v>
      </c>
      <c r="L86" s="1"/>
      <c r="M86" s="1"/>
      <c r="N86" s="1"/>
      <c r="O86" s="1"/>
      <c r="P86" s="1">
        <f t="shared" si="16"/>
        <v>1.2</v>
      </c>
      <c r="Q86" s="5"/>
      <c r="R86" s="5"/>
      <c r="S86" s="1"/>
      <c r="T86" s="1">
        <f t="shared" si="18"/>
        <v>0</v>
      </c>
      <c r="U86" s="1">
        <f t="shared" si="19"/>
        <v>0</v>
      </c>
      <c r="V86" s="1">
        <v>1.2</v>
      </c>
      <c r="W86" s="1">
        <v>1.7216</v>
      </c>
      <c r="X86" s="1">
        <v>1.7216</v>
      </c>
      <c r="Y86" s="1">
        <v>2.2507999999999999</v>
      </c>
      <c r="Z86" s="1">
        <v>2.2507999999999999</v>
      </c>
      <c r="AA86" s="1">
        <v>1.7774000000000001</v>
      </c>
      <c r="AB86" s="14" t="s">
        <v>131</v>
      </c>
      <c r="AC86" s="1">
        <f t="shared" si="15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32</v>
      </c>
      <c r="C87" s="1">
        <v>73.168000000000006</v>
      </c>
      <c r="D87" s="1">
        <v>103.202</v>
      </c>
      <c r="E87" s="1">
        <v>46.557000000000002</v>
      </c>
      <c r="F87" s="1">
        <v>129.81299999999999</v>
      </c>
      <c r="G87" s="6">
        <v>1</v>
      </c>
      <c r="H87" s="1">
        <v>40</v>
      </c>
      <c r="I87" s="1"/>
      <c r="J87" s="1">
        <v>41.228000000000002</v>
      </c>
      <c r="K87" s="1">
        <f t="shared" si="14"/>
        <v>5.3290000000000006</v>
      </c>
      <c r="L87" s="1"/>
      <c r="M87" s="1"/>
      <c r="N87" s="1"/>
      <c r="O87" s="1"/>
      <c r="P87" s="1">
        <f t="shared" si="16"/>
        <v>9.3114000000000008</v>
      </c>
      <c r="Q87" s="5"/>
      <c r="R87" s="5"/>
      <c r="S87" s="1"/>
      <c r="T87" s="1">
        <f t="shared" si="18"/>
        <v>13.941297764031185</v>
      </c>
      <c r="U87" s="1">
        <f t="shared" si="19"/>
        <v>13.941297764031185</v>
      </c>
      <c r="V87" s="1">
        <v>6.2868000000000004</v>
      </c>
      <c r="W87" s="1">
        <v>4.6192000000000002</v>
      </c>
      <c r="X87" s="1">
        <v>13.058</v>
      </c>
      <c r="Y87" s="1">
        <v>8.1688000000000009</v>
      </c>
      <c r="Z87" s="1">
        <v>0</v>
      </c>
      <c r="AA87" s="1">
        <v>5.69</v>
      </c>
      <c r="AB87" s="1"/>
      <c r="AC87" s="1">
        <f t="shared" si="1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38</v>
      </c>
      <c r="C88" s="1">
        <v>82</v>
      </c>
      <c r="D88" s="1"/>
      <c r="E88" s="1">
        <v>27</v>
      </c>
      <c r="F88" s="1">
        <v>55</v>
      </c>
      <c r="G88" s="6">
        <v>0.35</v>
      </c>
      <c r="H88" s="1">
        <v>40</v>
      </c>
      <c r="I88" s="1"/>
      <c r="J88" s="1">
        <v>27</v>
      </c>
      <c r="K88" s="1">
        <f t="shared" si="14"/>
        <v>0</v>
      </c>
      <c r="L88" s="1"/>
      <c r="M88" s="1"/>
      <c r="N88" s="1"/>
      <c r="O88" s="1"/>
      <c r="P88" s="1">
        <f t="shared" si="16"/>
        <v>5.4</v>
      </c>
      <c r="Q88" s="5">
        <f t="shared" ref="Q88:Q92" si="21">12*P88-O88-N88-F88</f>
        <v>9.8000000000000114</v>
      </c>
      <c r="R88" s="5"/>
      <c r="S88" s="1"/>
      <c r="T88" s="1">
        <f t="shared" si="18"/>
        <v>12.000000000000002</v>
      </c>
      <c r="U88" s="1">
        <f t="shared" si="19"/>
        <v>10.185185185185185</v>
      </c>
      <c r="V88" s="1">
        <v>5.4</v>
      </c>
      <c r="W88" s="1">
        <v>4.8</v>
      </c>
      <c r="X88" s="1">
        <v>5.8</v>
      </c>
      <c r="Y88" s="1">
        <v>9.1999999999999993</v>
      </c>
      <c r="Z88" s="1">
        <v>5.4</v>
      </c>
      <c r="AA88" s="1">
        <v>4.8</v>
      </c>
      <c r="AB88" s="1"/>
      <c r="AC88" s="1">
        <f t="shared" si="15"/>
        <v>3.4300000000000037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38</v>
      </c>
      <c r="C89" s="1">
        <v>86</v>
      </c>
      <c r="D89" s="1"/>
      <c r="E89" s="1">
        <v>5</v>
      </c>
      <c r="F89" s="1">
        <v>76</v>
      </c>
      <c r="G89" s="6">
        <v>0.45</v>
      </c>
      <c r="H89" s="1">
        <v>55</v>
      </c>
      <c r="I89" s="1"/>
      <c r="J89" s="1">
        <v>5</v>
      </c>
      <c r="K89" s="1">
        <f t="shared" si="14"/>
        <v>0</v>
      </c>
      <c r="L89" s="1"/>
      <c r="M89" s="1"/>
      <c r="N89" s="1"/>
      <c r="O89" s="1"/>
      <c r="P89" s="1">
        <f t="shared" si="16"/>
        <v>1</v>
      </c>
      <c r="Q89" s="5"/>
      <c r="R89" s="5"/>
      <c r="S89" s="1"/>
      <c r="T89" s="1">
        <f t="shared" si="18"/>
        <v>76</v>
      </c>
      <c r="U89" s="1">
        <f t="shared" si="19"/>
        <v>76</v>
      </c>
      <c r="V89" s="1">
        <v>1.8</v>
      </c>
      <c r="W89" s="1">
        <v>1.8</v>
      </c>
      <c r="X89" s="1">
        <v>0.6</v>
      </c>
      <c r="Y89" s="1">
        <v>3</v>
      </c>
      <c r="Z89" s="1">
        <v>4.5999999999999996</v>
      </c>
      <c r="AA89" s="1">
        <v>3</v>
      </c>
      <c r="AB89" s="11" t="s">
        <v>135</v>
      </c>
      <c r="AC89" s="1">
        <f t="shared" si="1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38</v>
      </c>
      <c r="C90" s="1">
        <v>14</v>
      </c>
      <c r="D90" s="1">
        <v>48</v>
      </c>
      <c r="E90" s="1"/>
      <c r="F90" s="1">
        <v>62</v>
      </c>
      <c r="G90" s="6">
        <v>0.11</v>
      </c>
      <c r="H90" s="1">
        <v>150</v>
      </c>
      <c r="I90" s="1"/>
      <c r="J90" s="1"/>
      <c r="K90" s="1">
        <f t="shared" si="14"/>
        <v>0</v>
      </c>
      <c r="L90" s="1"/>
      <c r="M90" s="1"/>
      <c r="N90" s="1"/>
      <c r="O90" s="1"/>
      <c r="P90" s="1">
        <f t="shared" si="16"/>
        <v>0</v>
      </c>
      <c r="Q90" s="5"/>
      <c r="R90" s="5"/>
      <c r="S90" s="1"/>
      <c r="T90" s="1" t="e">
        <f t="shared" si="18"/>
        <v>#DIV/0!</v>
      </c>
      <c r="U90" s="1" t="e">
        <f t="shared" si="19"/>
        <v>#DIV/0!</v>
      </c>
      <c r="V90" s="1">
        <v>0</v>
      </c>
      <c r="W90" s="1">
        <v>4</v>
      </c>
      <c r="X90" s="1">
        <v>5.2</v>
      </c>
      <c r="Y90" s="1">
        <v>2.4</v>
      </c>
      <c r="Z90" s="1">
        <v>0</v>
      </c>
      <c r="AA90" s="1">
        <v>2.2000000000000002</v>
      </c>
      <c r="AB90" s="1"/>
      <c r="AC90" s="1">
        <f t="shared" si="15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38</v>
      </c>
      <c r="C91" s="1">
        <v>243</v>
      </c>
      <c r="D91" s="1"/>
      <c r="E91" s="1">
        <v>54</v>
      </c>
      <c r="F91" s="1">
        <v>186</v>
      </c>
      <c r="G91" s="6">
        <v>0.35</v>
      </c>
      <c r="H91" s="1">
        <v>45</v>
      </c>
      <c r="I91" s="1"/>
      <c r="J91" s="1">
        <v>54</v>
      </c>
      <c r="K91" s="1">
        <f t="shared" si="14"/>
        <v>0</v>
      </c>
      <c r="L91" s="1"/>
      <c r="M91" s="1"/>
      <c r="N91" s="1"/>
      <c r="O91" s="1"/>
      <c r="P91" s="1">
        <f t="shared" si="16"/>
        <v>10.8</v>
      </c>
      <c r="Q91" s="5"/>
      <c r="R91" s="5"/>
      <c r="S91" s="1"/>
      <c r="T91" s="1">
        <f t="shared" si="18"/>
        <v>17.222222222222221</v>
      </c>
      <c r="U91" s="1">
        <f t="shared" si="19"/>
        <v>17.222222222222221</v>
      </c>
      <c r="V91" s="1">
        <v>11.6</v>
      </c>
      <c r="W91" s="1">
        <v>-2.4</v>
      </c>
      <c r="X91" s="1">
        <v>-3.6</v>
      </c>
      <c r="Y91" s="1">
        <v>21.8</v>
      </c>
      <c r="Z91" s="1">
        <v>19.8</v>
      </c>
      <c r="AA91" s="1">
        <v>2.2000000000000002</v>
      </c>
      <c r="AB91" s="1" t="s">
        <v>138</v>
      </c>
      <c r="AC91" s="1">
        <f t="shared" si="1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32</v>
      </c>
      <c r="C92" s="1">
        <v>55.645000000000003</v>
      </c>
      <c r="D92" s="1"/>
      <c r="E92" s="1">
        <v>25.097999999999999</v>
      </c>
      <c r="F92" s="1">
        <v>29.163</v>
      </c>
      <c r="G92" s="6">
        <v>1</v>
      </c>
      <c r="H92" s="1">
        <v>50</v>
      </c>
      <c r="I92" s="1"/>
      <c r="J92" s="1">
        <v>25.004000000000001</v>
      </c>
      <c r="K92" s="1">
        <f t="shared" si="14"/>
        <v>9.3999999999997641E-2</v>
      </c>
      <c r="L92" s="1"/>
      <c r="M92" s="1"/>
      <c r="N92" s="1"/>
      <c r="O92" s="1"/>
      <c r="P92" s="1">
        <f t="shared" si="16"/>
        <v>5.0195999999999996</v>
      </c>
      <c r="Q92" s="5">
        <f t="shared" si="21"/>
        <v>31.072199999999992</v>
      </c>
      <c r="R92" s="5"/>
      <c r="S92" s="1"/>
      <c r="T92" s="1">
        <f t="shared" si="18"/>
        <v>12</v>
      </c>
      <c r="U92" s="1">
        <f t="shared" si="19"/>
        <v>5.8098254841023191</v>
      </c>
      <c r="V92" s="1">
        <v>2.5108000000000001</v>
      </c>
      <c r="W92" s="1">
        <v>0.27679999999999999</v>
      </c>
      <c r="X92" s="1">
        <v>1.6744000000000001</v>
      </c>
      <c r="Y92" s="1">
        <v>6.7224000000000004</v>
      </c>
      <c r="Z92" s="1">
        <v>5.048</v>
      </c>
      <c r="AA92" s="1">
        <v>0</v>
      </c>
      <c r="AB92" s="1"/>
      <c r="AC92" s="1">
        <f t="shared" si="15"/>
        <v>31.072199999999992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140</v>
      </c>
      <c r="B93" s="1" t="s">
        <v>38</v>
      </c>
      <c r="C93" s="1"/>
      <c r="D93" s="1">
        <v>40</v>
      </c>
      <c r="E93" s="1"/>
      <c r="F93" s="1">
        <v>40</v>
      </c>
      <c r="G93" s="6">
        <v>0.06</v>
      </c>
      <c r="H93" s="1">
        <v>60</v>
      </c>
      <c r="I93" s="1"/>
      <c r="J93" s="1">
        <v>20</v>
      </c>
      <c r="K93" s="1">
        <f t="shared" si="14"/>
        <v>-20</v>
      </c>
      <c r="L93" s="1"/>
      <c r="M93" s="1"/>
      <c r="N93" s="1"/>
      <c r="O93" s="1"/>
      <c r="P93" s="1">
        <f t="shared" si="16"/>
        <v>0</v>
      </c>
      <c r="Q93" s="5"/>
      <c r="R93" s="5"/>
      <c r="S93" s="1"/>
      <c r="T93" s="1" t="e">
        <f t="shared" si="18"/>
        <v>#DIV/0!</v>
      </c>
      <c r="U93" s="1" t="e">
        <f t="shared" si="19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6" t="s">
        <v>141</v>
      </c>
      <c r="AC93" s="1">
        <f t="shared" si="1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2" t="s">
        <v>142</v>
      </c>
      <c r="B94" s="1" t="s">
        <v>38</v>
      </c>
      <c r="C94" s="1"/>
      <c r="D94" s="1">
        <v>40</v>
      </c>
      <c r="E94" s="1"/>
      <c r="F94" s="1">
        <v>40</v>
      </c>
      <c r="G94" s="6">
        <v>0.06</v>
      </c>
      <c r="H94" s="1">
        <v>60</v>
      </c>
      <c r="I94" s="1"/>
      <c r="J94" s="1">
        <v>20</v>
      </c>
      <c r="K94" s="1">
        <f t="shared" si="14"/>
        <v>-20</v>
      </c>
      <c r="L94" s="1"/>
      <c r="M94" s="1"/>
      <c r="N94" s="1"/>
      <c r="O94" s="1"/>
      <c r="P94" s="1">
        <f t="shared" si="16"/>
        <v>0</v>
      </c>
      <c r="Q94" s="5"/>
      <c r="R94" s="5"/>
      <c r="S94" s="1"/>
      <c r="T94" s="1" t="e">
        <f t="shared" si="18"/>
        <v>#DIV/0!</v>
      </c>
      <c r="U94" s="1" t="e">
        <f t="shared" si="19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6" t="s">
        <v>141</v>
      </c>
      <c r="AC94" s="1">
        <f t="shared" si="1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2" t="s">
        <v>143</v>
      </c>
      <c r="B95" s="1" t="s">
        <v>38</v>
      </c>
      <c r="C95" s="1"/>
      <c r="D95" s="1">
        <v>40</v>
      </c>
      <c r="E95" s="1"/>
      <c r="F95" s="1">
        <v>40</v>
      </c>
      <c r="G95" s="6">
        <v>0.06</v>
      </c>
      <c r="H95" s="1">
        <v>60</v>
      </c>
      <c r="I95" s="1"/>
      <c r="J95" s="1">
        <v>20</v>
      </c>
      <c r="K95" s="1">
        <f t="shared" si="14"/>
        <v>-20</v>
      </c>
      <c r="L95" s="1"/>
      <c r="M95" s="1"/>
      <c r="N95" s="1"/>
      <c r="O95" s="1"/>
      <c r="P95" s="1">
        <f t="shared" si="16"/>
        <v>0</v>
      </c>
      <c r="Q95" s="5"/>
      <c r="R95" s="5"/>
      <c r="S95" s="1"/>
      <c r="T95" s="1" t="e">
        <f t="shared" si="18"/>
        <v>#DIV/0!</v>
      </c>
      <c r="U95" s="1" t="e">
        <f t="shared" si="19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6" t="s">
        <v>141</v>
      </c>
      <c r="AC95" s="1">
        <f t="shared" si="1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144</v>
      </c>
      <c r="B96" s="1" t="s">
        <v>38</v>
      </c>
      <c r="C96" s="1"/>
      <c r="D96" s="1">
        <v>40</v>
      </c>
      <c r="E96" s="1"/>
      <c r="F96" s="1">
        <v>40</v>
      </c>
      <c r="G96" s="6">
        <v>0.1</v>
      </c>
      <c r="H96" s="1">
        <v>730</v>
      </c>
      <c r="I96" s="1"/>
      <c r="J96" s="1"/>
      <c r="K96" s="1">
        <f t="shared" si="14"/>
        <v>0</v>
      </c>
      <c r="L96" s="1"/>
      <c r="M96" s="1"/>
      <c r="N96" s="1"/>
      <c r="O96" s="1"/>
      <c r="P96" s="1">
        <f t="shared" si="16"/>
        <v>0</v>
      </c>
      <c r="Q96" s="5"/>
      <c r="R96" s="5"/>
      <c r="S96" s="1"/>
      <c r="T96" s="1" t="e">
        <f t="shared" si="18"/>
        <v>#DIV/0!</v>
      </c>
      <c r="U96" s="1" t="e">
        <f t="shared" si="19"/>
        <v>#DIV/0!</v>
      </c>
      <c r="V96" s="1">
        <v>0</v>
      </c>
      <c r="W96" s="1">
        <v>4</v>
      </c>
      <c r="X96" s="1">
        <v>4</v>
      </c>
      <c r="Y96" s="1">
        <v>0</v>
      </c>
      <c r="Z96" s="1">
        <v>0</v>
      </c>
      <c r="AA96" s="1">
        <v>0</v>
      </c>
      <c r="AB96" s="10" t="s">
        <v>146</v>
      </c>
      <c r="AC96" s="1">
        <f t="shared" si="15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145</v>
      </c>
      <c r="B97" s="1" t="s">
        <v>32</v>
      </c>
      <c r="C97" s="1">
        <v>55.61</v>
      </c>
      <c r="D97" s="1"/>
      <c r="E97" s="1"/>
      <c r="F97" s="1">
        <v>55.61</v>
      </c>
      <c r="G97" s="6">
        <v>1</v>
      </c>
      <c r="H97" s="1">
        <v>50</v>
      </c>
      <c r="I97" s="1"/>
      <c r="J97" s="1"/>
      <c r="K97" s="1">
        <f t="shared" si="14"/>
        <v>0</v>
      </c>
      <c r="L97" s="1"/>
      <c r="M97" s="1"/>
      <c r="N97" s="1"/>
      <c r="O97" s="1"/>
      <c r="P97" s="1">
        <f t="shared" si="16"/>
        <v>0</v>
      </c>
      <c r="Q97" s="5"/>
      <c r="R97" s="5"/>
      <c r="S97" s="1"/>
      <c r="T97" s="1" t="e">
        <f t="shared" si="18"/>
        <v>#DIV/0!</v>
      </c>
      <c r="U97" s="1" t="e">
        <f t="shared" si="19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5" t="s">
        <v>147</v>
      </c>
      <c r="AC97" s="1">
        <f t="shared" si="15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97" xr:uid="{422EAF6A-0B6B-4EF9-B32B-8D8EC6B99B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2024-02-08T06:28:55Z</dcterms:created>
  <dcterms:modified xsi:type="dcterms:W3CDTF">2024-02-09T09:32:49Z</dcterms:modified>
</cp:coreProperties>
</file>