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4\02,24\08,02,24 КИ\"/>
    </mc:Choice>
  </mc:AlternateContent>
  <xr:revisionPtr revIDLastSave="0" documentId="13_ncr:1_{8501A6DB-917E-498E-898B-728FC64CF3E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Sheet!$A$3:$AD$84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4" i="1" l="1"/>
  <c r="F79" i="1" l="1"/>
  <c r="E36" i="1" l="1"/>
  <c r="L36" i="1" s="1"/>
  <c r="Q36" i="1" s="1"/>
  <c r="R36" i="1" s="1"/>
  <c r="AD36" i="1" s="1"/>
  <c r="E57" i="1"/>
  <c r="L57" i="1" s="1"/>
  <c r="Q57" i="1" s="1"/>
  <c r="R57" i="1" s="1"/>
  <c r="AD57" i="1" s="1"/>
  <c r="E55" i="1"/>
  <c r="L55" i="1" s="1"/>
  <c r="Q55" i="1" s="1"/>
  <c r="R55" i="1" s="1"/>
  <c r="AD55" i="1" s="1"/>
  <c r="AD11" i="1"/>
  <c r="AD28" i="1"/>
  <c r="AD43" i="1"/>
  <c r="AD46" i="1"/>
  <c r="AD47" i="1"/>
  <c r="AD49" i="1"/>
  <c r="AD51" i="1"/>
  <c r="AD53" i="1"/>
  <c r="AD63" i="1"/>
  <c r="AD65" i="1"/>
  <c r="AD67" i="1"/>
  <c r="AD76" i="1"/>
  <c r="AD77" i="1"/>
  <c r="AD78" i="1"/>
  <c r="AD80" i="1"/>
  <c r="AD81" i="1"/>
  <c r="AD82" i="1"/>
  <c r="AD83" i="1"/>
  <c r="L7" i="1"/>
  <c r="Q7" i="1" s="1"/>
  <c r="AD7" i="1" s="1"/>
  <c r="L8" i="1"/>
  <c r="Q8" i="1" s="1"/>
  <c r="R8" i="1" s="1"/>
  <c r="AD8" i="1" s="1"/>
  <c r="L9" i="1"/>
  <c r="Q9" i="1" s="1"/>
  <c r="AD9" i="1" s="1"/>
  <c r="L10" i="1"/>
  <c r="Q10" i="1" s="1"/>
  <c r="AD10" i="1" s="1"/>
  <c r="L11" i="1"/>
  <c r="Q11" i="1" s="1"/>
  <c r="L12" i="1"/>
  <c r="Q12" i="1" s="1"/>
  <c r="AD12" i="1" s="1"/>
  <c r="L13" i="1"/>
  <c r="Q13" i="1" s="1"/>
  <c r="R13" i="1" s="1"/>
  <c r="AD13" i="1" s="1"/>
  <c r="L14" i="1"/>
  <c r="Q14" i="1" s="1"/>
  <c r="L15" i="1"/>
  <c r="Q15" i="1" s="1"/>
  <c r="AD15" i="1" s="1"/>
  <c r="L16" i="1"/>
  <c r="Q16" i="1" s="1"/>
  <c r="AD16" i="1" s="1"/>
  <c r="L17" i="1"/>
  <c r="Q17" i="1" s="1"/>
  <c r="AD17" i="1" s="1"/>
  <c r="L18" i="1"/>
  <c r="Q18" i="1" s="1"/>
  <c r="R18" i="1" s="1"/>
  <c r="AD18" i="1" s="1"/>
  <c r="L19" i="1"/>
  <c r="Q19" i="1" s="1"/>
  <c r="AD19" i="1" s="1"/>
  <c r="L20" i="1"/>
  <c r="Q20" i="1" s="1"/>
  <c r="AD20" i="1" s="1"/>
  <c r="L21" i="1"/>
  <c r="Q21" i="1" s="1"/>
  <c r="R21" i="1" s="1"/>
  <c r="AD21" i="1" s="1"/>
  <c r="L22" i="1"/>
  <c r="Q22" i="1" s="1"/>
  <c r="AD22" i="1" s="1"/>
  <c r="L23" i="1"/>
  <c r="Q23" i="1" s="1"/>
  <c r="AD23" i="1" s="1"/>
  <c r="L24" i="1"/>
  <c r="Q24" i="1" s="1"/>
  <c r="AD24" i="1" s="1"/>
  <c r="L25" i="1"/>
  <c r="Q25" i="1" s="1"/>
  <c r="AD25" i="1" s="1"/>
  <c r="L26" i="1"/>
  <c r="Q26" i="1" s="1"/>
  <c r="AD26" i="1" s="1"/>
  <c r="L27" i="1"/>
  <c r="Q27" i="1" s="1"/>
  <c r="R27" i="1" s="1"/>
  <c r="AD27" i="1" s="1"/>
  <c r="L28" i="1"/>
  <c r="Q28" i="1" s="1"/>
  <c r="L29" i="1"/>
  <c r="Q29" i="1" s="1"/>
  <c r="R29" i="1" s="1"/>
  <c r="AD29" i="1" s="1"/>
  <c r="L30" i="1"/>
  <c r="Q30" i="1" s="1"/>
  <c r="L31" i="1"/>
  <c r="Q31" i="1" s="1"/>
  <c r="AD31" i="1" s="1"/>
  <c r="L32" i="1"/>
  <c r="Q32" i="1" s="1"/>
  <c r="R32" i="1" s="1"/>
  <c r="L33" i="1"/>
  <c r="Q33" i="1" s="1"/>
  <c r="L34" i="1"/>
  <c r="Q34" i="1" s="1"/>
  <c r="L35" i="1"/>
  <c r="Q35" i="1" s="1"/>
  <c r="AD35" i="1" s="1"/>
  <c r="L37" i="1"/>
  <c r="Q37" i="1" s="1"/>
  <c r="L38" i="1"/>
  <c r="Q38" i="1" s="1"/>
  <c r="R38" i="1" s="1"/>
  <c r="AD38" i="1" s="1"/>
  <c r="L39" i="1"/>
  <c r="Q39" i="1" s="1"/>
  <c r="L40" i="1"/>
  <c r="Q40" i="1" s="1"/>
  <c r="R40" i="1" s="1"/>
  <c r="AD40" i="1" s="1"/>
  <c r="L41" i="1"/>
  <c r="Q41" i="1" s="1"/>
  <c r="R41" i="1" s="1"/>
  <c r="AD41" i="1" s="1"/>
  <c r="L42" i="1"/>
  <c r="Q42" i="1" s="1"/>
  <c r="AD42" i="1" s="1"/>
  <c r="L43" i="1"/>
  <c r="Q43" i="1" s="1"/>
  <c r="L44" i="1"/>
  <c r="Q44" i="1" s="1"/>
  <c r="AD44" i="1" s="1"/>
  <c r="L45" i="1"/>
  <c r="Q45" i="1" s="1"/>
  <c r="R45" i="1" s="1"/>
  <c r="AD45" i="1" s="1"/>
  <c r="L46" i="1"/>
  <c r="Q46" i="1" s="1"/>
  <c r="L47" i="1"/>
  <c r="Q47" i="1" s="1"/>
  <c r="L48" i="1"/>
  <c r="Q48" i="1" s="1"/>
  <c r="R48" i="1" s="1"/>
  <c r="AD48" i="1" s="1"/>
  <c r="L49" i="1"/>
  <c r="Q49" i="1" s="1"/>
  <c r="L50" i="1"/>
  <c r="Q50" i="1" s="1"/>
  <c r="R50" i="1" s="1"/>
  <c r="AD50" i="1" s="1"/>
  <c r="L51" i="1"/>
  <c r="Q51" i="1" s="1"/>
  <c r="L52" i="1"/>
  <c r="Q52" i="1" s="1"/>
  <c r="AD52" i="1" s="1"/>
  <c r="L53" i="1"/>
  <c r="Q53" i="1" s="1"/>
  <c r="L54" i="1"/>
  <c r="Q54" i="1" s="1"/>
  <c r="AD54" i="1" s="1"/>
  <c r="L56" i="1"/>
  <c r="Q56" i="1" s="1"/>
  <c r="R56" i="1" s="1"/>
  <c r="AD56" i="1" s="1"/>
  <c r="L58" i="1"/>
  <c r="Q58" i="1" s="1"/>
  <c r="AD58" i="1" s="1"/>
  <c r="L59" i="1"/>
  <c r="Q59" i="1" s="1"/>
  <c r="AD59" i="1" s="1"/>
  <c r="L60" i="1"/>
  <c r="Q60" i="1" s="1"/>
  <c r="R60" i="1" s="1"/>
  <c r="AD60" i="1" s="1"/>
  <c r="L61" i="1"/>
  <c r="Q61" i="1" s="1"/>
  <c r="AD61" i="1" s="1"/>
  <c r="L62" i="1"/>
  <c r="Q62" i="1" s="1"/>
  <c r="AD62" i="1" s="1"/>
  <c r="L63" i="1"/>
  <c r="Q63" i="1" s="1"/>
  <c r="L64" i="1"/>
  <c r="Q64" i="1" s="1"/>
  <c r="R64" i="1" s="1"/>
  <c r="AD64" i="1" s="1"/>
  <c r="L65" i="1"/>
  <c r="Q65" i="1" s="1"/>
  <c r="L66" i="1"/>
  <c r="Q66" i="1" s="1"/>
  <c r="L67" i="1"/>
  <c r="Q67" i="1" s="1"/>
  <c r="L68" i="1"/>
  <c r="Q68" i="1" s="1"/>
  <c r="R68" i="1" s="1"/>
  <c r="AD68" i="1" s="1"/>
  <c r="L69" i="1"/>
  <c r="Q69" i="1" s="1"/>
  <c r="AD69" i="1" s="1"/>
  <c r="L70" i="1"/>
  <c r="Q70" i="1" s="1"/>
  <c r="R70" i="1" s="1"/>
  <c r="AD70" i="1" s="1"/>
  <c r="L71" i="1"/>
  <c r="Q71" i="1" s="1"/>
  <c r="R71" i="1" s="1"/>
  <c r="AD71" i="1" s="1"/>
  <c r="L72" i="1"/>
  <c r="Q72" i="1" s="1"/>
  <c r="AD72" i="1" s="1"/>
  <c r="L73" i="1"/>
  <c r="Q73" i="1" s="1"/>
  <c r="R73" i="1" s="1"/>
  <c r="AD73" i="1" s="1"/>
  <c r="L74" i="1"/>
  <c r="Q74" i="1" s="1"/>
  <c r="R74" i="1" s="1"/>
  <c r="AD74" i="1" s="1"/>
  <c r="L75" i="1"/>
  <c r="Q75" i="1" s="1"/>
  <c r="R75" i="1" s="1"/>
  <c r="AD75" i="1" s="1"/>
  <c r="L76" i="1"/>
  <c r="Q76" i="1" s="1"/>
  <c r="L77" i="1"/>
  <c r="Q77" i="1" s="1"/>
  <c r="L78" i="1"/>
  <c r="Q78" i="1" s="1"/>
  <c r="L79" i="1"/>
  <c r="Q79" i="1" s="1"/>
  <c r="AD79" i="1" s="1"/>
  <c r="L80" i="1"/>
  <c r="Q80" i="1" s="1"/>
  <c r="L81" i="1"/>
  <c r="Q81" i="1" s="1"/>
  <c r="L82" i="1"/>
  <c r="Q82" i="1" s="1"/>
  <c r="L83" i="1"/>
  <c r="Q83" i="1" s="1"/>
  <c r="L84" i="1"/>
  <c r="Q84" i="1" s="1"/>
  <c r="AD84" i="1" s="1"/>
  <c r="L6" i="1"/>
  <c r="Q6" i="1" s="1"/>
  <c r="R33" i="1" l="1"/>
  <c r="AD33" i="1" s="1"/>
  <c r="R66" i="1"/>
  <c r="AD66" i="1" s="1"/>
  <c r="R39" i="1"/>
  <c r="AD39" i="1" s="1"/>
  <c r="R37" i="1"/>
  <c r="AD37" i="1" s="1"/>
  <c r="R34" i="1"/>
  <c r="AD34" i="1" s="1"/>
  <c r="AD32" i="1"/>
  <c r="R30" i="1"/>
  <c r="AD30" i="1" s="1"/>
  <c r="R14" i="1"/>
  <c r="AD14" i="1" s="1"/>
  <c r="V83" i="1"/>
  <c r="U83" i="1"/>
  <c r="V84" i="1"/>
  <c r="U84" i="1"/>
  <c r="V82" i="1"/>
  <c r="U82" i="1"/>
  <c r="V80" i="1"/>
  <c r="U80" i="1"/>
  <c r="V78" i="1"/>
  <c r="U78" i="1"/>
  <c r="V76" i="1"/>
  <c r="U76" i="1"/>
  <c r="V74" i="1"/>
  <c r="U74" i="1"/>
  <c r="V72" i="1"/>
  <c r="U72" i="1"/>
  <c r="V70" i="1"/>
  <c r="U70" i="1"/>
  <c r="V68" i="1"/>
  <c r="U68" i="1"/>
  <c r="V66" i="1"/>
  <c r="U66" i="1"/>
  <c r="V64" i="1"/>
  <c r="U64" i="1"/>
  <c r="V62" i="1"/>
  <c r="U62" i="1"/>
  <c r="V60" i="1"/>
  <c r="U60" i="1"/>
  <c r="V58" i="1"/>
  <c r="U58" i="1"/>
  <c r="V55" i="1"/>
  <c r="U55" i="1"/>
  <c r="V53" i="1"/>
  <c r="U53" i="1"/>
  <c r="V51" i="1"/>
  <c r="U51" i="1"/>
  <c r="V49" i="1"/>
  <c r="U49" i="1"/>
  <c r="V47" i="1"/>
  <c r="U47" i="1"/>
  <c r="V45" i="1"/>
  <c r="U45" i="1"/>
  <c r="V43" i="1"/>
  <c r="U43" i="1"/>
  <c r="V41" i="1"/>
  <c r="U41" i="1"/>
  <c r="V39" i="1"/>
  <c r="V37" i="1"/>
  <c r="V34" i="1"/>
  <c r="V32" i="1"/>
  <c r="U32" i="1"/>
  <c r="V30" i="1"/>
  <c r="V28" i="1"/>
  <c r="U28" i="1"/>
  <c r="V26" i="1"/>
  <c r="U26" i="1"/>
  <c r="V24" i="1"/>
  <c r="U24" i="1"/>
  <c r="V22" i="1"/>
  <c r="U22" i="1"/>
  <c r="V20" i="1"/>
  <c r="U20" i="1"/>
  <c r="V18" i="1"/>
  <c r="U18" i="1"/>
  <c r="V16" i="1"/>
  <c r="U16" i="1"/>
  <c r="V14" i="1"/>
  <c r="V12" i="1"/>
  <c r="U12" i="1"/>
  <c r="V10" i="1"/>
  <c r="U10" i="1"/>
  <c r="V8" i="1"/>
  <c r="U8" i="1"/>
  <c r="V57" i="1"/>
  <c r="U57" i="1"/>
  <c r="V6" i="1"/>
  <c r="V81" i="1"/>
  <c r="U81" i="1"/>
  <c r="V79" i="1"/>
  <c r="U79" i="1"/>
  <c r="V77" i="1"/>
  <c r="U77" i="1"/>
  <c r="V75" i="1"/>
  <c r="U75" i="1"/>
  <c r="V73" i="1"/>
  <c r="U73" i="1"/>
  <c r="V71" i="1"/>
  <c r="U71" i="1"/>
  <c r="V69" i="1"/>
  <c r="U69" i="1"/>
  <c r="V67" i="1"/>
  <c r="U67" i="1"/>
  <c r="V65" i="1"/>
  <c r="U65" i="1"/>
  <c r="V63" i="1"/>
  <c r="U63" i="1"/>
  <c r="V61" i="1"/>
  <c r="U61" i="1"/>
  <c r="V59" i="1"/>
  <c r="U59" i="1"/>
  <c r="V56" i="1"/>
  <c r="U56" i="1"/>
  <c r="V54" i="1"/>
  <c r="U54" i="1"/>
  <c r="V52" i="1"/>
  <c r="U52" i="1"/>
  <c r="V50" i="1"/>
  <c r="U50" i="1"/>
  <c r="V48" i="1"/>
  <c r="U48" i="1"/>
  <c r="V46" i="1"/>
  <c r="U46" i="1"/>
  <c r="V44" i="1"/>
  <c r="U44" i="1"/>
  <c r="V42" i="1"/>
  <c r="U42" i="1"/>
  <c r="V40" i="1"/>
  <c r="U40" i="1"/>
  <c r="V38" i="1"/>
  <c r="U38" i="1"/>
  <c r="V35" i="1"/>
  <c r="U35" i="1"/>
  <c r="V33" i="1"/>
  <c r="V31" i="1"/>
  <c r="U31" i="1"/>
  <c r="V29" i="1"/>
  <c r="U29" i="1"/>
  <c r="V27" i="1"/>
  <c r="U27" i="1"/>
  <c r="V25" i="1"/>
  <c r="U25" i="1"/>
  <c r="V23" i="1"/>
  <c r="U23" i="1"/>
  <c r="V21" i="1"/>
  <c r="U21" i="1"/>
  <c r="V19" i="1"/>
  <c r="U19" i="1"/>
  <c r="V17" i="1"/>
  <c r="U17" i="1"/>
  <c r="V15" i="1"/>
  <c r="U15" i="1"/>
  <c r="V13" i="1"/>
  <c r="U13" i="1"/>
  <c r="V11" i="1"/>
  <c r="U11" i="1"/>
  <c r="V9" i="1"/>
  <c r="U9" i="1"/>
  <c r="V7" i="1"/>
  <c r="U7" i="1"/>
  <c r="V36" i="1"/>
  <c r="U36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Q5" i="1"/>
  <c r="P5" i="1"/>
  <c r="O5" i="1"/>
  <c r="N5" i="1"/>
  <c r="M5" i="1"/>
  <c r="L5" i="1"/>
  <c r="J5" i="1"/>
  <c r="F5" i="1"/>
  <c r="E5" i="1"/>
  <c r="U14" i="1" l="1"/>
  <c r="U37" i="1"/>
  <c r="U30" i="1"/>
  <c r="U34" i="1"/>
  <c r="U39" i="1"/>
  <c r="R5" i="1"/>
  <c r="U33" i="1"/>
  <c r="U6" i="1"/>
  <c r="AD6" i="1"/>
  <c r="AD5" i="1" s="1"/>
  <c r="K5" i="1"/>
</calcChain>
</file>

<file path=xl/sharedStrings.xml><?xml version="1.0" encoding="utf-8"?>
<sst xmlns="http://schemas.openxmlformats.org/spreadsheetml/2006/main" count="217" uniqueCount="126">
  <si>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</si>
  <si>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</si>
  <si>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</si>
  <si>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</si>
  <si>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</si>
  <si>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</si>
  <si>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</si>
  <si>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</si>
  <si>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</si>
  <si>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</si>
  <si>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</si>
  <si>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</si>
  <si>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</si>
  <si>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</si>
  <si>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</si>
  <si>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</si>
  <si>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</si>
  <si>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</si>
  <si>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</si>
  <si>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</si>
  <si>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</si>
  <si>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</si>
  <si>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04,02,(1)</t>
  </si>
  <si>
    <t>04,02,(2)</t>
  </si>
  <si>
    <t>09,02,</t>
  </si>
  <si>
    <t>08,02,</t>
  </si>
  <si>
    <t>06,02,</t>
  </si>
  <si>
    <t>01,02,</t>
  </si>
  <si>
    <t>30,01,</t>
  </si>
  <si>
    <t>25,01,</t>
  </si>
  <si>
    <t>23,01,</t>
  </si>
  <si>
    <t>17,01,</t>
  </si>
  <si>
    <t>005  Колбаса Докторская ГОСТ, Вязанка вектор,ВЕС. ПОКОМ</t>
  </si>
  <si>
    <t>кг</t>
  </si>
  <si>
    <t>нужно увеличить продажи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</si>
  <si>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</si>
  <si>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</si>
  <si>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</si>
  <si>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032  Сосиски Вязанка Сливочные, Вязанка амицел МГС, 0.45кг, ПОКОМ</t>
  </si>
  <si>
    <t>шт</t>
  </si>
  <si>
    <t>036  Колбаса Сервелат Запекуша с сочным окороком, Вязанка 0,35кг,  ПОКОМ</t>
  </si>
  <si>
    <t>перемещение из Бердянска</t>
  </si>
  <si>
    <t>058  Колбаса Докторская Особая ТМ Особый рецепт,  0,5кг, ПОКОМ</t>
  </si>
  <si>
    <t>083  Колбаса Швейцарская 0,17 кг., ШТ., сырокопченая   ПОКОМ</t>
  </si>
  <si>
    <t>103  Сосиски Классические, 0.42кг,ядрена копотьПОКОМ</t>
  </si>
  <si>
    <t>108  Сосиски С сыром,  0.42кг,ядрена копоть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</si>
  <si>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</si>
  <si>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</si>
  <si>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</si>
  <si>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</si>
  <si>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212  Колбаса в/к Сервелат Пражский, ВЕС.,ТМ КОЛБАСНЫЙ СТАНДАРТ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</si>
  <si>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</si>
  <si>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</si>
  <si>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</si>
  <si>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</si>
  <si>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</si>
  <si>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</si>
  <si>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</si>
  <si>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</si>
  <si>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</si>
  <si>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</si>
  <si>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</si>
  <si>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</si>
  <si>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</si>
  <si>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</si>
  <si>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254  Сосиски Датские, ВЕС, ТМ КОЛБАСНЫЙ СТАНДАРТ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</si>
  <si>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</si>
  <si>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</si>
  <si>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</si>
  <si>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</si>
  <si>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</si>
  <si>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</si>
  <si>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</si>
  <si>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</si>
  <si>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271  Колбаса Сервелат Левантский ТМ Особый Рецепт, ВЕС. ПОКОМ</t>
  </si>
  <si>
    <t>273  Сосиски Сочинки с сочной грудинкой, МГС 0.4кг,   ПОКОМ</t>
  </si>
  <si>
    <t>283  Сосиски Сочинки, ВЕС, ТМ Стародворье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</si>
  <si>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</si>
  <si>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</si>
  <si>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</si>
  <si>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</si>
  <si>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</si>
  <si>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</si>
  <si>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</si>
  <si>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</si>
  <si>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</si>
  <si>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</si>
  <si>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</si>
  <si>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</si>
  <si>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</si>
  <si>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</si>
  <si>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</si>
  <si>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326 Сосиски Молочные для завтрака ТМ Особый рецепт в оболочке полиам  ПОКОМ</t>
  </si>
  <si>
    <t>346 Колбаса Сервелат Филейбургский с копченой грудинкой ТМ Баварушка в оболов/у 0,35 кг срез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</si>
  <si>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</si>
  <si>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</si>
  <si>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</si>
  <si>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366 Сосиски Сочинки по-баварски ТМ Стародворье в обол полиам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</si>
  <si>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</si>
  <si>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</si>
  <si>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</si>
  <si>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</si>
  <si>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380 Колбаски Балыкбургские с сыром ТМ Баварушка вес  Поком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</si>
  <si>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</si>
  <si>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</si>
  <si>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</si>
  <si>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417 П/к колбасы «Сочинка рубленая с сочным окороком» Весовой фиброуз ТМ «Стародворье»  Поком</t>
  </si>
  <si>
    <t>445 Сосиски Стародворье Сочинки Молочные п/а вес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</si>
  <si>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</si>
  <si>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</si>
  <si>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то же что и 460</t>
  </si>
  <si>
    <t>452 Колбаса Сочинка зернистая с сочной грудинкой  ТМ Стародворье в оболочке ф  Поком</t>
  </si>
  <si>
    <t>456 Колбаса вареная Сочинка ТМ Стародворье в оболочке полиамид 0,45 кг.Мясной продукт.  Поком</t>
  </si>
  <si>
    <t>459 Сосиски Сочинки ТМ Стародворье с сочной грудиной в оболочке полиамид в мо  0,3 кг.  Поком</t>
  </si>
  <si>
    <t>460  Сосиски Баварские ТМ Стародворье 0,35 кг ПОКОМ</t>
  </si>
  <si>
    <t>то же что и 451 (задвоенное СКЮ)</t>
  </si>
  <si>
    <t>470 Колбаса Любительская ТМ Вязанка в оболочке полиамид.Мясной продукт категории А.  Поком</t>
  </si>
  <si>
    <t>то же что и 316 (задвоенное СКЮ)</t>
  </si>
  <si>
    <t>то же что и 212</t>
  </si>
  <si>
    <t>то же что и 318 (задвоенное СКЮ)</t>
  </si>
  <si>
    <t>то же что и 254</t>
  </si>
  <si>
    <t>то же что и 326</t>
  </si>
  <si>
    <t>то же что и 255 (задвоенное СКЮ)</t>
  </si>
  <si>
    <t>согласовал Химич/ нужно продавать</t>
  </si>
  <si>
    <t>заказ</t>
  </si>
  <si>
    <t>11,02,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</si>
</sst>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color theme="0"/>
      <name val="Arial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164" fontId="4" fillId="4" borderId="1" xfId="1" applyNumberFormat="1" applyFont="1" applyFill="1"/>
    <xf numFmtId="164" fontId="5" fillId="5" borderId="1" xfId="1" applyNumberFormat="1" applyFont="1" applyFill="1"/>
    <xf numFmtId="164" fontId="2" fillId="6" borderId="1" xfId="1" applyNumberFormat="1" applyFont="1" applyFill="1"/>
    <xf numFmtId="164" fontId="6" fillId="0" borderId="2" xfId="1" applyNumberFormat="1" applyFont="1" applyBorder="1"/>
    <xf numFmtId="164" fontId="6" fillId="4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ySplit="5" topLeftCell="A15" activePane="bottomLeft" state="frozen"/>
      <selection pane="bottomLeft" activeCell="T16" sqref="T16"/>
    </sheetView>
  </sheetViews>
  <sheetFormatPr defaultRowHeight="15" x14ac:dyDescent="0.25"/>
  <cols>
    <col min="1" max="1" width="60" customWidth="1"/>
    <col min="2" max="2" width="3.5703125" customWidth="1"/>
    <col min="3" max="6" width="6.85546875" customWidth="1"/>
    <col min="7" max="7" width="5.140625" style="8" customWidth="1"/>
    <col min="8" max="8" width="5.140625" customWidth="1"/>
    <col min="9" max="9" width="1.140625" customWidth="1"/>
    <col min="10" max="19" width="7.42578125" customWidth="1"/>
    <col min="20" max="20" width="22.140625" customWidth="1"/>
    <col min="21" max="22" width="5.85546875" customWidth="1"/>
    <col min="23" max="28" width="6.7109375" customWidth="1"/>
    <col min="29" max="29" width="25" customWidth="1"/>
    <col min="30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124</v>
      </c>
      <c r="S3" s="12" t="s">
        <v>15</v>
      </c>
      <c r="T3" s="12" t="s">
        <v>16</v>
      </c>
      <c r="U3" s="2" t="s">
        <v>17</v>
      </c>
      <c r="V3" s="2" t="s">
        <v>18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20</v>
      </c>
      <c r="AD3" s="2" t="s">
        <v>21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25</v>
      </c>
      <c r="R4" s="1" t="s">
        <v>125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54023.073999999993</v>
      </c>
      <c r="F5" s="4">
        <f>SUM(F6:F500)</f>
        <v>26700.308000000001</v>
      </c>
      <c r="G5" s="6"/>
      <c r="H5" s="1"/>
      <c r="I5" s="1"/>
      <c r="J5" s="4">
        <f t="shared" ref="J5:S5" si="0">SUM(J6:J500)</f>
        <v>53483.177999999978</v>
      </c>
      <c r="K5" s="4">
        <f t="shared" si="0"/>
        <v>539.8960000000003</v>
      </c>
      <c r="L5" s="4">
        <f t="shared" si="0"/>
        <v>23427.415999999997</v>
      </c>
      <c r="M5" s="4">
        <f t="shared" si="0"/>
        <v>30595.65800000001</v>
      </c>
      <c r="N5" s="4">
        <f t="shared" si="0"/>
        <v>6217.3041000000012</v>
      </c>
      <c r="O5" s="4">
        <f t="shared" si="0"/>
        <v>7591.9342999999999</v>
      </c>
      <c r="P5" s="4">
        <f t="shared" si="0"/>
        <v>9716.7983000000022</v>
      </c>
      <c r="Q5" s="4">
        <f t="shared" si="0"/>
        <v>4685.4831999999979</v>
      </c>
      <c r="R5" s="4">
        <f t="shared" si="0"/>
        <v>10861.562250000001</v>
      </c>
      <c r="S5" s="4">
        <f t="shared" si="0"/>
        <v>0</v>
      </c>
      <c r="T5" s="1"/>
      <c r="U5" s="1"/>
      <c r="V5" s="1"/>
      <c r="W5" s="4">
        <f t="shared" ref="W5:AB5" si="1">SUM(W6:W500)</f>
        <v>4487.3537999999999</v>
      </c>
      <c r="X5" s="4">
        <f t="shared" si="1"/>
        <v>4706.7539999999981</v>
      </c>
      <c r="Y5" s="4">
        <f t="shared" si="1"/>
        <v>5531.5655999999999</v>
      </c>
      <c r="Z5" s="4">
        <f t="shared" si="1"/>
        <v>5627.6319999999987</v>
      </c>
      <c r="AA5" s="4">
        <f t="shared" si="1"/>
        <v>4939.6718000000001</v>
      </c>
      <c r="AB5" s="4">
        <f t="shared" si="1"/>
        <v>4792.5843999999997</v>
      </c>
      <c r="AC5" s="1"/>
      <c r="AD5" s="4">
        <f>SUM(AD6:AD500)</f>
        <v>10010.032250000002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32</v>
      </c>
      <c r="B6" s="1" t="s">
        <v>33</v>
      </c>
      <c r="C6" s="1">
        <v>72.679000000000002</v>
      </c>
      <c r="D6" s="1">
        <v>57.73</v>
      </c>
      <c r="E6" s="1">
        <v>39.01</v>
      </c>
      <c r="F6" s="1">
        <v>57.62</v>
      </c>
      <c r="G6" s="6">
        <v>1</v>
      </c>
      <c r="H6" s="1">
        <v>50</v>
      </c>
      <c r="I6" s="1"/>
      <c r="J6" s="1">
        <v>35.799999999999997</v>
      </c>
      <c r="K6" s="1">
        <f t="shared" ref="K6:K37" si="2">E6-J6</f>
        <v>3.2100000000000009</v>
      </c>
      <c r="L6" s="1">
        <f>E6-M6</f>
        <v>39.01</v>
      </c>
      <c r="M6" s="1"/>
      <c r="N6" s="1">
        <v>106.56434999999991</v>
      </c>
      <c r="O6" s="1">
        <v>100</v>
      </c>
      <c r="P6" s="1"/>
      <c r="Q6" s="1">
        <f>L6/5</f>
        <v>7.8019999999999996</v>
      </c>
      <c r="R6" s="13"/>
      <c r="S6" s="5"/>
      <c r="T6" s="1"/>
      <c r="U6" s="1">
        <f>(F6+N6+O6+P6+R6)/Q6</f>
        <v>33.861106126634184</v>
      </c>
      <c r="V6" s="1">
        <f>(F6+N6+O6+P6)/Q6</f>
        <v>33.861106126634184</v>
      </c>
      <c r="W6" s="1">
        <v>11.504200000000001</v>
      </c>
      <c r="X6" s="1">
        <v>23.093800000000002</v>
      </c>
      <c r="Y6" s="1">
        <v>15.2484</v>
      </c>
      <c r="Z6" s="1">
        <v>8.0325999999999986</v>
      </c>
      <c r="AA6" s="1">
        <v>12.1538</v>
      </c>
      <c r="AB6" s="1">
        <v>12.2418</v>
      </c>
      <c r="AC6" s="9" t="s">
        <v>34</v>
      </c>
      <c r="AD6" s="1">
        <f>R6*G6</f>
        <v>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33</v>
      </c>
      <c r="C7" s="1">
        <v>668.69500000000005</v>
      </c>
      <c r="D7" s="1">
        <v>366.11</v>
      </c>
      <c r="E7" s="1">
        <v>600.53300000000002</v>
      </c>
      <c r="F7" s="1">
        <v>344.06700000000001</v>
      </c>
      <c r="G7" s="6">
        <v>1</v>
      </c>
      <c r="H7" s="1">
        <v>45</v>
      </c>
      <c r="I7" s="1"/>
      <c r="J7" s="1">
        <v>555.51599999999996</v>
      </c>
      <c r="K7" s="1">
        <f t="shared" si="2"/>
        <v>45.017000000000053</v>
      </c>
      <c r="L7" s="1">
        <f t="shared" ref="L7:L70" si="3">E7-M7</f>
        <v>397.61700000000002</v>
      </c>
      <c r="M7" s="1">
        <v>202.916</v>
      </c>
      <c r="N7" s="1">
        <v>250.75090000000009</v>
      </c>
      <c r="O7" s="1">
        <v>220</v>
      </c>
      <c r="P7" s="1">
        <v>149.93209999999991</v>
      </c>
      <c r="Q7" s="1">
        <f t="shared" ref="Q7:Q70" si="4">L7/5</f>
        <v>79.523400000000009</v>
      </c>
      <c r="R7" s="13"/>
      <c r="S7" s="5"/>
      <c r="T7" s="1"/>
      <c r="U7" s="1">
        <f t="shared" ref="U7:U70" si="5">(F7+N7+O7+P7+R7)/Q7</f>
        <v>12.131649300708972</v>
      </c>
      <c r="V7" s="1">
        <f t="shared" ref="V7:V70" si="6">(F7+N7+O7+P7)/Q7</f>
        <v>12.131649300708972</v>
      </c>
      <c r="W7" s="1">
        <v>90.556000000000012</v>
      </c>
      <c r="X7" s="1">
        <v>90.561599999999999</v>
      </c>
      <c r="Y7" s="1">
        <v>97.631</v>
      </c>
      <c r="Z7" s="1">
        <v>91.748999999999995</v>
      </c>
      <c r="AA7" s="1">
        <v>64.299400000000006</v>
      </c>
      <c r="AB7" s="1">
        <v>103.13160000000001</v>
      </c>
      <c r="AC7" s="1"/>
      <c r="AD7" s="1">
        <f t="shared" ref="AD7:AD70" si="7">R7*G7</f>
        <v>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33</v>
      </c>
      <c r="C8" s="1">
        <v>769.21900000000005</v>
      </c>
      <c r="D8" s="1">
        <v>943.44100000000003</v>
      </c>
      <c r="E8" s="1">
        <v>1146.6869999999999</v>
      </c>
      <c r="F8" s="1">
        <v>425.78</v>
      </c>
      <c r="G8" s="6">
        <v>1</v>
      </c>
      <c r="H8" s="1">
        <v>45</v>
      </c>
      <c r="I8" s="1"/>
      <c r="J8" s="1">
        <v>1086.029</v>
      </c>
      <c r="K8" s="1">
        <f t="shared" si="2"/>
        <v>60.657999999999902</v>
      </c>
      <c r="L8" s="1">
        <f t="shared" si="3"/>
        <v>530.85799999999995</v>
      </c>
      <c r="M8" s="1">
        <v>615.82899999999995</v>
      </c>
      <c r="N8" s="1">
        <v>246.82849999999979</v>
      </c>
      <c r="O8" s="1">
        <v>240</v>
      </c>
      <c r="P8" s="1">
        <v>216.09530000000041</v>
      </c>
      <c r="Q8" s="1">
        <f t="shared" si="4"/>
        <v>106.17159999999998</v>
      </c>
      <c r="R8" s="13">
        <f t="shared" ref="R8" si="8">12*Q8-P8-O8-N8-F8</f>
        <v>145.35539999999946</v>
      </c>
      <c r="S8" s="5"/>
      <c r="T8" s="1"/>
      <c r="U8" s="1">
        <f t="shared" si="5"/>
        <v>11.999999999999998</v>
      </c>
      <c r="V8" s="1">
        <f t="shared" si="6"/>
        <v>10.630938970496823</v>
      </c>
      <c r="W8" s="1">
        <v>109.0784</v>
      </c>
      <c r="X8" s="1">
        <v>111.22799999999999</v>
      </c>
      <c r="Y8" s="1">
        <v>111.8034</v>
      </c>
      <c r="Z8" s="1">
        <v>104.1114</v>
      </c>
      <c r="AA8" s="1">
        <v>114.5184</v>
      </c>
      <c r="AB8" s="1">
        <v>123.65940000000001</v>
      </c>
      <c r="AC8" s="1"/>
      <c r="AD8" s="1">
        <f t="shared" si="7"/>
        <v>145.35539999999946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37</v>
      </c>
      <c r="B9" s="1" t="s">
        <v>33</v>
      </c>
      <c r="C9" s="1">
        <v>263.387</v>
      </c>
      <c r="D9" s="1">
        <v>0.80200000000000005</v>
      </c>
      <c r="E9" s="1">
        <v>150.91900000000001</v>
      </c>
      <c r="F9" s="1">
        <v>78.034999999999997</v>
      </c>
      <c r="G9" s="6">
        <v>1</v>
      </c>
      <c r="H9" s="1">
        <v>40</v>
      </c>
      <c r="I9" s="1"/>
      <c r="J9" s="1">
        <v>137.9</v>
      </c>
      <c r="K9" s="1">
        <f t="shared" si="2"/>
        <v>13.019000000000005</v>
      </c>
      <c r="L9" s="1">
        <f t="shared" si="3"/>
        <v>150.91900000000001</v>
      </c>
      <c r="M9" s="1"/>
      <c r="N9" s="1">
        <v>71.145800000000065</v>
      </c>
      <c r="O9" s="1">
        <v>100</v>
      </c>
      <c r="P9" s="1">
        <v>174.70019999999991</v>
      </c>
      <c r="Q9" s="1">
        <f t="shared" si="4"/>
        <v>30.183800000000002</v>
      </c>
      <c r="R9" s="13"/>
      <c r="S9" s="5"/>
      <c r="T9" s="1"/>
      <c r="U9" s="1">
        <f t="shared" si="5"/>
        <v>14.04332787786826</v>
      </c>
      <c r="V9" s="1">
        <f t="shared" si="6"/>
        <v>14.04332787786826</v>
      </c>
      <c r="W9" s="1">
        <v>38.966000000000001</v>
      </c>
      <c r="X9" s="1">
        <v>31.3566</v>
      </c>
      <c r="Y9" s="1">
        <v>20.5778</v>
      </c>
      <c r="Z9" s="1">
        <v>28.853200000000001</v>
      </c>
      <c r="AA9" s="1">
        <v>34.494799999999998</v>
      </c>
      <c r="AB9" s="1">
        <v>38.262799999999999</v>
      </c>
      <c r="AC9" s="1"/>
      <c r="AD9" s="1">
        <f t="shared" si="7"/>
        <v>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38</v>
      </c>
      <c r="B10" s="1" t="s">
        <v>39</v>
      </c>
      <c r="C10" s="1">
        <v>212</v>
      </c>
      <c r="D10" s="1">
        <v>300</v>
      </c>
      <c r="E10" s="1">
        <v>178</v>
      </c>
      <c r="F10" s="1">
        <v>278</v>
      </c>
      <c r="G10" s="6">
        <v>0.45</v>
      </c>
      <c r="H10" s="1">
        <v>45</v>
      </c>
      <c r="I10" s="1"/>
      <c r="J10" s="1">
        <v>208</v>
      </c>
      <c r="K10" s="1">
        <f t="shared" si="2"/>
        <v>-30</v>
      </c>
      <c r="L10" s="1">
        <f t="shared" si="3"/>
        <v>178</v>
      </c>
      <c r="M10" s="1"/>
      <c r="N10" s="1"/>
      <c r="O10" s="1">
        <v>370.09999999999991</v>
      </c>
      <c r="P10" s="1"/>
      <c r="Q10" s="1">
        <f t="shared" si="4"/>
        <v>35.6</v>
      </c>
      <c r="R10" s="13"/>
      <c r="S10" s="5"/>
      <c r="T10" s="1"/>
      <c r="U10" s="1">
        <f t="shared" si="5"/>
        <v>18.205056179775276</v>
      </c>
      <c r="V10" s="1">
        <f t="shared" si="6"/>
        <v>18.205056179775276</v>
      </c>
      <c r="W10" s="1">
        <v>37.799999999999997</v>
      </c>
      <c r="X10" s="1">
        <v>63.4</v>
      </c>
      <c r="Y10" s="1">
        <v>76.599999999999994</v>
      </c>
      <c r="Z10" s="1">
        <v>50.4</v>
      </c>
      <c r="AA10" s="1">
        <v>21.4</v>
      </c>
      <c r="AB10" s="1">
        <v>43</v>
      </c>
      <c r="AC10" s="1"/>
      <c r="AD10" s="1">
        <f t="shared" si="7"/>
        <v>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40</v>
      </c>
      <c r="B11" s="1" t="s">
        <v>39</v>
      </c>
      <c r="C11" s="1">
        <v>12</v>
      </c>
      <c r="D11" s="1"/>
      <c r="E11" s="1">
        <v>10</v>
      </c>
      <c r="F11" s="1"/>
      <c r="G11" s="6">
        <v>0</v>
      </c>
      <c r="H11" s="1" t="e">
        <v>#N/A</v>
      </c>
      <c r="I11" s="1"/>
      <c r="J11" s="1">
        <v>18</v>
      </c>
      <c r="K11" s="1">
        <f t="shared" si="2"/>
        <v>-8</v>
      </c>
      <c r="L11" s="1">
        <f t="shared" si="3"/>
        <v>10</v>
      </c>
      <c r="M11" s="1"/>
      <c r="N11" s="1"/>
      <c r="O11" s="1"/>
      <c r="P11" s="1"/>
      <c r="Q11" s="1">
        <f t="shared" si="4"/>
        <v>2</v>
      </c>
      <c r="R11" s="5"/>
      <c r="S11" s="5"/>
      <c r="T11" s="1"/>
      <c r="U11" s="1">
        <f t="shared" si="5"/>
        <v>0</v>
      </c>
      <c r="V11" s="1">
        <f t="shared" si="6"/>
        <v>0</v>
      </c>
      <c r="W11" s="1">
        <v>0.8</v>
      </c>
      <c r="X11" s="1">
        <v>0.4</v>
      </c>
      <c r="Y11" s="1">
        <v>0</v>
      </c>
      <c r="Z11" s="1">
        <v>0</v>
      </c>
      <c r="AA11" s="1">
        <v>0</v>
      </c>
      <c r="AB11" s="1">
        <v>0</v>
      </c>
      <c r="AC11" s="1" t="s">
        <v>41</v>
      </c>
      <c r="AD11" s="1">
        <f t="shared" si="7"/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42</v>
      </c>
      <c r="B12" s="1" t="s">
        <v>39</v>
      </c>
      <c r="C12" s="1">
        <v>92</v>
      </c>
      <c r="D12" s="1">
        <v>90</v>
      </c>
      <c r="E12" s="1">
        <v>121</v>
      </c>
      <c r="F12" s="1">
        <v>48</v>
      </c>
      <c r="G12" s="6">
        <v>0.5</v>
      </c>
      <c r="H12" s="1">
        <v>60</v>
      </c>
      <c r="I12" s="1"/>
      <c r="J12" s="1">
        <v>121.5</v>
      </c>
      <c r="K12" s="1">
        <f t="shared" si="2"/>
        <v>-0.5</v>
      </c>
      <c r="L12" s="1">
        <f t="shared" si="3"/>
        <v>41</v>
      </c>
      <c r="M12" s="1">
        <v>80</v>
      </c>
      <c r="N12" s="1"/>
      <c r="O12" s="1"/>
      <c r="P12" s="1">
        <v>41.800000000000011</v>
      </c>
      <c r="Q12" s="1">
        <f t="shared" si="4"/>
        <v>8.1999999999999993</v>
      </c>
      <c r="R12" s="13">
        <v>10</v>
      </c>
      <c r="S12" s="5"/>
      <c r="T12" s="1"/>
      <c r="U12" s="1">
        <f t="shared" si="5"/>
        <v>12.170731707317076</v>
      </c>
      <c r="V12" s="1">
        <f t="shared" si="6"/>
        <v>10.951219512195124</v>
      </c>
      <c r="W12" s="1">
        <v>8.4</v>
      </c>
      <c r="X12" s="1">
        <v>7</v>
      </c>
      <c r="Y12" s="1">
        <v>5.8</v>
      </c>
      <c r="Z12" s="1">
        <v>9.4</v>
      </c>
      <c r="AA12" s="1">
        <v>11.2</v>
      </c>
      <c r="AB12" s="1">
        <v>6.2</v>
      </c>
      <c r="AC12" s="1"/>
      <c r="AD12" s="1">
        <f t="shared" si="7"/>
        <v>5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43</v>
      </c>
      <c r="B13" s="1" t="s">
        <v>39</v>
      </c>
      <c r="C13" s="1">
        <v>90</v>
      </c>
      <c r="D13" s="1">
        <v>30</v>
      </c>
      <c r="E13" s="1">
        <v>77</v>
      </c>
      <c r="F13" s="1">
        <v>36</v>
      </c>
      <c r="G13" s="6">
        <v>0.17</v>
      </c>
      <c r="H13" s="1">
        <v>120</v>
      </c>
      <c r="I13" s="1"/>
      <c r="J13" s="1">
        <v>77</v>
      </c>
      <c r="K13" s="1">
        <f t="shared" si="2"/>
        <v>0</v>
      </c>
      <c r="L13" s="1">
        <f t="shared" si="3"/>
        <v>47</v>
      </c>
      <c r="M13" s="1">
        <v>30</v>
      </c>
      <c r="N13" s="1"/>
      <c r="O13" s="1"/>
      <c r="P13" s="1">
        <v>49.399999999999991</v>
      </c>
      <c r="Q13" s="1">
        <f t="shared" si="4"/>
        <v>9.4</v>
      </c>
      <c r="R13" s="13">
        <f t="shared" ref="R13:R27" si="9">12*Q13-P13-O13-N13-F13</f>
        <v>27.40000000000002</v>
      </c>
      <c r="S13" s="5"/>
      <c r="T13" s="1"/>
      <c r="U13" s="1">
        <f t="shared" si="5"/>
        <v>12</v>
      </c>
      <c r="V13" s="1">
        <f t="shared" si="6"/>
        <v>9.0851063829787222</v>
      </c>
      <c r="W13" s="1">
        <v>8.1999999999999993</v>
      </c>
      <c r="X13" s="1">
        <v>14.4</v>
      </c>
      <c r="Y13" s="1">
        <v>14.6</v>
      </c>
      <c r="Z13" s="1">
        <v>1.6</v>
      </c>
      <c r="AA13" s="1">
        <v>0.4</v>
      </c>
      <c r="AB13" s="1">
        <v>11.4</v>
      </c>
      <c r="AC13" s="1"/>
      <c r="AD13" s="1">
        <f t="shared" si="7"/>
        <v>4.6580000000000039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44</v>
      </c>
      <c r="B14" s="1" t="s">
        <v>39</v>
      </c>
      <c r="C14" s="1">
        <v>192</v>
      </c>
      <c r="D14" s="1">
        <v>54</v>
      </c>
      <c r="E14" s="1">
        <v>115</v>
      </c>
      <c r="F14" s="1">
        <v>88</v>
      </c>
      <c r="G14" s="6">
        <v>0.42</v>
      </c>
      <c r="H14" s="1">
        <v>35</v>
      </c>
      <c r="I14" s="1"/>
      <c r="J14" s="1">
        <v>137</v>
      </c>
      <c r="K14" s="1">
        <f t="shared" si="2"/>
        <v>-22</v>
      </c>
      <c r="L14" s="1">
        <f t="shared" si="3"/>
        <v>115</v>
      </c>
      <c r="M14" s="1"/>
      <c r="N14" s="1"/>
      <c r="O14" s="1"/>
      <c r="P14" s="1">
        <v>98.399999999999977</v>
      </c>
      <c r="Q14" s="1">
        <f t="shared" si="4"/>
        <v>23</v>
      </c>
      <c r="R14" s="13">
        <f>11*Q14-P14-O14-N14-F14</f>
        <v>66.600000000000023</v>
      </c>
      <c r="S14" s="5"/>
      <c r="T14" s="1"/>
      <c r="U14" s="1">
        <f t="shared" si="5"/>
        <v>11</v>
      </c>
      <c r="V14" s="1">
        <f t="shared" si="6"/>
        <v>8.1043478260869559</v>
      </c>
      <c r="W14" s="1">
        <v>21.4</v>
      </c>
      <c r="X14" s="1">
        <v>10.4</v>
      </c>
      <c r="Y14" s="1">
        <v>18.399999999999999</v>
      </c>
      <c r="Z14" s="1">
        <v>31.4</v>
      </c>
      <c r="AA14" s="1">
        <v>15</v>
      </c>
      <c r="AB14" s="1">
        <v>7.4</v>
      </c>
      <c r="AC14" s="1"/>
      <c r="AD14" s="1">
        <f t="shared" si="7"/>
        <v>27.972000000000008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45</v>
      </c>
      <c r="B15" s="1" t="s">
        <v>39</v>
      </c>
      <c r="C15" s="1">
        <v>135</v>
      </c>
      <c r="D15" s="1">
        <v>36</v>
      </c>
      <c r="E15" s="1">
        <v>76</v>
      </c>
      <c r="F15" s="1">
        <v>71</v>
      </c>
      <c r="G15" s="6">
        <v>0.42</v>
      </c>
      <c r="H15" s="1">
        <v>35</v>
      </c>
      <c r="I15" s="1"/>
      <c r="J15" s="1">
        <v>76</v>
      </c>
      <c r="K15" s="1">
        <f t="shared" si="2"/>
        <v>0</v>
      </c>
      <c r="L15" s="1">
        <f t="shared" si="3"/>
        <v>76</v>
      </c>
      <c r="M15" s="1"/>
      <c r="N15" s="1"/>
      <c r="O15" s="1"/>
      <c r="P15" s="1">
        <v>111.8</v>
      </c>
      <c r="Q15" s="1">
        <f t="shared" si="4"/>
        <v>15.2</v>
      </c>
      <c r="R15" s="13"/>
      <c r="S15" s="5"/>
      <c r="T15" s="1"/>
      <c r="U15" s="1">
        <f t="shared" si="5"/>
        <v>12.026315789473685</v>
      </c>
      <c r="V15" s="1">
        <f t="shared" si="6"/>
        <v>12.026315789473685</v>
      </c>
      <c r="W15" s="1">
        <v>17.8</v>
      </c>
      <c r="X15" s="1">
        <v>8.8000000000000007</v>
      </c>
      <c r="Y15" s="1">
        <v>5.8</v>
      </c>
      <c r="Z15" s="1">
        <v>20.6</v>
      </c>
      <c r="AA15" s="1">
        <v>19.600000000000001</v>
      </c>
      <c r="AB15" s="1">
        <v>8.4</v>
      </c>
      <c r="AC15" s="1"/>
      <c r="AD15" s="1">
        <f t="shared" si="7"/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46</v>
      </c>
      <c r="B16" s="1" t="s">
        <v>39</v>
      </c>
      <c r="C16" s="1">
        <v>327</v>
      </c>
      <c r="D16" s="1">
        <v>24</v>
      </c>
      <c r="E16" s="1">
        <v>90</v>
      </c>
      <c r="F16" s="1">
        <v>239</v>
      </c>
      <c r="G16" s="6">
        <v>0.35</v>
      </c>
      <c r="H16" s="1">
        <v>45</v>
      </c>
      <c r="I16" s="1"/>
      <c r="J16" s="1">
        <v>97</v>
      </c>
      <c r="K16" s="1">
        <f t="shared" si="2"/>
        <v>-7</v>
      </c>
      <c r="L16" s="1">
        <f t="shared" si="3"/>
        <v>66</v>
      </c>
      <c r="M16" s="1">
        <v>24</v>
      </c>
      <c r="N16" s="1"/>
      <c r="O16" s="1"/>
      <c r="P16" s="1"/>
      <c r="Q16" s="1">
        <f t="shared" si="4"/>
        <v>13.2</v>
      </c>
      <c r="R16" s="13"/>
      <c r="S16" s="5"/>
      <c r="T16" s="1"/>
      <c r="U16" s="1">
        <f t="shared" si="5"/>
        <v>18.106060606060606</v>
      </c>
      <c r="V16" s="1">
        <f t="shared" si="6"/>
        <v>18.106060606060606</v>
      </c>
      <c r="W16" s="1">
        <v>8.8000000000000007</v>
      </c>
      <c r="X16" s="1">
        <v>15.6</v>
      </c>
      <c r="Y16" s="1">
        <v>18.8</v>
      </c>
      <c r="Z16" s="1">
        <v>22.2</v>
      </c>
      <c r="AA16" s="1">
        <v>35.799999999999997</v>
      </c>
      <c r="AB16" s="1">
        <v>26.4</v>
      </c>
      <c r="AC16" s="9" t="s">
        <v>34</v>
      </c>
      <c r="AD16" s="1">
        <f t="shared" si="7"/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47</v>
      </c>
      <c r="B17" s="1" t="s">
        <v>39</v>
      </c>
      <c r="C17" s="1">
        <v>399</v>
      </c>
      <c r="D17" s="1"/>
      <c r="E17" s="1">
        <v>80</v>
      </c>
      <c r="F17" s="1">
        <v>299</v>
      </c>
      <c r="G17" s="6">
        <v>0.35</v>
      </c>
      <c r="H17" s="1">
        <v>45</v>
      </c>
      <c r="I17" s="1"/>
      <c r="J17" s="1">
        <v>80</v>
      </c>
      <c r="K17" s="1">
        <f t="shared" si="2"/>
        <v>0</v>
      </c>
      <c r="L17" s="1">
        <f t="shared" si="3"/>
        <v>80</v>
      </c>
      <c r="M17" s="1"/>
      <c r="N17" s="1"/>
      <c r="O17" s="1"/>
      <c r="P17" s="1"/>
      <c r="Q17" s="1">
        <f t="shared" si="4"/>
        <v>16</v>
      </c>
      <c r="R17" s="13"/>
      <c r="S17" s="5"/>
      <c r="T17" s="1"/>
      <c r="U17" s="1">
        <f t="shared" si="5"/>
        <v>18.6875</v>
      </c>
      <c r="V17" s="1">
        <f t="shared" si="6"/>
        <v>18.6875</v>
      </c>
      <c r="W17" s="1">
        <v>14.4</v>
      </c>
      <c r="X17" s="1">
        <v>17.399999999999999</v>
      </c>
      <c r="Y17" s="1">
        <v>27.6</v>
      </c>
      <c r="Z17" s="1">
        <v>35</v>
      </c>
      <c r="AA17" s="1">
        <v>45.2</v>
      </c>
      <c r="AB17" s="1">
        <v>30.2</v>
      </c>
      <c r="AC17" s="9" t="s">
        <v>34</v>
      </c>
      <c r="AD17" s="1">
        <f t="shared" si="7"/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48</v>
      </c>
      <c r="B18" s="1" t="s">
        <v>33</v>
      </c>
      <c r="C18" s="1">
        <v>291.31299999999999</v>
      </c>
      <c r="D18" s="1">
        <v>545.16</v>
      </c>
      <c r="E18" s="1">
        <v>539.47</v>
      </c>
      <c r="F18" s="1">
        <v>262.97399999999999</v>
      </c>
      <c r="G18" s="6">
        <v>1</v>
      </c>
      <c r="H18" s="1">
        <v>55</v>
      </c>
      <c r="I18" s="1"/>
      <c r="J18" s="1">
        <v>514.04999999999995</v>
      </c>
      <c r="K18" s="1">
        <f t="shared" si="2"/>
        <v>25.420000000000073</v>
      </c>
      <c r="L18" s="1">
        <f t="shared" si="3"/>
        <v>285.27000000000004</v>
      </c>
      <c r="M18" s="1">
        <v>254.2</v>
      </c>
      <c r="N18" s="1">
        <v>198.34084999999999</v>
      </c>
      <c r="O18" s="1">
        <v>200</v>
      </c>
      <c r="P18" s="1"/>
      <c r="Q18" s="1">
        <f t="shared" si="4"/>
        <v>57.054000000000009</v>
      </c>
      <c r="R18" s="13">
        <f t="shared" si="9"/>
        <v>23.33315000000016</v>
      </c>
      <c r="S18" s="5"/>
      <c r="T18" s="1"/>
      <c r="U18" s="1">
        <f t="shared" si="5"/>
        <v>12</v>
      </c>
      <c r="V18" s="1">
        <f t="shared" si="6"/>
        <v>11.591033932765448</v>
      </c>
      <c r="W18" s="1">
        <v>57.195999999999991</v>
      </c>
      <c r="X18" s="1">
        <v>72.863</v>
      </c>
      <c r="Y18" s="1">
        <v>66.886400000000009</v>
      </c>
      <c r="Z18" s="1">
        <v>52.234999999999999</v>
      </c>
      <c r="AA18" s="1">
        <v>56.558799999999998</v>
      </c>
      <c r="AB18" s="1">
        <v>63.050800000000002</v>
      </c>
      <c r="AC18" s="1"/>
      <c r="AD18" s="1">
        <f t="shared" si="7"/>
        <v>23.33315000000016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49</v>
      </c>
      <c r="B19" s="1" t="s">
        <v>33</v>
      </c>
      <c r="C19" s="1">
        <v>4860.0469999999996</v>
      </c>
      <c r="D19" s="1">
        <v>3355.5830000000001</v>
      </c>
      <c r="E19" s="1">
        <v>5767.1750000000002</v>
      </c>
      <c r="F19" s="1">
        <v>2119.29</v>
      </c>
      <c r="G19" s="6">
        <v>1</v>
      </c>
      <c r="H19" s="1">
        <v>50</v>
      </c>
      <c r="I19" s="1"/>
      <c r="J19" s="1">
        <v>5740.308</v>
      </c>
      <c r="K19" s="1">
        <f t="shared" si="2"/>
        <v>26.867000000000189</v>
      </c>
      <c r="L19" s="1">
        <f t="shared" si="3"/>
        <v>2756.3670000000002</v>
      </c>
      <c r="M19" s="1">
        <v>3010.808</v>
      </c>
      <c r="N19" s="1">
        <v>1100</v>
      </c>
      <c r="O19" s="1">
        <v>200</v>
      </c>
      <c r="P19" s="1">
        <v>2233.7576600000002</v>
      </c>
      <c r="Q19" s="1">
        <f t="shared" si="4"/>
        <v>551.27340000000004</v>
      </c>
      <c r="R19" s="13">
        <v>1700</v>
      </c>
      <c r="S19" s="5"/>
      <c r="T19" s="1"/>
      <c r="U19" s="1">
        <f t="shared" si="5"/>
        <v>13.338295771208985</v>
      </c>
      <c r="V19" s="1">
        <f t="shared" si="6"/>
        <v>10.254526447312712</v>
      </c>
      <c r="W19" s="1">
        <v>513.24540000000002</v>
      </c>
      <c r="X19" s="1">
        <v>493.77879999999999</v>
      </c>
      <c r="Y19" s="1">
        <v>566.04200000000003</v>
      </c>
      <c r="Z19" s="1">
        <v>588.01919999999996</v>
      </c>
      <c r="AA19" s="1">
        <v>622.65919999999994</v>
      </c>
      <c r="AB19" s="1">
        <v>503.35820000000001</v>
      </c>
      <c r="AC19" s="1"/>
      <c r="AD19" s="1">
        <f t="shared" si="7"/>
        <v>1700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1" t="s">
        <v>50</v>
      </c>
      <c r="B20" s="1" t="s">
        <v>33</v>
      </c>
      <c r="C20" s="1"/>
      <c r="D20" s="1">
        <v>5.0910000000000002</v>
      </c>
      <c r="E20" s="10">
        <v>5.0910000000000002</v>
      </c>
      <c r="F20" s="1"/>
      <c r="G20" s="6">
        <v>0</v>
      </c>
      <c r="H20" s="1" t="e">
        <v>#N/A</v>
      </c>
      <c r="I20" s="1"/>
      <c r="J20" s="1">
        <v>5.3</v>
      </c>
      <c r="K20" s="1">
        <f t="shared" si="2"/>
        <v>-0.20899999999999963</v>
      </c>
      <c r="L20" s="1">
        <f t="shared" si="3"/>
        <v>5.0910000000000002</v>
      </c>
      <c r="M20" s="1"/>
      <c r="N20" s="1"/>
      <c r="O20" s="1"/>
      <c r="P20" s="1"/>
      <c r="Q20" s="1">
        <f t="shared" si="4"/>
        <v>1.0182</v>
      </c>
      <c r="R20" s="13"/>
      <c r="S20" s="5"/>
      <c r="T20" s="1"/>
      <c r="U20" s="1">
        <f t="shared" si="5"/>
        <v>0</v>
      </c>
      <c r="V20" s="1">
        <f t="shared" si="6"/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1" t="s">
        <v>117</v>
      </c>
      <c r="AD20" s="1">
        <f t="shared" si="7"/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51</v>
      </c>
      <c r="B21" s="1" t="s">
        <v>33</v>
      </c>
      <c r="C21" s="1">
        <v>533.93799999999999</v>
      </c>
      <c r="D21" s="1">
        <v>722.76800000000003</v>
      </c>
      <c r="E21" s="1">
        <v>791.65800000000002</v>
      </c>
      <c r="F21" s="1">
        <v>406.83800000000002</v>
      </c>
      <c r="G21" s="6">
        <v>1</v>
      </c>
      <c r="H21" s="1">
        <v>55</v>
      </c>
      <c r="I21" s="1"/>
      <c r="J21" s="1">
        <v>765.54</v>
      </c>
      <c r="K21" s="1">
        <f t="shared" si="2"/>
        <v>26.118000000000052</v>
      </c>
      <c r="L21" s="1">
        <f t="shared" si="3"/>
        <v>397.26800000000003</v>
      </c>
      <c r="M21" s="1">
        <v>394.39</v>
      </c>
      <c r="N21" s="1">
        <v>250</v>
      </c>
      <c r="O21" s="1">
        <v>200</v>
      </c>
      <c r="P21" s="1"/>
      <c r="Q21" s="1">
        <f t="shared" si="4"/>
        <v>79.453600000000009</v>
      </c>
      <c r="R21" s="13">
        <f t="shared" si="9"/>
        <v>96.605200000000139</v>
      </c>
      <c r="S21" s="5"/>
      <c r="T21" s="1"/>
      <c r="U21" s="1">
        <f t="shared" si="5"/>
        <v>12</v>
      </c>
      <c r="V21" s="1">
        <f t="shared" si="6"/>
        <v>10.784130612080508</v>
      </c>
      <c r="W21" s="1">
        <v>81.975999999999999</v>
      </c>
      <c r="X21" s="1">
        <v>96.241799999999998</v>
      </c>
      <c r="Y21" s="1">
        <v>108.02800000000001</v>
      </c>
      <c r="Z21" s="1">
        <v>107.38120000000001</v>
      </c>
      <c r="AA21" s="1">
        <v>83.685399999999987</v>
      </c>
      <c r="AB21" s="1">
        <v>78.724000000000004</v>
      </c>
      <c r="AC21" s="1"/>
      <c r="AD21" s="1">
        <f t="shared" si="7"/>
        <v>96.605200000000139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52</v>
      </c>
      <c r="B22" s="1" t="s">
        <v>33</v>
      </c>
      <c r="C22" s="1">
        <v>5832.32</v>
      </c>
      <c r="D22" s="1">
        <v>9515.3940000000002</v>
      </c>
      <c r="E22" s="1">
        <v>10759.134</v>
      </c>
      <c r="F22" s="1">
        <v>4111.2269999999999</v>
      </c>
      <c r="G22" s="6">
        <v>1</v>
      </c>
      <c r="H22" s="1">
        <v>60</v>
      </c>
      <c r="I22" s="1"/>
      <c r="J22" s="1">
        <v>10641.15</v>
      </c>
      <c r="K22" s="1">
        <f t="shared" si="2"/>
        <v>117.98400000000038</v>
      </c>
      <c r="L22" s="1">
        <f t="shared" si="3"/>
        <v>3254.6840000000002</v>
      </c>
      <c r="M22" s="1">
        <v>7504.45</v>
      </c>
      <c r="N22" s="1">
        <v>1050</v>
      </c>
      <c r="O22" s="1">
        <v>500</v>
      </c>
      <c r="P22" s="1">
        <v>1090.421700000001</v>
      </c>
      <c r="Q22" s="1">
        <f t="shared" si="4"/>
        <v>650.93680000000006</v>
      </c>
      <c r="R22" s="13">
        <v>1950</v>
      </c>
      <c r="S22" s="5"/>
      <c r="T22" s="1"/>
      <c r="U22" s="1">
        <f t="shared" si="5"/>
        <v>13.367885638052728</v>
      </c>
      <c r="V22" s="1">
        <f t="shared" si="6"/>
        <v>10.372203107890044</v>
      </c>
      <c r="W22" s="1">
        <v>623.00300000000004</v>
      </c>
      <c r="X22" s="1">
        <v>700.23980000000006</v>
      </c>
      <c r="Y22" s="1">
        <v>778.17840000000001</v>
      </c>
      <c r="Z22" s="1">
        <v>776.86919999999986</v>
      </c>
      <c r="AA22" s="1">
        <v>766.95120000000009</v>
      </c>
      <c r="AB22" s="1">
        <v>831.26319999999998</v>
      </c>
      <c r="AC22" s="1"/>
      <c r="AD22" s="1">
        <f t="shared" si="7"/>
        <v>1950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53</v>
      </c>
      <c r="B23" s="1" t="s">
        <v>33</v>
      </c>
      <c r="C23" s="1">
        <v>128.49199999999999</v>
      </c>
      <c r="D23" s="1">
        <v>53.485999999999997</v>
      </c>
      <c r="E23" s="1">
        <v>54.701999999999998</v>
      </c>
      <c r="F23" s="1">
        <v>109.94</v>
      </c>
      <c r="G23" s="6">
        <v>1</v>
      </c>
      <c r="H23" s="1">
        <v>50</v>
      </c>
      <c r="I23" s="1"/>
      <c r="J23" s="1">
        <v>53.55</v>
      </c>
      <c r="K23" s="1">
        <f t="shared" si="2"/>
        <v>1.152000000000001</v>
      </c>
      <c r="L23" s="1">
        <f t="shared" si="3"/>
        <v>54.701999999999998</v>
      </c>
      <c r="M23" s="1"/>
      <c r="N23" s="1"/>
      <c r="O23" s="1"/>
      <c r="P23" s="1">
        <v>14.688400000000019</v>
      </c>
      <c r="Q23" s="1">
        <f t="shared" si="4"/>
        <v>10.9404</v>
      </c>
      <c r="R23" s="13">
        <v>10</v>
      </c>
      <c r="S23" s="5"/>
      <c r="T23" s="1"/>
      <c r="U23" s="1">
        <f t="shared" si="5"/>
        <v>12.305619538590911</v>
      </c>
      <c r="V23" s="1">
        <f t="shared" si="6"/>
        <v>11.391576176373809</v>
      </c>
      <c r="W23" s="1">
        <v>11.8452</v>
      </c>
      <c r="X23" s="1">
        <v>12.2164</v>
      </c>
      <c r="Y23" s="1">
        <v>15.2332</v>
      </c>
      <c r="Z23" s="1">
        <v>17.838200000000001</v>
      </c>
      <c r="AA23" s="1">
        <v>13.388999999999999</v>
      </c>
      <c r="AB23" s="1">
        <v>11.693199999999999</v>
      </c>
      <c r="AC23" s="1"/>
      <c r="AD23" s="1">
        <f t="shared" si="7"/>
        <v>10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54</v>
      </c>
      <c r="B24" s="1" t="s">
        <v>33</v>
      </c>
      <c r="C24" s="1">
        <v>451.45600000000002</v>
      </c>
      <c r="D24" s="1">
        <v>564</v>
      </c>
      <c r="E24" s="1">
        <v>542.70000000000005</v>
      </c>
      <c r="F24" s="1">
        <v>376.51600000000002</v>
      </c>
      <c r="G24" s="6">
        <v>1</v>
      </c>
      <c r="H24" s="1">
        <v>55</v>
      </c>
      <c r="I24" s="1"/>
      <c r="J24" s="1">
        <v>518.24</v>
      </c>
      <c r="K24" s="1">
        <f t="shared" si="2"/>
        <v>24.460000000000036</v>
      </c>
      <c r="L24" s="1">
        <f t="shared" si="3"/>
        <v>385.01000000000005</v>
      </c>
      <c r="M24" s="1">
        <v>157.69</v>
      </c>
      <c r="N24" s="1">
        <v>200</v>
      </c>
      <c r="O24" s="1">
        <v>250</v>
      </c>
      <c r="P24" s="1"/>
      <c r="Q24" s="1">
        <f t="shared" si="4"/>
        <v>77.00200000000001</v>
      </c>
      <c r="R24" s="13">
        <f t="shared" ref="R24" si="10">13.2*Q24-P24-O24-N24-F24</f>
        <v>189.91040000000004</v>
      </c>
      <c r="S24" s="5"/>
      <c r="T24" s="1"/>
      <c r="U24" s="1">
        <f t="shared" si="5"/>
        <v>13.2</v>
      </c>
      <c r="V24" s="1">
        <f t="shared" si="6"/>
        <v>10.733695228695359</v>
      </c>
      <c r="W24" s="1">
        <v>80.788199999999989</v>
      </c>
      <c r="X24" s="1">
        <v>93.685599999999994</v>
      </c>
      <c r="Y24" s="1">
        <v>91.228399999999993</v>
      </c>
      <c r="Z24" s="1">
        <v>91.960599999999999</v>
      </c>
      <c r="AA24" s="1">
        <v>67.115600000000001</v>
      </c>
      <c r="AB24" s="1">
        <v>76.158799999999999</v>
      </c>
      <c r="AC24" s="1"/>
      <c r="AD24" s="1">
        <f t="shared" si="7"/>
        <v>189.91040000000004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55</v>
      </c>
      <c r="B25" s="1" t="s">
        <v>33</v>
      </c>
      <c r="C25" s="1">
        <v>6155.2790000000005</v>
      </c>
      <c r="D25" s="1">
        <v>9398.3940000000002</v>
      </c>
      <c r="E25" s="1">
        <v>10741.026</v>
      </c>
      <c r="F25" s="1">
        <v>4363.1019999999999</v>
      </c>
      <c r="G25" s="6">
        <v>1</v>
      </c>
      <c r="H25" s="1">
        <v>60</v>
      </c>
      <c r="I25" s="1"/>
      <c r="J25" s="1">
        <v>10648.295</v>
      </c>
      <c r="K25" s="1">
        <f t="shared" si="2"/>
        <v>92.730999999999767</v>
      </c>
      <c r="L25" s="1">
        <f t="shared" si="3"/>
        <v>3229.1059999999998</v>
      </c>
      <c r="M25" s="1">
        <v>7511.92</v>
      </c>
      <c r="N25" s="1">
        <v>300</v>
      </c>
      <c r="O25" s="1">
        <v>300</v>
      </c>
      <c r="P25" s="1">
        <v>1812.437460000001</v>
      </c>
      <c r="Q25" s="1">
        <f t="shared" si="4"/>
        <v>645.82119999999998</v>
      </c>
      <c r="R25" s="13">
        <v>1850</v>
      </c>
      <c r="S25" s="5"/>
      <c r="T25" s="1"/>
      <c r="U25" s="1">
        <f t="shared" si="5"/>
        <v>13.355924921634656</v>
      </c>
      <c r="V25" s="1">
        <f t="shared" si="6"/>
        <v>10.491354975649609</v>
      </c>
      <c r="W25" s="1">
        <v>607.61740000000009</v>
      </c>
      <c r="X25" s="1">
        <v>639.42059999999981</v>
      </c>
      <c r="Y25" s="1">
        <v>797.18340000000023</v>
      </c>
      <c r="Z25" s="1">
        <v>772.79319999999984</v>
      </c>
      <c r="AA25" s="1">
        <v>728.46320000000014</v>
      </c>
      <c r="AB25" s="1">
        <v>716.07899999999995</v>
      </c>
      <c r="AC25" s="1"/>
      <c r="AD25" s="1">
        <f t="shared" si="7"/>
        <v>1850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56</v>
      </c>
      <c r="B26" s="1" t="s">
        <v>33</v>
      </c>
      <c r="C26" s="1">
        <v>3191.4789999999998</v>
      </c>
      <c r="D26" s="1">
        <v>3817.3809999999999</v>
      </c>
      <c r="E26" s="1">
        <v>4796.4160000000002</v>
      </c>
      <c r="F26" s="1">
        <v>1929.539</v>
      </c>
      <c r="G26" s="6">
        <v>1</v>
      </c>
      <c r="H26" s="1">
        <v>60</v>
      </c>
      <c r="I26" s="1"/>
      <c r="J26" s="1">
        <v>4754.26</v>
      </c>
      <c r="K26" s="1">
        <f t="shared" si="2"/>
        <v>42.155999999999949</v>
      </c>
      <c r="L26" s="1">
        <f t="shared" si="3"/>
        <v>1776.6960000000004</v>
      </c>
      <c r="M26" s="1">
        <v>3019.72</v>
      </c>
      <c r="N26" s="1">
        <v>800</v>
      </c>
      <c r="O26" s="1">
        <v>750</v>
      </c>
      <c r="P26" s="1">
        <v>292.81938000000082</v>
      </c>
      <c r="Q26" s="1">
        <f t="shared" si="4"/>
        <v>355.33920000000006</v>
      </c>
      <c r="R26" s="13">
        <v>950</v>
      </c>
      <c r="S26" s="5"/>
      <c r="T26" s="1"/>
      <c r="U26" s="1">
        <f t="shared" si="5"/>
        <v>13.289719738210701</v>
      </c>
      <c r="V26" s="1">
        <f t="shared" si="6"/>
        <v>10.616217912349665</v>
      </c>
      <c r="W26" s="1">
        <v>349.14220000000012</v>
      </c>
      <c r="X26" s="1">
        <v>415.6354</v>
      </c>
      <c r="Y26" s="1">
        <v>451.93779999999998</v>
      </c>
      <c r="Z26" s="1">
        <v>429.30759999999992</v>
      </c>
      <c r="AA26" s="1">
        <v>428.57979999999992</v>
      </c>
      <c r="AB26" s="1">
        <v>388.66759999999999</v>
      </c>
      <c r="AC26" s="1"/>
      <c r="AD26" s="1">
        <f t="shared" si="7"/>
        <v>950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57</v>
      </c>
      <c r="B27" s="1" t="s">
        <v>33</v>
      </c>
      <c r="C27" s="1">
        <v>579.91</v>
      </c>
      <c r="D27" s="1">
        <v>219.11799999999999</v>
      </c>
      <c r="E27" s="1">
        <v>314.05799999999999</v>
      </c>
      <c r="F27" s="1">
        <v>424.53800000000001</v>
      </c>
      <c r="G27" s="6">
        <v>1</v>
      </c>
      <c r="H27" s="1">
        <v>60</v>
      </c>
      <c r="I27" s="1"/>
      <c r="J27" s="1">
        <v>285.14999999999998</v>
      </c>
      <c r="K27" s="1">
        <f t="shared" si="2"/>
        <v>28.908000000000015</v>
      </c>
      <c r="L27" s="1">
        <f t="shared" si="3"/>
        <v>314.05799999999999</v>
      </c>
      <c r="M27" s="1"/>
      <c r="N27" s="1">
        <v>130</v>
      </c>
      <c r="O27" s="1">
        <v>120</v>
      </c>
      <c r="P27" s="1">
        <v>24.51160000000004</v>
      </c>
      <c r="Q27" s="1">
        <f t="shared" si="4"/>
        <v>62.811599999999999</v>
      </c>
      <c r="R27" s="13">
        <f t="shared" si="9"/>
        <v>54.689599999999928</v>
      </c>
      <c r="S27" s="5"/>
      <c r="T27" s="1"/>
      <c r="U27" s="1">
        <f t="shared" si="5"/>
        <v>12</v>
      </c>
      <c r="V27" s="1">
        <f t="shared" si="6"/>
        <v>11.129307325398495</v>
      </c>
      <c r="W27" s="1">
        <v>66.954800000000006</v>
      </c>
      <c r="X27" s="1">
        <v>78.512799999999999</v>
      </c>
      <c r="Y27" s="1">
        <v>112.1584</v>
      </c>
      <c r="Z27" s="1">
        <v>92.636400000000009</v>
      </c>
      <c r="AA27" s="1">
        <v>77.238599999999991</v>
      </c>
      <c r="AB27" s="1">
        <v>81.861400000000003</v>
      </c>
      <c r="AC27" s="1"/>
      <c r="AD27" s="1">
        <f t="shared" si="7"/>
        <v>54.689599999999928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58</v>
      </c>
      <c r="B28" s="1" t="s">
        <v>33</v>
      </c>
      <c r="C28" s="1"/>
      <c r="D28" s="1">
        <v>158.035</v>
      </c>
      <c r="E28" s="1">
        <v>158.035</v>
      </c>
      <c r="F28" s="1"/>
      <c r="G28" s="6">
        <v>0</v>
      </c>
      <c r="H28" s="1" t="e">
        <v>#N/A</v>
      </c>
      <c r="I28" s="1"/>
      <c r="J28" s="1">
        <v>168.63499999999999</v>
      </c>
      <c r="K28" s="1">
        <f t="shared" si="2"/>
        <v>-10.599999999999994</v>
      </c>
      <c r="L28" s="1">
        <f t="shared" si="3"/>
        <v>0</v>
      </c>
      <c r="M28" s="1">
        <v>158.035</v>
      </c>
      <c r="N28" s="1"/>
      <c r="O28" s="1"/>
      <c r="P28" s="1"/>
      <c r="Q28" s="1">
        <f t="shared" si="4"/>
        <v>0</v>
      </c>
      <c r="R28" s="5"/>
      <c r="S28" s="5"/>
      <c r="T28" s="1"/>
      <c r="U28" s="1" t="e">
        <f t="shared" si="5"/>
        <v>#DIV/0!</v>
      </c>
      <c r="V28" s="1" t="e">
        <f t="shared" si="6"/>
        <v>#DIV/0!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/>
      <c r="AD28" s="1">
        <f t="shared" si="7"/>
        <v>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59</v>
      </c>
      <c r="B29" s="1" t="s">
        <v>33</v>
      </c>
      <c r="C29" s="1">
        <v>460.78399999999999</v>
      </c>
      <c r="D29" s="1">
        <v>250.78899999999999</v>
      </c>
      <c r="E29" s="1">
        <v>322.19400000000002</v>
      </c>
      <c r="F29" s="1">
        <v>345.43400000000003</v>
      </c>
      <c r="G29" s="6">
        <v>1</v>
      </c>
      <c r="H29" s="1">
        <v>60</v>
      </c>
      <c r="I29" s="1"/>
      <c r="J29" s="1">
        <v>300.70499999999998</v>
      </c>
      <c r="K29" s="1">
        <f t="shared" si="2"/>
        <v>21.489000000000033</v>
      </c>
      <c r="L29" s="1">
        <f t="shared" si="3"/>
        <v>322.19400000000002</v>
      </c>
      <c r="M29" s="1"/>
      <c r="N29" s="1">
        <v>150</v>
      </c>
      <c r="O29" s="1">
        <v>200</v>
      </c>
      <c r="P29" s="1"/>
      <c r="Q29" s="1">
        <f t="shared" si="4"/>
        <v>64.438800000000001</v>
      </c>
      <c r="R29" s="13">
        <f t="shared" ref="R29:R41" si="11">12*Q29-P29-O29-N29-F29</f>
        <v>77.831599999999924</v>
      </c>
      <c r="S29" s="5"/>
      <c r="T29" s="1"/>
      <c r="U29" s="1">
        <f t="shared" si="5"/>
        <v>12</v>
      </c>
      <c r="V29" s="1">
        <f t="shared" si="6"/>
        <v>10.792162485955666</v>
      </c>
      <c r="W29" s="1">
        <v>64.739000000000004</v>
      </c>
      <c r="X29" s="1">
        <v>78.169200000000004</v>
      </c>
      <c r="Y29" s="1">
        <v>88.884</v>
      </c>
      <c r="Z29" s="1">
        <v>69.7684</v>
      </c>
      <c r="AA29" s="1">
        <v>72.010400000000004</v>
      </c>
      <c r="AB29" s="1">
        <v>71.988</v>
      </c>
      <c r="AC29" s="1"/>
      <c r="AD29" s="1">
        <f t="shared" si="7"/>
        <v>77.831599999999924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60</v>
      </c>
      <c r="B30" s="1" t="s">
        <v>33</v>
      </c>
      <c r="C30" s="1">
        <v>218.21799999999999</v>
      </c>
      <c r="D30" s="1">
        <v>316.815</v>
      </c>
      <c r="E30" s="1">
        <v>342.12</v>
      </c>
      <c r="F30" s="1">
        <v>173.166</v>
      </c>
      <c r="G30" s="6">
        <v>1</v>
      </c>
      <c r="H30" s="1">
        <v>35</v>
      </c>
      <c r="I30" s="1"/>
      <c r="J30" s="1">
        <v>346.62299999999999</v>
      </c>
      <c r="K30" s="1">
        <f t="shared" si="2"/>
        <v>-4.5029999999999859</v>
      </c>
      <c r="L30" s="1">
        <f t="shared" si="3"/>
        <v>161.99700000000001</v>
      </c>
      <c r="M30" s="1">
        <v>180.12299999999999</v>
      </c>
      <c r="N30" s="1">
        <v>41.8265999999999</v>
      </c>
      <c r="O30" s="1">
        <v>40</v>
      </c>
      <c r="P30" s="1"/>
      <c r="Q30" s="1">
        <f t="shared" si="4"/>
        <v>32.3994</v>
      </c>
      <c r="R30" s="13">
        <f>11*Q30-P30-O30-N30-F30</f>
        <v>101.40080000000006</v>
      </c>
      <c r="S30" s="5"/>
      <c r="T30" s="1"/>
      <c r="U30" s="1">
        <f t="shared" si="5"/>
        <v>10.999999999999998</v>
      </c>
      <c r="V30" s="1">
        <f t="shared" si="6"/>
        <v>7.8702877213775535</v>
      </c>
      <c r="W30" s="1">
        <v>32.412599999999998</v>
      </c>
      <c r="X30" s="1">
        <v>38.033999999999999</v>
      </c>
      <c r="Y30" s="1">
        <v>53.087400000000002</v>
      </c>
      <c r="Z30" s="1">
        <v>58.381600000000013</v>
      </c>
      <c r="AA30" s="1">
        <v>29.246200000000002</v>
      </c>
      <c r="AB30" s="1">
        <v>24.124199999999998</v>
      </c>
      <c r="AC30" s="1"/>
      <c r="AD30" s="1">
        <f t="shared" si="7"/>
        <v>101.40080000000006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61</v>
      </c>
      <c r="B31" s="1" t="s">
        <v>33</v>
      </c>
      <c r="C31" s="1">
        <v>96.984999999999999</v>
      </c>
      <c r="D31" s="1">
        <v>34.689</v>
      </c>
      <c r="E31" s="1">
        <v>29.280999999999999</v>
      </c>
      <c r="F31" s="1">
        <v>92.545000000000002</v>
      </c>
      <c r="G31" s="6">
        <v>1</v>
      </c>
      <c r="H31" s="1">
        <v>40</v>
      </c>
      <c r="I31" s="1"/>
      <c r="J31" s="1">
        <v>28.9</v>
      </c>
      <c r="K31" s="1">
        <f t="shared" si="2"/>
        <v>0.38100000000000023</v>
      </c>
      <c r="L31" s="1">
        <f t="shared" si="3"/>
        <v>29.280999999999999</v>
      </c>
      <c r="M31" s="1"/>
      <c r="N31" s="1">
        <v>28.22840000000004</v>
      </c>
      <c r="O31" s="1"/>
      <c r="P31" s="1"/>
      <c r="Q31" s="1">
        <f t="shared" si="4"/>
        <v>5.8561999999999994</v>
      </c>
      <c r="R31" s="13"/>
      <c r="S31" s="5"/>
      <c r="T31" s="1"/>
      <c r="U31" s="1">
        <f t="shared" si="5"/>
        <v>20.62316860762953</v>
      </c>
      <c r="V31" s="1">
        <f t="shared" si="6"/>
        <v>20.62316860762953</v>
      </c>
      <c r="W31" s="1">
        <v>6.5650000000000004</v>
      </c>
      <c r="X31" s="1">
        <v>11.4514</v>
      </c>
      <c r="Y31" s="1">
        <v>15.756</v>
      </c>
      <c r="Z31" s="1">
        <v>14.7094</v>
      </c>
      <c r="AA31" s="1">
        <v>7.9714000000000009</v>
      </c>
      <c r="AB31" s="1">
        <v>12.900399999999999</v>
      </c>
      <c r="AC31" s="9" t="s">
        <v>34</v>
      </c>
      <c r="AD31" s="1">
        <f t="shared" si="7"/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62</v>
      </c>
      <c r="B32" s="1" t="s">
        <v>33</v>
      </c>
      <c r="C32" s="1">
        <v>394.49599999999998</v>
      </c>
      <c r="D32" s="1">
        <v>283.02600000000001</v>
      </c>
      <c r="E32" s="1">
        <v>499.24099999999999</v>
      </c>
      <c r="F32" s="1">
        <v>131.03800000000001</v>
      </c>
      <c r="G32" s="6">
        <v>1</v>
      </c>
      <c r="H32" s="1">
        <v>30</v>
      </c>
      <c r="I32" s="1"/>
      <c r="J32" s="1">
        <v>492.55</v>
      </c>
      <c r="K32" s="1">
        <f t="shared" si="2"/>
        <v>6.6909999999999741</v>
      </c>
      <c r="L32" s="1">
        <f t="shared" si="3"/>
        <v>294.59100000000001</v>
      </c>
      <c r="M32" s="1">
        <v>204.65</v>
      </c>
      <c r="N32" s="1"/>
      <c r="O32" s="1">
        <v>163.34700000000009</v>
      </c>
      <c r="P32" s="1">
        <v>204.08799999999991</v>
      </c>
      <c r="Q32" s="1">
        <f t="shared" si="4"/>
        <v>58.918199999999999</v>
      </c>
      <c r="R32" s="13">
        <f t="shared" ref="R32:R34" si="12">11*Q32-P32-O32-N32-F32</f>
        <v>149.62719999999996</v>
      </c>
      <c r="S32" s="5"/>
      <c r="T32" s="1"/>
      <c r="U32" s="1">
        <f t="shared" si="5"/>
        <v>11</v>
      </c>
      <c r="V32" s="1">
        <f t="shared" si="6"/>
        <v>8.4604247923392091</v>
      </c>
      <c r="W32" s="1">
        <v>59.174999999999997</v>
      </c>
      <c r="X32" s="1">
        <v>58.203200000000002</v>
      </c>
      <c r="Y32" s="1">
        <v>62.223799999999997</v>
      </c>
      <c r="Z32" s="1">
        <v>76.863600000000005</v>
      </c>
      <c r="AA32" s="1">
        <v>53.367199999999997</v>
      </c>
      <c r="AB32" s="1">
        <v>35.1768</v>
      </c>
      <c r="AC32" s="1"/>
      <c r="AD32" s="1">
        <f t="shared" si="7"/>
        <v>149.62719999999996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63</v>
      </c>
      <c r="B33" s="1" t="s">
        <v>33</v>
      </c>
      <c r="C33" s="1">
        <v>486.733</v>
      </c>
      <c r="D33" s="1">
        <v>1109.231</v>
      </c>
      <c r="E33" s="1">
        <v>1303.874</v>
      </c>
      <c r="F33" s="1">
        <v>219.917</v>
      </c>
      <c r="G33" s="6">
        <v>1</v>
      </c>
      <c r="H33" s="1">
        <v>30</v>
      </c>
      <c r="I33" s="1"/>
      <c r="J33" s="1">
        <v>1258.787</v>
      </c>
      <c r="K33" s="1">
        <f t="shared" si="2"/>
        <v>45.086999999999989</v>
      </c>
      <c r="L33" s="1">
        <f t="shared" si="3"/>
        <v>385.28700000000003</v>
      </c>
      <c r="M33" s="1">
        <v>918.58699999999999</v>
      </c>
      <c r="N33" s="1"/>
      <c r="O33" s="1">
        <v>97.124700000000018</v>
      </c>
      <c r="P33" s="1">
        <v>329.19629999999978</v>
      </c>
      <c r="Q33" s="1">
        <f t="shared" si="4"/>
        <v>77.057400000000001</v>
      </c>
      <c r="R33" s="13">
        <f t="shared" si="12"/>
        <v>201.39340000000013</v>
      </c>
      <c r="S33" s="5"/>
      <c r="T33" s="1"/>
      <c r="U33" s="1">
        <f t="shared" si="5"/>
        <v>11</v>
      </c>
      <c r="V33" s="1">
        <f t="shared" si="6"/>
        <v>8.3864495817403633</v>
      </c>
      <c r="W33" s="1">
        <v>78.877399999999994</v>
      </c>
      <c r="X33" s="1">
        <v>63.402600000000007</v>
      </c>
      <c r="Y33" s="1">
        <v>78.985600000000019</v>
      </c>
      <c r="Z33" s="1">
        <v>98.29800000000003</v>
      </c>
      <c r="AA33" s="1">
        <v>59.789400000000001</v>
      </c>
      <c r="AB33" s="1">
        <v>88.169399999999996</v>
      </c>
      <c r="AC33" s="1"/>
      <c r="AD33" s="1">
        <f t="shared" si="7"/>
        <v>201.39340000000013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64</v>
      </c>
      <c r="B34" s="1" t="s">
        <v>33</v>
      </c>
      <c r="C34" s="1">
        <v>218.19499999999999</v>
      </c>
      <c r="D34" s="1">
        <v>155.95599999999999</v>
      </c>
      <c r="E34" s="1">
        <v>302.23599999999999</v>
      </c>
      <c r="F34" s="1">
        <v>34.198999999999998</v>
      </c>
      <c r="G34" s="6">
        <v>1</v>
      </c>
      <c r="H34" s="1">
        <v>30</v>
      </c>
      <c r="I34" s="1"/>
      <c r="J34" s="1">
        <v>284.24900000000002</v>
      </c>
      <c r="K34" s="1">
        <f t="shared" si="2"/>
        <v>17.986999999999966</v>
      </c>
      <c r="L34" s="1">
        <f t="shared" si="3"/>
        <v>246.08699999999999</v>
      </c>
      <c r="M34" s="1">
        <v>56.149000000000001</v>
      </c>
      <c r="N34" s="1"/>
      <c r="O34" s="1"/>
      <c r="P34" s="1">
        <v>215.66669999999999</v>
      </c>
      <c r="Q34" s="1">
        <f t="shared" si="4"/>
        <v>49.217399999999998</v>
      </c>
      <c r="R34" s="13">
        <f t="shared" si="12"/>
        <v>291.52569999999997</v>
      </c>
      <c r="S34" s="5"/>
      <c r="T34" s="1"/>
      <c r="U34" s="1">
        <f t="shared" si="5"/>
        <v>11</v>
      </c>
      <c r="V34" s="1">
        <f t="shared" si="6"/>
        <v>5.0767756931491714</v>
      </c>
      <c r="W34" s="1">
        <v>36.796599999999998</v>
      </c>
      <c r="X34" s="1">
        <v>9.9216000000000015</v>
      </c>
      <c r="Y34" s="1">
        <v>22.569600000000001</v>
      </c>
      <c r="Z34" s="1">
        <v>33.547199999999997</v>
      </c>
      <c r="AA34" s="1">
        <v>13.1136</v>
      </c>
      <c r="AB34" s="1">
        <v>12.486599999999999</v>
      </c>
      <c r="AC34" s="1"/>
      <c r="AD34" s="1">
        <f t="shared" si="7"/>
        <v>291.52569999999997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1" t="s">
        <v>65</v>
      </c>
      <c r="B35" s="1" t="s">
        <v>33</v>
      </c>
      <c r="C35" s="1"/>
      <c r="D35" s="1">
        <v>2.5960000000000001</v>
      </c>
      <c r="E35" s="10">
        <v>2.5960000000000001</v>
      </c>
      <c r="F35" s="1"/>
      <c r="G35" s="6">
        <v>0</v>
      </c>
      <c r="H35" s="1" t="e">
        <v>#N/A</v>
      </c>
      <c r="I35" s="1"/>
      <c r="J35" s="1">
        <v>2</v>
      </c>
      <c r="K35" s="1">
        <f t="shared" si="2"/>
        <v>0.59600000000000009</v>
      </c>
      <c r="L35" s="1">
        <f t="shared" si="3"/>
        <v>2.5960000000000001</v>
      </c>
      <c r="M35" s="1"/>
      <c r="N35" s="1"/>
      <c r="O35" s="1"/>
      <c r="P35" s="1"/>
      <c r="Q35" s="1">
        <f t="shared" si="4"/>
        <v>0.51919999999999999</v>
      </c>
      <c r="R35" s="13"/>
      <c r="S35" s="5"/>
      <c r="T35" s="1"/>
      <c r="U35" s="1">
        <f t="shared" si="5"/>
        <v>0</v>
      </c>
      <c r="V35" s="1">
        <f t="shared" si="6"/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1" t="s">
        <v>119</v>
      </c>
      <c r="AD35" s="1">
        <f t="shared" si="7"/>
        <v>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1" t="s">
        <v>66</v>
      </c>
      <c r="B36" s="1" t="s">
        <v>33</v>
      </c>
      <c r="C36" s="1">
        <v>1082.423</v>
      </c>
      <c r="D36" s="1">
        <v>525.49</v>
      </c>
      <c r="E36" s="10">
        <f>805.482+E62</f>
        <v>809.56999999999994</v>
      </c>
      <c r="F36" s="1">
        <v>673.56500000000005</v>
      </c>
      <c r="G36" s="6">
        <v>1</v>
      </c>
      <c r="H36" s="1">
        <v>40</v>
      </c>
      <c r="I36" s="1"/>
      <c r="J36" s="1">
        <v>744.53599999999994</v>
      </c>
      <c r="K36" s="1">
        <f t="shared" si="2"/>
        <v>65.033999999999992</v>
      </c>
      <c r="L36" s="1">
        <f t="shared" si="3"/>
        <v>707.1339999999999</v>
      </c>
      <c r="M36" s="1">
        <v>102.43600000000001</v>
      </c>
      <c r="N36" s="1"/>
      <c r="O36" s="1">
        <v>140.62680000000029</v>
      </c>
      <c r="P36" s="1">
        <v>464.44159999999982</v>
      </c>
      <c r="Q36" s="1">
        <f t="shared" si="4"/>
        <v>141.42679999999999</v>
      </c>
      <c r="R36" s="13">
        <f t="shared" si="11"/>
        <v>418.48819999999978</v>
      </c>
      <c r="S36" s="5"/>
      <c r="T36" s="1"/>
      <c r="U36" s="1">
        <f t="shared" si="5"/>
        <v>12</v>
      </c>
      <c r="V36" s="1">
        <f t="shared" si="6"/>
        <v>9.0409554624724606</v>
      </c>
      <c r="W36" s="1">
        <v>124.70820000000001</v>
      </c>
      <c r="X36" s="1">
        <v>116.6054</v>
      </c>
      <c r="Y36" s="1">
        <v>179.0428</v>
      </c>
      <c r="Z36" s="1">
        <v>193.2166</v>
      </c>
      <c r="AA36" s="1">
        <v>104.7398</v>
      </c>
      <c r="AB36" s="1">
        <v>62.917400000000001</v>
      </c>
      <c r="AC36" s="11" t="s">
        <v>121</v>
      </c>
      <c r="AD36" s="1">
        <f t="shared" si="7"/>
        <v>418.48819999999978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67</v>
      </c>
      <c r="B37" s="1" t="s">
        <v>33</v>
      </c>
      <c r="C37" s="1">
        <v>250.90799999999999</v>
      </c>
      <c r="D37" s="1">
        <v>483.93099999999998</v>
      </c>
      <c r="E37" s="1">
        <v>615.60199999999998</v>
      </c>
      <c r="F37" s="1">
        <v>79.484999999999999</v>
      </c>
      <c r="G37" s="6">
        <v>1</v>
      </c>
      <c r="H37" s="1">
        <v>35</v>
      </c>
      <c r="I37" s="1"/>
      <c r="J37" s="1">
        <v>603.55799999999999</v>
      </c>
      <c r="K37" s="1">
        <f t="shared" si="2"/>
        <v>12.043999999999983</v>
      </c>
      <c r="L37" s="1">
        <f t="shared" si="3"/>
        <v>246.34399999999999</v>
      </c>
      <c r="M37" s="1">
        <v>369.25799999999998</v>
      </c>
      <c r="N37" s="1"/>
      <c r="O37" s="1">
        <v>99.835800000000233</v>
      </c>
      <c r="P37" s="1">
        <v>128.14999999999961</v>
      </c>
      <c r="Q37" s="1">
        <f t="shared" si="4"/>
        <v>49.268799999999999</v>
      </c>
      <c r="R37" s="13">
        <f>11*Q37-P37-O37-N37-F37</f>
        <v>234.48600000000005</v>
      </c>
      <c r="S37" s="5"/>
      <c r="T37" s="1"/>
      <c r="U37" s="1">
        <f t="shared" si="5"/>
        <v>10.999999999999998</v>
      </c>
      <c r="V37" s="1">
        <f t="shared" si="6"/>
        <v>6.2406796999317997</v>
      </c>
      <c r="W37" s="1">
        <v>38.40079999999999</v>
      </c>
      <c r="X37" s="1">
        <v>38.170200000000023</v>
      </c>
      <c r="Y37" s="1">
        <v>50.45500000000002</v>
      </c>
      <c r="Z37" s="1">
        <v>55.249799999999979</v>
      </c>
      <c r="AA37" s="1">
        <v>31.445399999999999</v>
      </c>
      <c r="AB37" s="1">
        <v>30.257999999999999</v>
      </c>
      <c r="AC37" s="1"/>
      <c r="AD37" s="1">
        <f t="shared" si="7"/>
        <v>234.48600000000005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68</v>
      </c>
      <c r="B38" s="1" t="s">
        <v>33</v>
      </c>
      <c r="C38" s="1">
        <v>242.727</v>
      </c>
      <c r="D38" s="1">
        <v>93.533000000000001</v>
      </c>
      <c r="E38" s="1">
        <v>153.00200000000001</v>
      </c>
      <c r="F38" s="1">
        <v>168.303</v>
      </c>
      <c r="G38" s="6">
        <v>1</v>
      </c>
      <c r="H38" s="1">
        <v>45</v>
      </c>
      <c r="I38" s="1"/>
      <c r="J38" s="1">
        <v>138.9</v>
      </c>
      <c r="K38" s="1">
        <f t="shared" ref="K38:K69" si="13">E38-J38</f>
        <v>14.102000000000004</v>
      </c>
      <c r="L38" s="1">
        <f t="shared" si="3"/>
        <v>153.00200000000001</v>
      </c>
      <c r="M38" s="1"/>
      <c r="N38" s="1">
        <v>45.5628999999999</v>
      </c>
      <c r="O38" s="1"/>
      <c r="P38" s="1">
        <v>105.8203000000001</v>
      </c>
      <c r="Q38" s="1">
        <f t="shared" si="4"/>
        <v>30.6004</v>
      </c>
      <c r="R38" s="13">
        <f t="shared" si="11"/>
        <v>47.518599999999992</v>
      </c>
      <c r="S38" s="5"/>
      <c r="T38" s="1"/>
      <c r="U38" s="1">
        <f t="shared" si="5"/>
        <v>11.999999999999998</v>
      </c>
      <c r="V38" s="1">
        <f t="shared" si="6"/>
        <v>10.447124874184651</v>
      </c>
      <c r="W38" s="1">
        <v>31.204599999999999</v>
      </c>
      <c r="X38" s="1">
        <v>27.010200000000001</v>
      </c>
      <c r="Y38" s="1">
        <v>35.683599999999998</v>
      </c>
      <c r="Z38" s="1">
        <v>31.813400000000001</v>
      </c>
      <c r="AA38" s="1">
        <v>32.155799999999999</v>
      </c>
      <c r="AB38" s="1">
        <v>29.851800000000001</v>
      </c>
      <c r="AC38" s="1"/>
      <c r="AD38" s="1">
        <f t="shared" si="7"/>
        <v>47.518599999999992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69</v>
      </c>
      <c r="B39" s="1" t="s">
        <v>33</v>
      </c>
      <c r="C39" s="1">
        <v>69.879000000000005</v>
      </c>
      <c r="D39" s="1">
        <v>72.325999999999993</v>
      </c>
      <c r="E39" s="1">
        <v>61.414999999999999</v>
      </c>
      <c r="F39" s="1">
        <v>63.783000000000001</v>
      </c>
      <c r="G39" s="6">
        <v>1</v>
      </c>
      <c r="H39" s="1">
        <v>30</v>
      </c>
      <c r="I39" s="1"/>
      <c r="J39" s="1">
        <v>54.2</v>
      </c>
      <c r="K39" s="1">
        <f t="shared" si="13"/>
        <v>7.2149999999999963</v>
      </c>
      <c r="L39" s="1">
        <f t="shared" si="3"/>
        <v>61.414999999999999</v>
      </c>
      <c r="M39" s="1"/>
      <c r="N39" s="1"/>
      <c r="O39" s="1"/>
      <c r="P39" s="1">
        <v>23.257999999999999</v>
      </c>
      <c r="Q39" s="1">
        <f t="shared" si="4"/>
        <v>12.282999999999999</v>
      </c>
      <c r="R39" s="13">
        <f>11*Q39-P39-O39-N39-F39</f>
        <v>48.072000000000003</v>
      </c>
      <c r="S39" s="5"/>
      <c r="T39" s="1"/>
      <c r="U39" s="1">
        <f t="shared" si="5"/>
        <v>11</v>
      </c>
      <c r="V39" s="1">
        <f t="shared" si="6"/>
        <v>7.0862981356346166</v>
      </c>
      <c r="W39" s="1">
        <v>10.932600000000001</v>
      </c>
      <c r="X39" s="1">
        <v>3.3298000000000001</v>
      </c>
      <c r="Y39" s="1">
        <v>7.227199999999999</v>
      </c>
      <c r="Z39" s="1">
        <v>15.236800000000001</v>
      </c>
      <c r="AA39" s="1">
        <v>8.232800000000001</v>
      </c>
      <c r="AB39" s="1">
        <v>-0.21479999999999999</v>
      </c>
      <c r="AC39" s="1"/>
      <c r="AD39" s="1">
        <f t="shared" si="7"/>
        <v>48.072000000000003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70</v>
      </c>
      <c r="B40" s="1" t="s">
        <v>33</v>
      </c>
      <c r="C40" s="1">
        <v>712.43499999999995</v>
      </c>
      <c r="D40" s="1">
        <v>51.835999999999999</v>
      </c>
      <c r="E40" s="1">
        <v>458.01100000000002</v>
      </c>
      <c r="F40" s="1">
        <v>252.87100000000001</v>
      </c>
      <c r="G40" s="6">
        <v>1</v>
      </c>
      <c r="H40" s="1">
        <v>45</v>
      </c>
      <c r="I40" s="1"/>
      <c r="J40" s="1">
        <v>447</v>
      </c>
      <c r="K40" s="1">
        <f t="shared" si="13"/>
        <v>11.011000000000024</v>
      </c>
      <c r="L40" s="1">
        <f t="shared" si="3"/>
        <v>458.01100000000002</v>
      </c>
      <c r="M40" s="1"/>
      <c r="N40" s="1">
        <v>200</v>
      </c>
      <c r="O40" s="1">
        <v>200</v>
      </c>
      <c r="P40" s="1">
        <v>308.96600000000001</v>
      </c>
      <c r="Q40" s="1">
        <f t="shared" si="4"/>
        <v>91.602200000000011</v>
      </c>
      <c r="R40" s="13">
        <f t="shared" si="11"/>
        <v>137.38939999999999</v>
      </c>
      <c r="S40" s="5"/>
      <c r="T40" s="1"/>
      <c r="U40" s="1">
        <f t="shared" si="5"/>
        <v>11.999999999999998</v>
      </c>
      <c r="V40" s="1">
        <f t="shared" si="6"/>
        <v>10.500151743080405</v>
      </c>
      <c r="W40" s="1">
        <v>93.59</v>
      </c>
      <c r="X40" s="1">
        <v>87.693799999999982</v>
      </c>
      <c r="Y40" s="1">
        <v>88.398999999999987</v>
      </c>
      <c r="Z40" s="1">
        <v>94.1858</v>
      </c>
      <c r="AA40" s="1">
        <v>103.71939999999999</v>
      </c>
      <c r="AB40" s="1">
        <v>93.656800000000004</v>
      </c>
      <c r="AC40" s="1"/>
      <c r="AD40" s="1">
        <f t="shared" si="7"/>
        <v>137.38939999999999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71</v>
      </c>
      <c r="B41" s="1" t="s">
        <v>33</v>
      </c>
      <c r="C41" s="1">
        <v>465.94200000000001</v>
      </c>
      <c r="D41" s="1">
        <v>129.16800000000001</v>
      </c>
      <c r="E41" s="1">
        <v>285.411</v>
      </c>
      <c r="F41" s="1">
        <v>264.97899999999998</v>
      </c>
      <c r="G41" s="6">
        <v>1</v>
      </c>
      <c r="H41" s="1">
        <v>45</v>
      </c>
      <c r="I41" s="1"/>
      <c r="J41" s="1">
        <v>285.39999999999998</v>
      </c>
      <c r="K41" s="1">
        <f t="shared" si="13"/>
        <v>1.1000000000024102E-2</v>
      </c>
      <c r="L41" s="1">
        <f t="shared" si="3"/>
        <v>285.411</v>
      </c>
      <c r="M41" s="1"/>
      <c r="N41" s="1">
        <v>150</v>
      </c>
      <c r="O41" s="1">
        <v>100</v>
      </c>
      <c r="P41" s="1">
        <v>155.06840000000011</v>
      </c>
      <c r="Q41" s="1">
        <f t="shared" si="4"/>
        <v>57.0822</v>
      </c>
      <c r="R41" s="13">
        <f t="shared" si="11"/>
        <v>14.938999999999908</v>
      </c>
      <c r="S41" s="5"/>
      <c r="T41" s="1"/>
      <c r="U41" s="1">
        <f t="shared" si="5"/>
        <v>12</v>
      </c>
      <c r="V41" s="1">
        <f t="shared" si="6"/>
        <v>11.738289694510726</v>
      </c>
      <c r="W41" s="1">
        <v>63.013199999999998</v>
      </c>
      <c r="X41" s="1">
        <v>62.393599999999992</v>
      </c>
      <c r="Y41" s="1">
        <v>75.616799999999998</v>
      </c>
      <c r="Z41" s="1">
        <v>78.881600000000006</v>
      </c>
      <c r="AA41" s="1">
        <v>75.405600000000007</v>
      </c>
      <c r="AB41" s="1">
        <v>80.618200000000002</v>
      </c>
      <c r="AC41" s="1"/>
      <c r="AD41" s="1">
        <f t="shared" si="7"/>
        <v>14.938999999999908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72</v>
      </c>
      <c r="B42" s="1" t="s">
        <v>33</v>
      </c>
      <c r="C42" s="1">
        <v>278.21100000000001</v>
      </c>
      <c r="D42" s="1">
        <v>198.10499999999999</v>
      </c>
      <c r="E42" s="1">
        <v>108.077</v>
      </c>
      <c r="F42" s="1">
        <v>348.82100000000003</v>
      </c>
      <c r="G42" s="6">
        <v>1</v>
      </c>
      <c r="H42" s="1">
        <v>45</v>
      </c>
      <c r="I42" s="1"/>
      <c r="J42" s="1">
        <v>120.9</v>
      </c>
      <c r="K42" s="1">
        <f t="shared" si="13"/>
        <v>-12.823000000000008</v>
      </c>
      <c r="L42" s="1">
        <f t="shared" si="3"/>
        <v>108.077</v>
      </c>
      <c r="M42" s="1"/>
      <c r="N42" s="1"/>
      <c r="O42" s="1"/>
      <c r="P42" s="1"/>
      <c r="Q42" s="1">
        <f t="shared" si="4"/>
        <v>21.615400000000001</v>
      </c>
      <c r="R42" s="13"/>
      <c r="S42" s="5"/>
      <c r="T42" s="1"/>
      <c r="U42" s="1">
        <f t="shared" si="5"/>
        <v>16.137614848672705</v>
      </c>
      <c r="V42" s="1">
        <f t="shared" si="6"/>
        <v>16.137614848672705</v>
      </c>
      <c r="W42" s="1">
        <v>21.292000000000002</v>
      </c>
      <c r="X42" s="1">
        <v>26.4224</v>
      </c>
      <c r="Y42" s="1">
        <v>45.4574</v>
      </c>
      <c r="Z42" s="1">
        <v>48.153199999999998</v>
      </c>
      <c r="AA42" s="1">
        <v>20.452200000000001</v>
      </c>
      <c r="AB42" s="1">
        <v>28.0106</v>
      </c>
      <c r="AC42" s="9" t="s">
        <v>34</v>
      </c>
      <c r="AD42" s="1">
        <f t="shared" si="7"/>
        <v>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73</v>
      </c>
      <c r="B43" s="1" t="s">
        <v>33</v>
      </c>
      <c r="C43" s="1"/>
      <c r="D43" s="1">
        <v>386.13099999999997</v>
      </c>
      <c r="E43" s="1">
        <v>386.13099999999997</v>
      </c>
      <c r="F43" s="1"/>
      <c r="G43" s="6">
        <v>0</v>
      </c>
      <c r="H43" s="1" t="e">
        <v>#N/A</v>
      </c>
      <c r="I43" s="1"/>
      <c r="J43" s="1">
        <v>387.43099999999998</v>
      </c>
      <c r="K43" s="1">
        <f t="shared" si="13"/>
        <v>-1.3000000000000114</v>
      </c>
      <c r="L43" s="1">
        <f t="shared" si="3"/>
        <v>0</v>
      </c>
      <c r="M43" s="1">
        <v>386.13099999999997</v>
      </c>
      <c r="N43" s="1"/>
      <c r="O43" s="1"/>
      <c r="P43" s="1"/>
      <c r="Q43" s="1">
        <f t="shared" si="4"/>
        <v>0</v>
      </c>
      <c r="R43" s="5"/>
      <c r="S43" s="5"/>
      <c r="T43" s="1"/>
      <c r="U43" s="1" t="e">
        <f t="shared" si="5"/>
        <v>#DIV/0!</v>
      </c>
      <c r="V43" s="1" t="e">
        <f t="shared" si="6"/>
        <v>#DIV/0!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/>
      <c r="AD43" s="1">
        <f t="shared" si="7"/>
        <v>0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74</v>
      </c>
      <c r="B44" s="1" t="s">
        <v>33</v>
      </c>
      <c r="C44" s="1">
        <v>44.173999999999999</v>
      </c>
      <c r="D44" s="1">
        <v>156.92400000000001</v>
      </c>
      <c r="E44" s="1">
        <v>184.78700000000001</v>
      </c>
      <c r="F44" s="1">
        <v>8.0329999999999995</v>
      </c>
      <c r="G44" s="6">
        <v>1</v>
      </c>
      <c r="H44" s="1">
        <v>35</v>
      </c>
      <c r="I44" s="1"/>
      <c r="J44" s="1">
        <v>188.596</v>
      </c>
      <c r="K44" s="1">
        <f t="shared" si="13"/>
        <v>-3.8089999999999975</v>
      </c>
      <c r="L44" s="1">
        <f t="shared" si="3"/>
        <v>28.091000000000008</v>
      </c>
      <c r="M44" s="1">
        <v>156.696</v>
      </c>
      <c r="N44" s="1">
        <v>41.427799999999948</v>
      </c>
      <c r="O44" s="1">
        <v>40</v>
      </c>
      <c r="P44" s="1"/>
      <c r="Q44" s="1">
        <f t="shared" si="4"/>
        <v>5.6182000000000016</v>
      </c>
      <c r="R44" s="13"/>
      <c r="S44" s="5"/>
      <c r="T44" s="1"/>
      <c r="U44" s="1">
        <f t="shared" si="5"/>
        <v>15.923391833683372</v>
      </c>
      <c r="V44" s="1">
        <f t="shared" si="6"/>
        <v>15.923391833683372</v>
      </c>
      <c r="W44" s="1">
        <v>5.618599999999998</v>
      </c>
      <c r="X44" s="1">
        <v>11.021800000000001</v>
      </c>
      <c r="Y44" s="1">
        <v>12.6158</v>
      </c>
      <c r="Z44" s="1">
        <v>6.8863999999999974</v>
      </c>
      <c r="AA44" s="1">
        <v>4.2723999999999993</v>
      </c>
      <c r="AB44" s="1">
        <v>8.5489999999999977</v>
      </c>
      <c r="AC44" s="1"/>
      <c r="AD44" s="1">
        <f t="shared" si="7"/>
        <v>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75</v>
      </c>
      <c r="B45" s="1" t="s">
        <v>39</v>
      </c>
      <c r="C45" s="1">
        <v>498</v>
      </c>
      <c r="D45" s="1">
        <v>228</v>
      </c>
      <c r="E45" s="1">
        <v>332</v>
      </c>
      <c r="F45" s="1">
        <v>277</v>
      </c>
      <c r="G45" s="6">
        <v>0.4</v>
      </c>
      <c r="H45" s="1">
        <v>45</v>
      </c>
      <c r="I45" s="1"/>
      <c r="J45" s="1">
        <v>340</v>
      </c>
      <c r="K45" s="1">
        <f t="shared" si="13"/>
        <v>-8</v>
      </c>
      <c r="L45" s="1">
        <f t="shared" si="3"/>
        <v>332</v>
      </c>
      <c r="M45" s="1"/>
      <c r="N45" s="1"/>
      <c r="O45" s="1"/>
      <c r="P45" s="1">
        <v>357.2</v>
      </c>
      <c r="Q45" s="1">
        <f t="shared" si="4"/>
        <v>66.400000000000006</v>
      </c>
      <c r="R45" s="13">
        <f t="shared" ref="R45" si="14">12*Q45-P45-O45-N45-F45</f>
        <v>162.60000000000008</v>
      </c>
      <c r="S45" s="5"/>
      <c r="T45" s="1"/>
      <c r="U45" s="1">
        <f t="shared" si="5"/>
        <v>12.000000000000002</v>
      </c>
      <c r="V45" s="1">
        <f t="shared" si="6"/>
        <v>9.5512048192771086</v>
      </c>
      <c r="W45" s="1">
        <v>63.6</v>
      </c>
      <c r="X45" s="1">
        <v>23</v>
      </c>
      <c r="Y45" s="1">
        <v>23.8</v>
      </c>
      <c r="Z45" s="1">
        <v>59.8</v>
      </c>
      <c r="AA45" s="1">
        <v>35.799999999999997</v>
      </c>
      <c r="AB45" s="1">
        <v>22.6</v>
      </c>
      <c r="AC45" s="1"/>
      <c r="AD45" s="1">
        <f t="shared" si="7"/>
        <v>65.040000000000035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76</v>
      </c>
      <c r="B46" s="1" t="s">
        <v>33</v>
      </c>
      <c r="C46" s="1"/>
      <c r="D46" s="1">
        <v>206.72300000000001</v>
      </c>
      <c r="E46" s="1">
        <v>206.72300000000001</v>
      </c>
      <c r="F46" s="1"/>
      <c r="G46" s="6">
        <v>0</v>
      </c>
      <c r="H46" s="1" t="e">
        <v>#N/A</v>
      </c>
      <c r="I46" s="1"/>
      <c r="J46" s="1">
        <v>206.72300000000001</v>
      </c>
      <c r="K46" s="1">
        <f t="shared" si="13"/>
        <v>0</v>
      </c>
      <c r="L46" s="1">
        <f t="shared" si="3"/>
        <v>0</v>
      </c>
      <c r="M46" s="1">
        <v>206.72300000000001</v>
      </c>
      <c r="N46" s="1"/>
      <c r="O46" s="1"/>
      <c r="P46" s="1"/>
      <c r="Q46" s="1">
        <f t="shared" si="4"/>
        <v>0</v>
      </c>
      <c r="R46" s="5"/>
      <c r="S46" s="5"/>
      <c r="T46" s="1"/>
      <c r="U46" s="1" t="e">
        <f t="shared" si="5"/>
        <v>#DIV/0!</v>
      </c>
      <c r="V46" s="1" t="e">
        <f t="shared" si="6"/>
        <v>#DIV/0!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/>
      <c r="AD46" s="1">
        <f t="shared" si="7"/>
        <v>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77</v>
      </c>
      <c r="B47" s="1" t="s">
        <v>33</v>
      </c>
      <c r="C47" s="1">
        <v>523.67200000000003</v>
      </c>
      <c r="D47" s="1">
        <v>0.92800000000000005</v>
      </c>
      <c r="E47" s="1">
        <v>144.41999999999999</v>
      </c>
      <c r="F47" s="1">
        <v>320.77300000000002</v>
      </c>
      <c r="G47" s="6">
        <v>1</v>
      </c>
      <c r="H47" s="1">
        <v>40</v>
      </c>
      <c r="I47" s="1"/>
      <c r="J47" s="1">
        <v>149.6</v>
      </c>
      <c r="K47" s="1">
        <f t="shared" si="13"/>
        <v>-5.1800000000000068</v>
      </c>
      <c r="L47" s="1">
        <f t="shared" si="3"/>
        <v>144.41999999999999</v>
      </c>
      <c r="M47" s="1"/>
      <c r="N47" s="1">
        <v>76.591800000000035</v>
      </c>
      <c r="O47" s="1"/>
      <c r="P47" s="1"/>
      <c r="Q47" s="1">
        <f t="shared" si="4"/>
        <v>28.883999999999997</v>
      </c>
      <c r="R47" s="13"/>
      <c r="S47" s="5"/>
      <c r="T47" s="1"/>
      <c r="U47" s="1">
        <f t="shared" si="5"/>
        <v>13.757263536906249</v>
      </c>
      <c r="V47" s="1">
        <f t="shared" si="6"/>
        <v>13.757263536906249</v>
      </c>
      <c r="W47" s="1">
        <v>34.991599999999998</v>
      </c>
      <c r="X47" s="1">
        <v>42.255600000000001</v>
      </c>
      <c r="Y47" s="1">
        <v>35.539199999999987</v>
      </c>
      <c r="Z47" s="1">
        <v>34.306600000000003</v>
      </c>
      <c r="AA47" s="1">
        <v>59.964399999999998</v>
      </c>
      <c r="AB47" s="1">
        <v>52.823400000000007</v>
      </c>
      <c r="AC47" s="1"/>
      <c r="AD47" s="1">
        <f t="shared" si="7"/>
        <v>0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78</v>
      </c>
      <c r="B48" s="1" t="s">
        <v>39</v>
      </c>
      <c r="C48" s="1">
        <v>422</v>
      </c>
      <c r="D48" s="1">
        <v>210</v>
      </c>
      <c r="E48" s="1">
        <v>436</v>
      </c>
      <c r="F48" s="1">
        <v>84</v>
      </c>
      <c r="G48" s="6">
        <v>0.4</v>
      </c>
      <c r="H48" s="1">
        <v>40</v>
      </c>
      <c r="I48" s="1"/>
      <c r="J48" s="1">
        <v>491</v>
      </c>
      <c r="K48" s="1">
        <f t="shared" si="13"/>
        <v>-55</v>
      </c>
      <c r="L48" s="1">
        <f t="shared" si="3"/>
        <v>316</v>
      </c>
      <c r="M48" s="1">
        <v>120</v>
      </c>
      <c r="N48" s="1"/>
      <c r="O48" s="1"/>
      <c r="P48" s="1">
        <v>290.8</v>
      </c>
      <c r="Q48" s="1">
        <f t="shared" si="4"/>
        <v>63.2</v>
      </c>
      <c r="R48" s="13">
        <f t="shared" ref="R48:R60" si="15">12*Q48-P48-O48-N48-F48</f>
        <v>383.60000000000008</v>
      </c>
      <c r="S48" s="5"/>
      <c r="T48" s="1"/>
      <c r="U48" s="1">
        <f t="shared" si="5"/>
        <v>12.000000000000002</v>
      </c>
      <c r="V48" s="1">
        <f t="shared" si="6"/>
        <v>5.9303797468354427</v>
      </c>
      <c r="W48" s="1">
        <v>46.4</v>
      </c>
      <c r="X48" s="1">
        <v>19.600000000000001</v>
      </c>
      <c r="Y48" s="1">
        <v>0</v>
      </c>
      <c r="Z48" s="1">
        <v>46.6</v>
      </c>
      <c r="AA48" s="1">
        <v>46.2</v>
      </c>
      <c r="AB48" s="1">
        <v>1</v>
      </c>
      <c r="AC48" s="1"/>
      <c r="AD48" s="1">
        <f t="shared" si="7"/>
        <v>153.44000000000003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79</v>
      </c>
      <c r="B49" s="1" t="s">
        <v>39</v>
      </c>
      <c r="C49" s="1">
        <v>561</v>
      </c>
      <c r="D49" s="1">
        <v>798</v>
      </c>
      <c r="E49" s="1">
        <v>615</v>
      </c>
      <c r="F49" s="1">
        <v>603</v>
      </c>
      <c r="G49" s="6">
        <v>0.4</v>
      </c>
      <c r="H49" s="1">
        <v>45</v>
      </c>
      <c r="I49" s="1"/>
      <c r="J49" s="1">
        <v>615</v>
      </c>
      <c r="K49" s="1">
        <f t="shared" si="13"/>
        <v>0</v>
      </c>
      <c r="L49" s="1">
        <f t="shared" si="3"/>
        <v>495</v>
      </c>
      <c r="M49" s="1">
        <v>120</v>
      </c>
      <c r="N49" s="1"/>
      <c r="O49" s="1">
        <v>600</v>
      </c>
      <c r="P49" s="1"/>
      <c r="Q49" s="1">
        <f t="shared" si="4"/>
        <v>99</v>
      </c>
      <c r="R49" s="13"/>
      <c r="S49" s="5"/>
      <c r="T49" s="1"/>
      <c r="U49" s="1">
        <f t="shared" si="5"/>
        <v>12.151515151515152</v>
      </c>
      <c r="V49" s="1">
        <f t="shared" si="6"/>
        <v>12.151515151515152</v>
      </c>
      <c r="W49" s="1">
        <v>111</v>
      </c>
      <c r="X49" s="1">
        <v>134</v>
      </c>
      <c r="Y49" s="1">
        <v>139</v>
      </c>
      <c r="Z49" s="1">
        <v>78.685599999999994</v>
      </c>
      <c r="AA49" s="1">
        <v>92</v>
      </c>
      <c r="AB49" s="1">
        <v>158.19999999999999</v>
      </c>
      <c r="AC49" s="1"/>
      <c r="AD49" s="1">
        <f t="shared" si="7"/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80</v>
      </c>
      <c r="B50" s="1" t="s">
        <v>39</v>
      </c>
      <c r="C50" s="1">
        <v>1076</v>
      </c>
      <c r="D50" s="1">
        <v>792</v>
      </c>
      <c r="E50" s="1">
        <v>722</v>
      </c>
      <c r="F50" s="1">
        <v>1024</v>
      </c>
      <c r="G50" s="6">
        <v>0.4</v>
      </c>
      <c r="H50" s="1">
        <v>40</v>
      </c>
      <c r="I50" s="1"/>
      <c r="J50" s="1">
        <v>724</v>
      </c>
      <c r="K50" s="1">
        <f t="shared" si="13"/>
        <v>-2</v>
      </c>
      <c r="L50" s="1">
        <f t="shared" si="3"/>
        <v>572</v>
      </c>
      <c r="M50" s="1">
        <v>150</v>
      </c>
      <c r="N50" s="1"/>
      <c r="O50" s="1">
        <v>300</v>
      </c>
      <c r="P50" s="1"/>
      <c r="Q50" s="1">
        <f t="shared" si="4"/>
        <v>114.4</v>
      </c>
      <c r="R50" s="13">
        <f t="shared" si="15"/>
        <v>48.800000000000182</v>
      </c>
      <c r="S50" s="5"/>
      <c r="T50" s="1"/>
      <c r="U50" s="1">
        <f t="shared" si="5"/>
        <v>12.000000000000002</v>
      </c>
      <c r="V50" s="1">
        <f t="shared" si="6"/>
        <v>11.573426573426573</v>
      </c>
      <c r="W50" s="1">
        <v>91.8</v>
      </c>
      <c r="X50" s="1">
        <v>149.4</v>
      </c>
      <c r="Y50" s="1">
        <v>228.4</v>
      </c>
      <c r="Z50" s="1">
        <v>210.2</v>
      </c>
      <c r="AA50" s="1">
        <v>108.4</v>
      </c>
      <c r="AB50" s="1">
        <v>149.19999999999999</v>
      </c>
      <c r="AC50" s="1"/>
      <c r="AD50" s="1">
        <f t="shared" si="7"/>
        <v>19.520000000000074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81</v>
      </c>
      <c r="B51" s="1" t="s">
        <v>33</v>
      </c>
      <c r="C51" s="1">
        <v>86.206000000000003</v>
      </c>
      <c r="D51" s="1">
        <v>53.914000000000001</v>
      </c>
      <c r="E51" s="1">
        <v>17.486000000000001</v>
      </c>
      <c r="F51" s="1">
        <v>121.176</v>
      </c>
      <c r="G51" s="6">
        <v>1</v>
      </c>
      <c r="H51" s="1">
        <v>50</v>
      </c>
      <c r="I51" s="1"/>
      <c r="J51" s="1">
        <v>17.8</v>
      </c>
      <c r="K51" s="1">
        <f t="shared" si="13"/>
        <v>-0.31400000000000006</v>
      </c>
      <c r="L51" s="1">
        <f t="shared" si="3"/>
        <v>17.486000000000001</v>
      </c>
      <c r="M51" s="1"/>
      <c r="N51" s="1"/>
      <c r="O51" s="1"/>
      <c r="P51" s="1"/>
      <c r="Q51" s="1">
        <f t="shared" si="4"/>
        <v>3.4972000000000003</v>
      </c>
      <c r="R51" s="13"/>
      <c r="S51" s="5"/>
      <c r="T51" s="1"/>
      <c r="U51" s="1">
        <f t="shared" si="5"/>
        <v>34.64943383278051</v>
      </c>
      <c r="V51" s="1">
        <f t="shared" si="6"/>
        <v>34.64943383278051</v>
      </c>
      <c r="W51" s="1">
        <v>3.5064000000000002</v>
      </c>
      <c r="X51" s="1">
        <v>7.6236000000000006</v>
      </c>
      <c r="Y51" s="1">
        <v>9.2392000000000003</v>
      </c>
      <c r="Z51" s="1">
        <v>12.2014</v>
      </c>
      <c r="AA51" s="1">
        <v>9.7677999999999994</v>
      </c>
      <c r="AB51" s="1">
        <v>1.359</v>
      </c>
      <c r="AC51" s="1"/>
      <c r="AD51" s="1">
        <f t="shared" si="7"/>
        <v>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82</v>
      </c>
      <c r="B52" s="1" t="s">
        <v>33</v>
      </c>
      <c r="C52" s="1">
        <v>303.69400000000002</v>
      </c>
      <c r="D52" s="1">
        <v>85.992000000000004</v>
      </c>
      <c r="E52" s="1">
        <v>104.605</v>
      </c>
      <c r="F52" s="1">
        <v>249.15199999999999</v>
      </c>
      <c r="G52" s="6">
        <v>1</v>
      </c>
      <c r="H52" s="1">
        <v>50</v>
      </c>
      <c r="I52" s="1"/>
      <c r="J52" s="1">
        <v>99.55</v>
      </c>
      <c r="K52" s="1">
        <f t="shared" si="13"/>
        <v>5.0550000000000068</v>
      </c>
      <c r="L52" s="1">
        <f t="shared" si="3"/>
        <v>104.605</v>
      </c>
      <c r="M52" s="1"/>
      <c r="N52" s="1">
        <v>50.506399999999992</v>
      </c>
      <c r="O52" s="1">
        <v>40</v>
      </c>
      <c r="P52" s="1"/>
      <c r="Q52" s="1">
        <f t="shared" si="4"/>
        <v>20.920999999999999</v>
      </c>
      <c r="R52" s="13"/>
      <c r="S52" s="5"/>
      <c r="T52" s="1"/>
      <c r="U52" s="1">
        <f t="shared" si="5"/>
        <v>16.235285120214137</v>
      </c>
      <c r="V52" s="1">
        <f t="shared" si="6"/>
        <v>16.235285120214137</v>
      </c>
      <c r="W52" s="1">
        <v>23.468399999999999</v>
      </c>
      <c r="X52" s="1">
        <v>33.321800000000003</v>
      </c>
      <c r="Y52" s="1">
        <v>37.081200000000003</v>
      </c>
      <c r="Z52" s="1">
        <v>36.691400000000002</v>
      </c>
      <c r="AA52" s="1">
        <v>35.225999999999999</v>
      </c>
      <c r="AB52" s="1">
        <v>30.465</v>
      </c>
      <c r="AC52" s="1"/>
      <c r="AD52" s="1">
        <f t="shared" si="7"/>
        <v>0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83</v>
      </c>
      <c r="B53" s="1" t="s">
        <v>33</v>
      </c>
      <c r="C53" s="1">
        <v>101.57</v>
      </c>
      <c r="D53" s="1">
        <v>303.22500000000002</v>
      </c>
      <c r="E53" s="1">
        <v>321.399</v>
      </c>
      <c r="F53" s="1">
        <v>80.453999999999994</v>
      </c>
      <c r="G53" s="6">
        <v>1</v>
      </c>
      <c r="H53" s="1">
        <v>55</v>
      </c>
      <c r="I53" s="1"/>
      <c r="J53" s="1">
        <v>320.07499999999999</v>
      </c>
      <c r="K53" s="1">
        <f t="shared" si="13"/>
        <v>1.3240000000000123</v>
      </c>
      <c r="L53" s="1">
        <f t="shared" si="3"/>
        <v>18.173999999999978</v>
      </c>
      <c r="M53" s="1">
        <v>303.22500000000002</v>
      </c>
      <c r="N53" s="1">
        <v>54.609000000000023</v>
      </c>
      <c r="O53" s="1"/>
      <c r="P53" s="1"/>
      <c r="Q53" s="1">
        <f t="shared" si="4"/>
        <v>3.6347999999999958</v>
      </c>
      <c r="R53" s="13"/>
      <c r="S53" s="5"/>
      <c r="T53" s="1"/>
      <c r="U53" s="1">
        <f t="shared" si="5"/>
        <v>37.158303070320287</v>
      </c>
      <c r="V53" s="1">
        <f t="shared" si="6"/>
        <v>37.158303070320287</v>
      </c>
      <c r="W53" s="1">
        <v>5.6216000000000008</v>
      </c>
      <c r="X53" s="1">
        <v>11.797000000000001</v>
      </c>
      <c r="Y53" s="1">
        <v>10.6448</v>
      </c>
      <c r="Z53" s="1">
        <v>2.5042000000000031</v>
      </c>
      <c r="AA53" s="1">
        <v>3.8956000000000022</v>
      </c>
      <c r="AB53" s="1">
        <v>12.7888</v>
      </c>
      <c r="AC53" s="1"/>
      <c r="AD53" s="1">
        <f t="shared" si="7"/>
        <v>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84</v>
      </c>
      <c r="B54" s="1" t="s">
        <v>33</v>
      </c>
      <c r="C54" s="1">
        <v>74.77</v>
      </c>
      <c r="D54" s="1">
        <v>0.86399999999999999</v>
      </c>
      <c r="E54" s="1">
        <v>10.513999999999999</v>
      </c>
      <c r="F54" s="1">
        <v>62.085999999999999</v>
      </c>
      <c r="G54" s="6">
        <v>1</v>
      </c>
      <c r="H54" s="1">
        <v>50</v>
      </c>
      <c r="I54" s="1"/>
      <c r="J54" s="1">
        <v>9.1</v>
      </c>
      <c r="K54" s="1">
        <f t="shared" si="13"/>
        <v>1.4139999999999997</v>
      </c>
      <c r="L54" s="1">
        <f t="shared" si="3"/>
        <v>10.513999999999999</v>
      </c>
      <c r="M54" s="1"/>
      <c r="N54" s="1"/>
      <c r="O54" s="1"/>
      <c r="P54" s="1"/>
      <c r="Q54" s="1">
        <f t="shared" si="4"/>
        <v>2.1027999999999998</v>
      </c>
      <c r="R54" s="13"/>
      <c r="S54" s="5"/>
      <c r="T54" s="1"/>
      <c r="U54" s="1">
        <f t="shared" si="5"/>
        <v>29.525394711812822</v>
      </c>
      <c r="V54" s="1">
        <f t="shared" si="6"/>
        <v>29.525394711812822</v>
      </c>
      <c r="W54" s="1">
        <v>0.90879999999999994</v>
      </c>
      <c r="X54" s="1">
        <v>1.2128000000000001</v>
      </c>
      <c r="Y54" s="1">
        <v>1.2139999999999991</v>
      </c>
      <c r="Z54" s="1">
        <v>3.3384000000000009</v>
      </c>
      <c r="AA54" s="1">
        <v>4.5236000000000001</v>
      </c>
      <c r="AB54" s="1">
        <v>5.45</v>
      </c>
      <c r="AC54" s="9" t="s">
        <v>34</v>
      </c>
      <c r="AD54" s="1">
        <f t="shared" si="7"/>
        <v>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1" t="s">
        <v>85</v>
      </c>
      <c r="B55" s="1" t="s">
        <v>33</v>
      </c>
      <c r="C55" s="1">
        <v>168.74799999999999</v>
      </c>
      <c r="D55" s="1">
        <v>140.518</v>
      </c>
      <c r="E55" s="10">
        <f>222.024+E20</f>
        <v>227.11500000000001</v>
      </c>
      <c r="F55" s="1">
        <v>70.236000000000004</v>
      </c>
      <c r="G55" s="6">
        <v>1</v>
      </c>
      <c r="H55" s="1">
        <v>40</v>
      </c>
      <c r="I55" s="1"/>
      <c r="J55" s="1">
        <v>216.74</v>
      </c>
      <c r="K55" s="1">
        <f t="shared" si="13"/>
        <v>10.375</v>
      </c>
      <c r="L55" s="1">
        <f t="shared" si="3"/>
        <v>122.47500000000001</v>
      </c>
      <c r="M55" s="1">
        <v>104.64</v>
      </c>
      <c r="N55" s="1">
        <v>77.825400000000002</v>
      </c>
      <c r="O55" s="1"/>
      <c r="P55" s="1">
        <v>77.603200000000015</v>
      </c>
      <c r="Q55" s="1">
        <f t="shared" si="4"/>
        <v>24.495000000000001</v>
      </c>
      <c r="R55" s="13">
        <f t="shared" si="15"/>
        <v>68.275399999999976</v>
      </c>
      <c r="S55" s="5"/>
      <c r="T55" s="1"/>
      <c r="U55" s="1">
        <f t="shared" si="5"/>
        <v>12</v>
      </c>
      <c r="V55" s="1">
        <f t="shared" si="6"/>
        <v>9.2126801388038366</v>
      </c>
      <c r="W55" s="1">
        <v>22.3368</v>
      </c>
      <c r="X55" s="1">
        <v>20.616</v>
      </c>
      <c r="Y55" s="1">
        <v>24.405999999999999</v>
      </c>
      <c r="Z55" s="1">
        <v>25.545999999999999</v>
      </c>
      <c r="AA55" s="1">
        <v>24.646999999999998</v>
      </c>
      <c r="AB55" s="1">
        <v>26.422000000000001</v>
      </c>
      <c r="AC55" s="11" t="s">
        <v>118</v>
      </c>
      <c r="AD55" s="1">
        <f t="shared" si="7"/>
        <v>68.275399999999976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86</v>
      </c>
      <c r="B56" s="1" t="s">
        <v>33</v>
      </c>
      <c r="C56" s="1">
        <v>300.45600000000002</v>
      </c>
      <c r="D56" s="1">
        <v>153.59299999999999</v>
      </c>
      <c r="E56" s="1">
        <v>248.66300000000001</v>
      </c>
      <c r="F56" s="1">
        <v>179.32400000000001</v>
      </c>
      <c r="G56" s="6">
        <v>1</v>
      </c>
      <c r="H56" s="1">
        <v>40</v>
      </c>
      <c r="I56" s="1"/>
      <c r="J56" s="1">
        <v>254.69300000000001</v>
      </c>
      <c r="K56" s="1">
        <f t="shared" si="13"/>
        <v>-6.0300000000000011</v>
      </c>
      <c r="L56" s="1">
        <f t="shared" si="3"/>
        <v>95.070000000000022</v>
      </c>
      <c r="M56" s="1">
        <v>153.59299999999999</v>
      </c>
      <c r="N56" s="1">
        <v>31.279399999999949</v>
      </c>
      <c r="O56" s="1"/>
      <c r="P56" s="1"/>
      <c r="Q56" s="1">
        <f t="shared" si="4"/>
        <v>19.014000000000003</v>
      </c>
      <c r="R56" s="13">
        <f t="shared" si="15"/>
        <v>17.56460000000007</v>
      </c>
      <c r="S56" s="5"/>
      <c r="T56" s="1"/>
      <c r="U56" s="1">
        <f t="shared" si="5"/>
        <v>12</v>
      </c>
      <c r="V56" s="1">
        <f t="shared" si="6"/>
        <v>11.076228042495</v>
      </c>
      <c r="W56" s="1">
        <v>19.473600000000001</v>
      </c>
      <c r="X56" s="1">
        <v>24.3948</v>
      </c>
      <c r="Y56" s="1">
        <v>28.0138</v>
      </c>
      <c r="Z56" s="1">
        <v>30.363199999999999</v>
      </c>
      <c r="AA56" s="1">
        <v>36.651400000000002</v>
      </c>
      <c r="AB56" s="1">
        <v>37.320599999999999</v>
      </c>
      <c r="AC56" s="1"/>
      <c r="AD56" s="1">
        <f t="shared" si="7"/>
        <v>17.56460000000007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1" t="s">
        <v>87</v>
      </c>
      <c r="B57" s="1" t="s">
        <v>33</v>
      </c>
      <c r="C57" s="1">
        <v>209.50399999999999</v>
      </c>
      <c r="D57" s="1">
        <v>2870.1170000000002</v>
      </c>
      <c r="E57" s="10">
        <f>2919.98+E35</f>
        <v>2922.576</v>
      </c>
      <c r="F57" s="1">
        <v>139.66200000000001</v>
      </c>
      <c r="G57" s="6">
        <v>1</v>
      </c>
      <c r="H57" s="1">
        <v>40</v>
      </c>
      <c r="I57" s="1"/>
      <c r="J57" s="1">
        <v>2959.0749999999998</v>
      </c>
      <c r="K57" s="1">
        <f t="shared" si="13"/>
        <v>-36.498999999999796</v>
      </c>
      <c r="L57" s="1">
        <f t="shared" si="3"/>
        <v>506.70100000000002</v>
      </c>
      <c r="M57" s="1">
        <v>2415.875</v>
      </c>
      <c r="N57" s="1">
        <v>300</v>
      </c>
      <c r="O57" s="1">
        <v>400</v>
      </c>
      <c r="P57" s="1">
        <v>247.19839999999999</v>
      </c>
      <c r="Q57" s="1">
        <f t="shared" si="4"/>
        <v>101.34020000000001</v>
      </c>
      <c r="R57" s="13">
        <f t="shared" si="15"/>
        <v>129.22200000000024</v>
      </c>
      <c r="S57" s="5"/>
      <c r="T57" s="1"/>
      <c r="U57" s="1">
        <f t="shared" si="5"/>
        <v>12.000000000000002</v>
      </c>
      <c r="V57" s="1">
        <f t="shared" si="6"/>
        <v>10.724869301619693</v>
      </c>
      <c r="W57" s="1">
        <v>104.98520000000001</v>
      </c>
      <c r="X57" s="1">
        <v>105.3472</v>
      </c>
      <c r="Y57" s="1">
        <v>81.196199999999948</v>
      </c>
      <c r="Z57" s="1">
        <v>69.798800000000028</v>
      </c>
      <c r="AA57" s="1">
        <v>55.968800000000002</v>
      </c>
      <c r="AB57" s="1">
        <v>61.265000000000001</v>
      </c>
      <c r="AC57" s="11" t="s">
        <v>120</v>
      </c>
      <c r="AD57" s="1">
        <f t="shared" si="7"/>
        <v>129.22200000000024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88</v>
      </c>
      <c r="B58" s="1" t="s">
        <v>39</v>
      </c>
      <c r="C58" s="1">
        <v>539</v>
      </c>
      <c r="D58" s="1">
        <v>654</v>
      </c>
      <c r="E58" s="1">
        <v>507</v>
      </c>
      <c r="F58" s="1">
        <v>648</v>
      </c>
      <c r="G58" s="6">
        <v>0.4</v>
      </c>
      <c r="H58" s="1">
        <v>45</v>
      </c>
      <c r="I58" s="1"/>
      <c r="J58" s="1">
        <v>517</v>
      </c>
      <c r="K58" s="1">
        <f t="shared" si="13"/>
        <v>-10</v>
      </c>
      <c r="L58" s="1">
        <f t="shared" si="3"/>
        <v>411</v>
      </c>
      <c r="M58" s="1">
        <v>96</v>
      </c>
      <c r="N58" s="1"/>
      <c r="O58" s="1">
        <v>700</v>
      </c>
      <c r="P58" s="1"/>
      <c r="Q58" s="1">
        <f t="shared" si="4"/>
        <v>82.2</v>
      </c>
      <c r="R58" s="13"/>
      <c r="S58" s="5"/>
      <c r="T58" s="1"/>
      <c r="U58" s="1">
        <f t="shared" si="5"/>
        <v>16.399026763990268</v>
      </c>
      <c r="V58" s="1">
        <f t="shared" si="6"/>
        <v>16.399026763990268</v>
      </c>
      <c r="W58" s="1">
        <v>82.8</v>
      </c>
      <c r="X58" s="1">
        <v>140.4</v>
      </c>
      <c r="Y58" s="1">
        <v>178.8</v>
      </c>
      <c r="Z58" s="1">
        <v>145.6</v>
      </c>
      <c r="AA58" s="1">
        <v>87.2</v>
      </c>
      <c r="AB58" s="1">
        <v>109.8</v>
      </c>
      <c r="AC58" s="1"/>
      <c r="AD58" s="1">
        <f t="shared" si="7"/>
        <v>0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89</v>
      </c>
      <c r="B59" s="1" t="s">
        <v>33</v>
      </c>
      <c r="C59" s="1">
        <v>50.515000000000001</v>
      </c>
      <c r="D59" s="1">
        <v>9.7780000000000005</v>
      </c>
      <c r="E59" s="1">
        <v>37.383000000000003</v>
      </c>
      <c r="F59" s="1"/>
      <c r="G59" s="6">
        <v>1</v>
      </c>
      <c r="H59" s="1">
        <v>40</v>
      </c>
      <c r="I59" s="1"/>
      <c r="J59" s="1">
        <v>46</v>
      </c>
      <c r="K59" s="1">
        <f t="shared" si="13"/>
        <v>-8.6169999999999973</v>
      </c>
      <c r="L59" s="1">
        <f t="shared" si="3"/>
        <v>37.383000000000003</v>
      </c>
      <c r="M59" s="1"/>
      <c r="N59" s="1">
        <v>206.98179999999999</v>
      </c>
      <c r="O59" s="1">
        <v>150</v>
      </c>
      <c r="P59" s="1"/>
      <c r="Q59" s="1">
        <f t="shared" si="4"/>
        <v>7.4766000000000004</v>
      </c>
      <c r="R59" s="13"/>
      <c r="S59" s="5"/>
      <c r="T59" s="1"/>
      <c r="U59" s="1">
        <f t="shared" si="5"/>
        <v>47.746542546077094</v>
      </c>
      <c r="V59" s="1">
        <f t="shared" si="6"/>
        <v>47.746542546077094</v>
      </c>
      <c r="W59" s="1">
        <v>23.429200000000002</v>
      </c>
      <c r="X59" s="1">
        <v>29.583600000000001</v>
      </c>
      <c r="Y59" s="1">
        <v>10.68</v>
      </c>
      <c r="Z59" s="1">
        <v>6.4287999999999998</v>
      </c>
      <c r="AA59" s="1">
        <v>14.284599999999999</v>
      </c>
      <c r="AB59" s="1">
        <v>14.4696</v>
      </c>
      <c r="AC59" s="1"/>
      <c r="AD59" s="1">
        <f t="shared" si="7"/>
        <v>0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90</v>
      </c>
      <c r="B60" s="1" t="s">
        <v>33</v>
      </c>
      <c r="C60" s="1">
        <v>616.86199999999997</v>
      </c>
      <c r="D60" s="1">
        <v>219.12299999999999</v>
      </c>
      <c r="E60" s="1">
        <v>353.38299999999998</v>
      </c>
      <c r="F60" s="1">
        <v>452.99099999999999</v>
      </c>
      <c r="G60" s="6">
        <v>1</v>
      </c>
      <c r="H60" s="1">
        <v>40</v>
      </c>
      <c r="I60" s="1"/>
      <c r="J60" s="1">
        <v>301.2</v>
      </c>
      <c r="K60" s="1">
        <f t="shared" si="13"/>
        <v>52.182999999999993</v>
      </c>
      <c r="L60" s="1">
        <f t="shared" si="3"/>
        <v>353.38299999999998</v>
      </c>
      <c r="M60" s="1"/>
      <c r="N60" s="1"/>
      <c r="O60" s="1"/>
      <c r="P60" s="1">
        <v>150.85100000000011</v>
      </c>
      <c r="Q60" s="1">
        <f t="shared" si="4"/>
        <v>70.676599999999993</v>
      </c>
      <c r="R60" s="13">
        <f t="shared" si="15"/>
        <v>244.27719999999977</v>
      </c>
      <c r="S60" s="5"/>
      <c r="T60" s="1"/>
      <c r="U60" s="1">
        <f t="shared" si="5"/>
        <v>12</v>
      </c>
      <c r="V60" s="1">
        <f t="shared" si="6"/>
        <v>8.5437330035683683</v>
      </c>
      <c r="W60" s="1">
        <v>59.070000000000007</v>
      </c>
      <c r="X60" s="1">
        <v>42.470599999999997</v>
      </c>
      <c r="Y60" s="1">
        <v>70.745399999999989</v>
      </c>
      <c r="Z60" s="1">
        <v>91.185999999999993</v>
      </c>
      <c r="AA60" s="1">
        <v>55.282400000000003</v>
      </c>
      <c r="AB60" s="1">
        <v>56.696000000000012</v>
      </c>
      <c r="AC60" s="1"/>
      <c r="AD60" s="1">
        <f t="shared" si="7"/>
        <v>244.27719999999977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91</v>
      </c>
      <c r="B61" s="1" t="s">
        <v>39</v>
      </c>
      <c r="C61" s="1">
        <v>388</v>
      </c>
      <c r="D61" s="1">
        <v>60</v>
      </c>
      <c r="E61" s="1">
        <v>60</v>
      </c>
      <c r="F61" s="1">
        <v>368</v>
      </c>
      <c r="G61" s="6">
        <v>0.35</v>
      </c>
      <c r="H61" s="1">
        <v>45</v>
      </c>
      <c r="I61" s="1"/>
      <c r="J61" s="1">
        <v>65</v>
      </c>
      <c r="K61" s="1">
        <f t="shared" si="13"/>
        <v>-5</v>
      </c>
      <c r="L61" s="1">
        <f t="shared" si="3"/>
        <v>60</v>
      </c>
      <c r="M61" s="1"/>
      <c r="N61" s="1"/>
      <c r="O61" s="1"/>
      <c r="P61" s="1"/>
      <c r="Q61" s="1">
        <f t="shared" si="4"/>
        <v>12</v>
      </c>
      <c r="R61" s="13"/>
      <c r="S61" s="5"/>
      <c r="T61" s="1"/>
      <c r="U61" s="1">
        <f t="shared" si="5"/>
        <v>30.666666666666668</v>
      </c>
      <c r="V61" s="1">
        <f t="shared" si="6"/>
        <v>30.666666666666668</v>
      </c>
      <c r="W61" s="1">
        <v>9.4</v>
      </c>
      <c r="X61" s="1">
        <v>18.600000000000001</v>
      </c>
      <c r="Y61" s="1">
        <v>44</v>
      </c>
      <c r="Z61" s="1">
        <v>42.6</v>
      </c>
      <c r="AA61" s="1">
        <v>43</v>
      </c>
      <c r="AB61" s="1">
        <v>32.6</v>
      </c>
      <c r="AC61" s="9" t="s">
        <v>34</v>
      </c>
      <c r="AD61" s="1">
        <f t="shared" si="7"/>
        <v>0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1" t="s">
        <v>92</v>
      </c>
      <c r="B62" s="1" t="s">
        <v>33</v>
      </c>
      <c r="C62" s="1"/>
      <c r="D62" s="1">
        <v>4.0880000000000001</v>
      </c>
      <c r="E62" s="10">
        <v>4.0880000000000001</v>
      </c>
      <c r="F62" s="1"/>
      <c r="G62" s="6">
        <v>0</v>
      </c>
      <c r="H62" s="1" t="e">
        <v>#N/A</v>
      </c>
      <c r="I62" s="1"/>
      <c r="J62" s="1">
        <v>3</v>
      </c>
      <c r="K62" s="1">
        <f t="shared" si="13"/>
        <v>1.0880000000000001</v>
      </c>
      <c r="L62" s="1">
        <f t="shared" si="3"/>
        <v>4.0880000000000001</v>
      </c>
      <c r="M62" s="1"/>
      <c r="N62" s="1"/>
      <c r="O62" s="1"/>
      <c r="P62" s="1"/>
      <c r="Q62" s="1">
        <f t="shared" si="4"/>
        <v>0.81759999999999999</v>
      </c>
      <c r="R62" s="13"/>
      <c r="S62" s="5"/>
      <c r="T62" s="1"/>
      <c r="U62" s="1">
        <f t="shared" si="5"/>
        <v>0</v>
      </c>
      <c r="V62" s="1">
        <f t="shared" si="6"/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1" t="s">
        <v>122</v>
      </c>
      <c r="AD62" s="1">
        <f t="shared" si="7"/>
        <v>0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93</v>
      </c>
      <c r="B63" s="1" t="s">
        <v>39</v>
      </c>
      <c r="C63" s="1"/>
      <c r="D63" s="1">
        <v>24</v>
      </c>
      <c r="E63" s="1">
        <v>24</v>
      </c>
      <c r="F63" s="1"/>
      <c r="G63" s="6">
        <v>0</v>
      </c>
      <c r="H63" s="1" t="e">
        <v>#N/A</v>
      </c>
      <c r="I63" s="1"/>
      <c r="J63" s="1">
        <v>24</v>
      </c>
      <c r="K63" s="1">
        <f t="shared" si="13"/>
        <v>0</v>
      </c>
      <c r="L63" s="1">
        <f t="shared" si="3"/>
        <v>0</v>
      </c>
      <c r="M63" s="1">
        <v>24</v>
      </c>
      <c r="N63" s="1"/>
      <c r="O63" s="1"/>
      <c r="P63" s="1"/>
      <c r="Q63" s="1">
        <f t="shared" si="4"/>
        <v>0</v>
      </c>
      <c r="R63" s="5"/>
      <c r="S63" s="5"/>
      <c r="T63" s="1"/>
      <c r="U63" s="1" t="e">
        <f t="shared" si="5"/>
        <v>#DIV/0!</v>
      </c>
      <c r="V63" s="1" t="e">
        <f t="shared" si="6"/>
        <v>#DIV/0!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/>
      <c r="AD63" s="1">
        <f t="shared" si="7"/>
        <v>0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94</v>
      </c>
      <c r="B64" s="1" t="s">
        <v>39</v>
      </c>
      <c r="C64" s="1">
        <v>370</v>
      </c>
      <c r="D64" s="1">
        <v>468</v>
      </c>
      <c r="E64" s="1">
        <v>512</v>
      </c>
      <c r="F64" s="1">
        <v>249</v>
      </c>
      <c r="G64" s="6">
        <v>0.4</v>
      </c>
      <c r="H64" s="1">
        <v>40</v>
      </c>
      <c r="I64" s="1"/>
      <c r="J64" s="1">
        <v>517</v>
      </c>
      <c r="K64" s="1">
        <f t="shared" si="13"/>
        <v>-5</v>
      </c>
      <c r="L64" s="1">
        <f t="shared" si="3"/>
        <v>362</v>
      </c>
      <c r="M64" s="1">
        <v>150</v>
      </c>
      <c r="N64" s="1"/>
      <c r="O64" s="1">
        <v>322.5999999999998</v>
      </c>
      <c r="P64" s="1"/>
      <c r="Q64" s="1">
        <f t="shared" si="4"/>
        <v>72.400000000000006</v>
      </c>
      <c r="R64" s="13">
        <f>12*Q64-P64-O64-N64-F64</f>
        <v>297.20000000000027</v>
      </c>
      <c r="S64" s="5"/>
      <c r="T64" s="1"/>
      <c r="U64" s="1">
        <f t="shared" si="5"/>
        <v>12</v>
      </c>
      <c r="V64" s="1">
        <f t="shared" si="6"/>
        <v>7.8950276243093889</v>
      </c>
      <c r="W64" s="1">
        <v>61.6</v>
      </c>
      <c r="X64" s="1">
        <v>72.599999999999994</v>
      </c>
      <c r="Y64" s="1">
        <v>98.4</v>
      </c>
      <c r="Z64" s="1">
        <v>74.2</v>
      </c>
      <c r="AA64" s="1">
        <v>59.8</v>
      </c>
      <c r="AB64" s="1">
        <v>81.400000000000006</v>
      </c>
      <c r="AC64" s="1"/>
      <c r="AD64" s="1">
        <f t="shared" si="7"/>
        <v>118.88000000000011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95</v>
      </c>
      <c r="B65" s="1" t="s">
        <v>33</v>
      </c>
      <c r="C65" s="1">
        <v>-5.7720000000000002</v>
      </c>
      <c r="D65" s="1">
        <v>5.7720000000000002</v>
      </c>
      <c r="E65" s="1"/>
      <c r="F65" s="1"/>
      <c r="G65" s="6">
        <v>0</v>
      </c>
      <c r="H65" s="1" t="e">
        <v>#N/A</v>
      </c>
      <c r="I65" s="1"/>
      <c r="J65" s="1"/>
      <c r="K65" s="1">
        <f t="shared" si="13"/>
        <v>0</v>
      </c>
      <c r="L65" s="1">
        <f t="shared" si="3"/>
        <v>0</v>
      </c>
      <c r="M65" s="1"/>
      <c r="N65" s="1"/>
      <c r="O65" s="1"/>
      <c r="P65" s="1"/>
      <c r="Q65" s="1">
        <f t="shared" si="4"/>
        <v>0</v>
      </c>
      <c r="R65" s="5"/>
      <c r="S65" s="5"/>
      <c r="T65" s="1"/>
      <c r="U65" s="1" t="e">
        <f t="shared" si="5"/>
        <v>#DIV/0!</v>
      </c>
      <c r="V65" s="1" t="e">
        <f t="shared" si="6"/>
        <v>#DIV/0!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/>
      <c r="AD65" s="1">
        <f t="shared" si="7"/>
        <v>0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96</v>
      </c>
      <c r="B66" s="1" t="s">
        <v>33</v>
      </c>
      <c r="C66" s="1">
        <v>277.464</v>
      </c>
      <c r="D66" s="1">
        <v>87.629000000000005</v>
      </c>
      <c r="E66" s="1">
        <v>199.571</v>
      </c>
      <c r="F66" s="1">
        <v>143.12799999999999</v>
      </c>
      <c r="G66" s="6">
        <v>1</v>
      </c>
      <c r="H66" s="1">
        <v>30</v>
      </c>
      <c r="I66" s="1"/>
      <c r="J66" s="1">
        <v>188.1</v>
      </c>
      <c r="K66" s="1">
        <f t="shared" si="13"/>
        <v>11.471000000000004</v>
      </c>
      <c r="L66" s="1">
        <f t="shared" si="3"/>
        <v>199.571</v>
      </c>
      <c r="M66" s="1"/>
      <c r="N66" s="1"/>
      <c r="O66" s="1"/>
      <c r="P66" s="1">
        <v>131.744</v>
      </c>
      <c r="Q66" s="1">
        <f t="shared" si="4"/>
        <v>39.914200000000001</v>
      </c>
      <c r="R66" s="13">
        <f>11*Q66-P66-O66-N66-F66</f>
        <v>164.18419999999998</v>
      </c>
      <c r="S66" s="5"/>
      <c r="T66" s="1"/>
      <c r="U66" s="1">
        <f t="shared" si="5"/>
        <v>10.999999999999998</v>
      </c>
      <c r="V66" s="1">
        <f t="shared" si="6"/>
        <v>6.8865716962885379</v>
      </c>
      <c r="W66" s="1">
        <v>33.104599999999998</v>
      </c>
      <c r="X66" s="1">
        <v>4.1402000000000001</v>
      </c>
      <c r="Y66" s="1">
        <v>0</v>
      </c>
      <c r="Z66" s="1">
        <v>38.055199999999999</v>
      </c>
      <c r="AA66" s="1">
        <v>38.055199999999999</v>
      </c>
      <c r="AB66" s="1">
        <v>3.2267999999999999</v>
      </c>
      <c r="AC66" s="1"/>
      <c r="AD66" s="1">
        <f t="shared" si="7"/>
        <v>164.18419999999998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97</v>
      </c>
      <c r="B67" s="1" t="s">
        <v>33</v>
      </c>
      <c r="C67" s="1">
        <v>-0.28299999999999997</v>
      </c>
      <c r="D67" s="1">
        <v>0.28299999999999997</v>
      </c>
      <c r="E67" s="1"/>
      <c r="F67" s="1"/>
      <c r="G67" s="6">
        <v>0</v>
      </c>
      <c r="H67" s="1" t="e">
        <v>#N/A</v>
      </c>
      <c r="I67" s="1"/>
      <c r="J67" s="1"/>
      <c r="K67" s="1">
        <f t="shared" si="13"/>
        <v>0</v>
      </c>
      <c r="L67" s="1">
        <f t="shared" si="3"/>
        <v>0</v>
      </c>
      <c r="M67" s="1"/>
      <c r="N67" s="1"/>
      <c r="O67" s="1"/>
      <c r="P67" s="1"/>
      <c r="Q67" s="1">
        <f t="shared" si="4"/>
        <v>0</v>
      </c>
      <c r="R67" s="5"/>
      <c r="S67" s="5"/>
      <c r="T67" s="1"/>
      <c r="U67" s="1" t="e">
        <f t="shared" si="5"/>
        <v>#DIV/0!</v>
      </c>
      <c r="V67" s="1" t="e">
        <f t="shared" si="6"/>
        <v>#DIV/0!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/>
      <c r="AD67" s="1">
        <f t="shared" si="7"/>
        <v>0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98</v>
      </c>
      <c r="B68" s="1" t="s">
        <v>33</v>
      </c>
      <c r="C68" s="1">
        <v>233.673</v>
      </c>
      <c r="D68" s="1">
        <v>115.791</v>
      </c>
      <c r="E68" s="1">
        <v>126.081</v>
      </c>
      <c r="F68" s="1">
        <v>208.839</v>
      </c>
      <c r="G68" s="6">
        <v>1</v>
      </c>
      <c r="H68" s="1">
        <v>50</v>
      </c>
      <c r="I68" s="1"/>
      <c r="J68" s="1">
        <v>112.45</v>
      </c>
      <c r="K68" s="1">
        <f t="shared" si="13"/>
        <v>13.631</v>
      </c>
      <c r="L68" s="1">
        <f t="shared" si="3"/>
        <v>126.081</v>
      </c>
      <c r="M68" s="1"/>
      <c r="N68" s="1"/>
      <c r="O68" s="1"/>
      <c r="P68" s="1"/>
      <c r="Q68" s="1">
        <f t="shared" si="4"/>
        <v>25.216200000000001</v>
      </c>
      <c r="R68" s="13">
        <f t="shared" ref="R68:R75" si="16">12*Q68-P68-O68-N68-F68</f>
        <v>93.755400000000009</v>
      </c>
      <c r="S68" s="5"/>
      <c r="T68" s="1"/>
      <c r="U68" s="1">
        <f t="shared" si="5"/>
        <v>12</v>
      </c>
      <c r="V68" s="1">
        <f t="shared" si="6"/>
        <v>8.2819378018892618</v>
      </c>
      <c r="W68" s="1">
        <v>21.539400000000001</v>
      </c>
      <c r="X68" s="1">
        <v>21.6556</v>
      </c>
      <c r="Y68" s="1">
        <v>34.9636</v>
      </c>
      <c r="Z68" s="1">
        <v>33.661200000000001</v>
      </c>
      <c r="AA68" s="1">
        <v>22.3492</v>
      </c>
      <c r="AB68" s="1">
        <v>19.747599999999998</v>
      </c>
      <c r="AC68" s="1"/>
      <c r="AD68" s="1">
        <f t="shared" si="7"/>
        <v>93.755400000000009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99</v>
      </c>
      <c r="B69" s="1" t="s">
        <v>33</v>
      </c>
      <c r="C69" s="1">
        <v>79.36</v>
      </c>
      <c r="D69" s="1"/>
      <c r="E69" s="1">
        <v>16.312000000000001</v>
      </c>
      <c r="F69" s="1">
        <v>60.014000000000003</v>
      </c>
      <c r="G69" s="6">
        <v>1</v>
      </c>
      <c r="H69" s="1">
        <v>50</v>
      </c>
      <c r="I69" s="1"/>
      <c r="J69" s="1">
        <v>15.7</v>
      </c>
      <c r="K69" s="1">
        <f t="shared" si="13"/>
        <v>0.61200000000000188</v>
      </c>
      <c r="L69" s="1">
        <f t="shared" si="3"/>
        <v>16.312000000000001</v>
      </c>
      <c r="M69" s="1"/>
      <c r="N69" s="1"/>
      <c r="O69" s="1"/>
      <c r="P69" s="1"/>
      <c r="Q69" s="1">
        <f t="shared" si="4"/>
        <v>3.2624000000000004</v>
      </c>
      <c r="R69" s="13"/>
      <c r="S69" s="5"/>
      <c r="T69" s="1"/>
      <c r="U69" s="1">
        <f t="shared" si="5"/>
        <v>18.395659637076996</v>
      </c>
      <c r="V69" s="1">
        <f t="shared" si="6"/>
        <v>18.395659637076996</v>
      </c>
      <c r="W69" s="1">
        <v>2.4556</v>
      </c>
      <c r="X69" s="1">
        <v>3.2968000000000002</v>
      </c>
      <c r="Y69" s="1">
        <v>4.3899999999999997</v>
      </c>
      <c r="Z69" s="1">
        <v>5.4863999999999997</v>
      </c>
      <c r="AA69" s="1">
        <v>7.9376000000000007</v>
      </c>
      <c r="AB69" s="1">
        <v>5.7359999999999998</v>
      </c>
      <c r="AC69" s="9" t="s">
        <v>34</v>
      </c>
      <c r="AD69" s="1">
        <f t="shared" si="7"/>
        <v>0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100</v>
      </c>
      <c r="B70" s="1" t="s">
        <v>39</v>
      </c>
      <c r="C70" s="1">
        <v>1302</v>
      </c>
      <c r="D70" s="1">
        <v>738</v>
      </c>
      <c r="E70" s="1">
        <v>807</v>
      </c>
      <c r="F70" s="1">
        <v>1154</v>
      </c>
      <c r="G70" s="6">
        <v>0.4</v>
      </c>
      <c r="H70" s="1">
        <v>40</v>
      </c>
      <c r="I70" s="1"/>
      <c r="J70" s="1">
        <v>807</v>
      </c>
      <c r="K70" s="1">
        <f t="shared" ref="K70:K84" si="17">E70-J70</f>
        <v>0</v>
      </c>
      <c r="L70" s="1">
        <f t="shared" si="3"/>
        <v>507</v>
      </c>
      <c r="M70" s="1">
        <v>300</v>
      </c>
      <c r="N70" s="1"/>
      <c r="O70" s="1"/>
      <c r="P70" s="1"/>
      <c r="Q70" s="1">
        <f t="shared" si="4"/>
        <v>101.4</v>
      </c>
      <c r="R70" s="13">
        <f t="shared" si="16"/>
        <v>62.800000000000182</v>
      </c>
      <c r="S70" s="5"/>
      <c r="T70" s="1"/>
      <c r="U70" s="1">
        <f t="shared" si="5"/>
        <v>12.000000000000002</v>
      </c>
      <c r="V70" s="1">
        <f t="shared" si="6"/>
        <v>11.380670611439841</v>
      </c>
      <c r="W70" s="1">
        <v>73.599999999999994</v>
      </c>
      <c r="X70" s="1">
        <v>38.799999999999997</v>
      </c>
      <c r="Y70" s="1">
        <v>85.8</v>
      </c>
      <c r="Z70" s="1">
        <v>135.4</v>
      </c>
      <c r="AA70" s="1">
        <v>72.599999999999994</v>
      </c>
      <c r="AB70" s="1">
        <v>55</v>
      </c>
      <c r="AC70" s="1"/>
      <c r="AD70" s="1">
        <f t="shared" si="7"/>
        <v>25.120000000000076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101</v>
      </c>
      <c r="B71" s="1" t="s">
        <v>39</v>
      </c>
      <c r="C71" s="1">
        <v>876</v>
      </c>
      <c r="D71" s="1">
        <v>102</v>
      </c>
      <c r="E71" s="1">
        <v>309</v>
      </c>
      <c r="F71" s="1">
        <v>623</v>
      </c>
      <c r="G71" s="6">
        <v>0.4</v>
      </c>
      <c r="H71" s="1">
        <v>40</v>
      </c>
      <c r="I71" s="1"/>
      <c r="J71" s="1">
        <v>308</v>
      </c>
      <c r="K71" s="1">
        <f t="shared" si="17"/>
        <v>1</v>
      </c>
      <c r="L71" s="1">
        <f t="shared" ref="L71:L84" si="18">E71-M71</f>
        <v>309</v>
      </c>
      <c r="M71" s="1"/>
      <c r="N71" s="1"/>
      <c r="O71" s="1"/>
      <c r="P71" s="1"/>
      <c r="Q71" s="1">
        <f t="shared" ref="Q71:Q84" si="19">L71/5</f>
        <v>61.8</v>
      </c>
      <c r="R71" s="13">
        <f t="shared" si="16"/>
        <v>118.59999999999991</v>
      </c>
      <c r="S71" s="5"/>
      <c r="T71" s="1"/>
      <c r="U71" s="1">
        <f t="shared" ref="U71:U84" si="20">(F71+N71+O71+P71+R71)/Q71</f>
        <v>11.999999999999998</v>
      </c>
      <c r="V71" s="1">
        <f t="shared" ref="V71:V84" si="21">(F71+N71+O71+P71)/Q71</f>
        <v>10.080906148867314</v>
      </c>
      <c r="W71" s="1">
        <v>49.8</v>
      </c>
      <c r="X71" s="1">
        <v>9</v>
      </c>
      <c r="Y71" s="1">
        <v>0.2</v>
      </c>
      <c r="Z71" s="1">
        <v>49.2</v>
      </c>
      <c r="AA71" s="1">
        <v>49.2</v>
      </c>
      <c r="AB71" s="1">
        <v>0.2</v>
      </c>
      <c r="AC71" s="1"/>
      <c r="AD71" s="1">
        <f t="shared" ref="AD71:AD84" si="22">R71*G71</f>
        <v>47.439999999999969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102</v>
      </c>
      <c r="B72" s="1" t="s">
        <v>33</v>
      </c>
      <c r="C72" s="1">
        <v>64.694000000000003</v>
      </c>
      <c r="D72" s="1">
        <v>15.363</v>
      </c>
      <c r="E72" s="1">
        <v>51.220999999999997</v>
      </c>
      <c r="F72" s="1">
        <v>-4.0000000000000001E-3</v>
      </c>
      <c r="G72" s="6">
        <v>1</v>
      </c>
      <c r="H72" s="1">
        <v>40</v>
      </c>
      <c r="I72" s="1"/>
      <c r="J72" s="1">
        <v>54.1</v>
      </c>
      <c r="K72" s="1">
        <f t="shared" si="17"/>
        <v>-2.8790000000000049</v>
      </c>
      <c r="L72" s="1">
        <f t="shared" si="18"/>
        <v>51.220999999999997</v>
      </c>
      <c r="M72" s="1"/>
      <c r="N72" s="1">
        <v>58.834199999999981</v>
      </c>
      <c r="O72" s="1">
        <v>50</v>
      </c>
      <c r="P72" s="1">
        <v>63.240800000000043</v>
      </c>
      <c r="Q72" s="1">
        <f t="shared" si="19"/>
        <v>10.244199999999999</v>
      </c>
      <c r="R72" s="13"/>
      <c r="S72" s="5"/>
      <c r="T72" s="1"/>
      <c r="U72" s="1">
        <f t="shared" si="20"/>
        <v>16.796919232346113</v>
      </c>
      <c r="V72" s="1">
        <f t="shared" si="21"/>
        <v>16.796919232346113</v>
      </c>
      <c r="W72" s="1">
        <v>15.913</v>
      </c>
      <c r="X72" s="1">
        <v>12.180199999999999</v>
      </c>
      <c r="Y72" s="1">
        <v>9.548</v>
      </c>
      <c r="Z72" s="1">
        <v>9.9480000000000004</v>
      </c>
      <c r="AA72" s="1">
        <v>10.2704</v>
      </c>
      <c r="AB72" s="1">
        <v>9.2203999999999997</v>
      </c>
      <c r="AC72" s="1"/>
      <c r="AD72" s="1">
        <f t="shared" si="22"/>
        <v>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103</v>
      </c>
      <c r="B73" s="1" t="s">
        <v>39</v>
      </c>
      <c r="C73" s="1">
        <v>455</v>
      </c>
      <c r="D73" s="1">
        <v>372</v>
      </c>
      <c r="E73" s="1">
        <v>433</v>
      </c>
      <c r="F73" s="1">
        <v>311</v>
      </c>
      <c r="G73" s="6">
        <v>0.4</v>
      </c>
      <c r="H73" s="1">
        <v>40</v>
      </c>
      <c r="I73" s="1"/>
      <c r="J73" s="1">
        <v>453</v>
      </c>
      <c r="K73" s="1">
        <f t="shared" si="17"/>
        <v>-20</v>
      </c>
      <c r="L73" s="1">
        <f t="shared" si="18"/>
        <v>331</v>
      </c>
      <c r="M73" s="1">
        <v>102</v>
      </c>
      <c r="N73" s="1"/>
      <c r="O73" s="1">
        <v>198.10000000000011</v>
      </c>
      <c r="P73" s="1">
        <v>50.299999999999947</v>
      </c>
      <c r="Q73" s="1">
        <f t="shared" si="19"/>
        <v>66.2</v>
      </c>
      <c r="R73" s="13">
        <f t="shared" si="16"/>
        <v>235</v>
      </c>
      <c r="S73" s="5"/>
      <c r="T73" s="1"/>
      <c r="U73" s="1">
        <f t="shared" si="20"/>
        <v>12</v>
      </c>
      <c r="V73" s="1">
        <f t="shared" si="21"/>
        <v>8.450151057401813</v>
      </c>
      <c r="W73" s="1">
        <v>59.2</v>
      </c>
      <c r="X73" s="1">
        <v>65.2</v>
      </c>
      <c r="Y73" s="1">
        <v>90</v>
      </c>
      <c r="Z73" s="1">
        <v>86.2</v>
      </c>
      <c r="AA73" s="1">
        <v>53.6</v>
      </c>
      <c r="AB73" s="1">
        <v>73.2</v>
      </c>
      <c r="AC73" s="1"/>
      <c r="AD73" s="1">
        <f t="shared" si="22"/>
        <v>94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104</v>
      </c>
      <c r="B74" s="1" t="s">
        <v>33</v>
      </c>
      <c r="C74" s="1">
        <v>67.165999999999997</v>
      </c>
      <c r="D74" s="1">
        <v>179.565</v>
      </c>
      <c r="E74" s="1">
        <v>176.143</v>
      </c>
      <c r="F74" s="1">
        <v>57.767000000000003</v>
      </c>
      <c r="G74" s="6">
        <v>1</v>
      </c>
      <c r="H74" s="1">
        <v>40</v>
      </c>
      <c r="I74" s="1"/>
      <c r="J74" s="1">
        <v>178.036</v>
      </c>
      <c r="K74" s="1">
        <f t="shared" si="17"/>
        <v>-1.8930000000000007</v>
      </c>
      <c r="L74" s="1">
        <f t="shared" si="18"/>
        <v>69.406999999999996</v>
      </c>
      <c r="M74" s="1">
        <v>106.736</v>
      </c>
      <c r="N74" s="1"/>
      <c r="O74" s="1"/>
      <c r="P74" s="1">
        <v>87.887999999999934</v>
      </c>
      <c r="Q74" s="1">
        <f t="shared" si="19"/>
        <v>13.881399999999999</v>
      </c>
      <c r="R74" s="13">
        <f t="shared" si="16"/>
        <v>20.921800000000054</v>
      </c>
      <c r="S74" s="5"/>
      <c r="T74" s="1"/>
      <c r="U74" s="1">
        <f t="shared" si="20"/>
        <v>12</v>
      </c>
      <c r="V74" s="1">
        <f t="shared" si="21"/>
        <v>10.492817727318567</v>
      </c>
      <c r="W74" s="1">
        <v>13.356999999999999</v>
      </c>
      <c r="X74" s="1">
        <v>2.4014000000000011</v>
      </c>
      <c r="Y74" s="1">
        <v>2.4659999999999971</v>
      </c>
      <c r="Z74" s="1">
        <v>11.624000000000001</v>
      </c>
      <c r="AA74" s="1">
        <v>9.3195999999999977</v>
      </c>
      <c r="AB74" s="1">
        <v>1.3191999999999999</v>
      </c>
      <c r="AC74" s="1"/>
      <c r="AD74" s="1">
        <f t="shared" si="22"/>
        <v>20.921800000000054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105</v>
      </c>
      <c r="B75" s="1" t="s">
        <v>33</v>
      </c>
      <c r="C75" s="1">
        <v>167.15899999999999</v>
      </c>
      <c r="D75" s="1">
        <v>227.238</v>
      </c>
      <c r="E75" s="1">
        <v>230.32</v>
      </c>
      <c r="F75" s="1">
        <v>148.56299999999999</v>
      </c>
      <c r="G75" s="6">
        <v>1</v>
      </c>
      <c r="H75" s="1">
        <v>40</v>
      </c>
      <c r="I75" s="1"/>
      <c r="J75" s="1">
        <v>223.57300000000001</v>
      </c>
      <c r="K75" s="1">
        <f t="shared" si="17"/>
        <v>6.7469999999999857</v>
      </c>
      <c r="L75" s="1">
        <f t="shared" si="18"/>
        <v>75.546999999999997</v>
      </c>
      <c r="M75" s="1">
        <v>154.773</v>
      </c>
      <c r="N75" s="1"/>
      <c r="O75" s="1"/>
      <c r="P75" s="1">
        <v>14.553800000000001</v>
      </c>
      <c r="Q75" s="1">
        <f t="shared" si="19"/>
        <v>15.109399999999999</v>
      </c>
      <c r="R75" s="13">
        <f t="shared" si="16"/>
        <v>18.195999999999998</v>
      </c>
      <c r="S75" s="5"/>
      <c r="T75" s="1"/>
      <c r="U75" s="1">
        <f t="shared" si="20"/>
        <v>12</v>
      </c>
      <c r="V75" s="1">
        <f t="shared" si="21"/>
        <v>10.795716573788502</v>
      </c>
      <c r="W75" s="1">
        <v>15.6334</v>
      </c>
      <c r="X75" s="1">
        <v>13.6274</v>
      </c>
      <c r="Y75" s="1">
        <v>16.409199999999998</v>
      </c>
      <c r="Z75" s="1">
        <v>25.062999999999999</v>
      </c>
      <c r="AA75" s="1">
        <v>16.8566</v>
      </c>
      <c r="AB75" s="1">
        <v>4.0308000000000002</v>
      </c>
      <c r="AC75" s="1"/>
      <c r="AD75" s="1">
        <f t="shared" si="22"/>
        <v>18.195999999999998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106</v>
      </c>
      <c r="B76" s="1" t="s">
        <v>33</v>
      </c>
      <c r="C76" s="1"/>
      <c r="D76" s="1">
        <v>173.56800000000001</v>
      </c>
      <c r="E76" s="1">
        <v>173.56800000000001</v>
      </c>
      <c r="F76" s="1"/>
      <c r="G76" s="6">
        <v>0</v>
      </c>
      <c r="H76" s="1" t="e">
        <v>#N/A</v>
      </c>
      <c r="I76" s="1"/>
      <c r="J76" s="1">
        <v>176.56800000000001</v>
      </c>
      <c r="K76" s="1">
        <f t="shared" si="17"/>
        <v>-3</v>
      </c>
      <c r="L76" s="1">
        <f t="shared" si="18"/>
        <v>0</v>
      </c>
      <c r="M76" s="1">
        <v>173.56800000000001</v>
      </c>
      <c r="N76" s="1"/>
      <c r="O76" s="1"/>
      <c r="P76" s="1"/>
      <c r="Q76" s="1">
        <f t="shared" si="19"/>
        <v>0</v>
      </c>
      <c r="R76" s="5"/>
      <c r="S76" s="5"/>
      <c r="T76" s="1"/>
      <c r="U76" s="1" t="e">
        <f t="shared" si="20"/>
        <v>#DIV/0!</v>
      </c>
      <c r="V76" s="1" t="e">
        <f t="shared" si="21"/>
        <v>#DIV/0!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/>
      <c r="AD76" s="1">
        <f t="shared" si="22"/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107</v>
      </c>
      <c r="B77" s="1" t="s">
        <v>33</v>
      </c>
      <c r="C77" s="1"/>
      <c r="D77" s="1">
        <v>122.852</v>
      </c>
      <c r="E77" s="1">
        <v>122.852</v>
      </c>
      <c r="F77" s="1"/>
      <c r="G77" s="6">
        <v>0</v>
      </c>
      <c r="H77" s="1" t="e">
        <v>#N/A</v>
      </c>
      <c r="I77" s="1"/>
      <c r="J77" s="1">
        <v>122.852</v>
      </c>
      <c r="K77" s="1">
        <f t="shared" si="17"/>
        <v>0</v>
      </c>
      <c r="L77" s="1">
        <f t="shared" si="18"/>
        <v>0</v>
      </c>
      <c r="M77" s="1">
        <v>122.852</v>
      </c>
      <c r="N77" s="1"/>
      <c r="O77" s="1"/>
      <c r="P77" s="1"/>
      <c r="Q77" s="1">
        <f t="shared" si="19"/>
        <v>0</v>
      </c>
      <c r="R77" s="5"/>
      <c r="S77" s="5"/>
      <c r="T77" s="1"/>
      <c r="U77" s="1" t="e">
        <f t="shared" si="20"/>
        <v>#DIV/0!</v>
      </c>
      <c r="V77" s="1" t="e">
        <f t="shared" si="21"/>
        <v>#DIV/0!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/>
      <c r="AD77" s="1">
        <f t="shared" si="22"/>
        <v>0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108</v>
      </c>
      <c r="B78" s="1" t="s">
        <v>39</v>
      </c>
      <c r="C78" s="1"/>
      <c r="D78" s="1">
        <v>36</v>
      </c>
      <c r="E78" s="1">
        <v>36</v>
      </c>
      <c r="F78" s="1"/>
      <c r="G78" s="6">
        <v>0</v>
      </c>
      <c r="H78" s="1" t="e">
        <v>#N/A</v>
      </c>
      <c r="I78" s="1"/>
      <c r="J78" s="1">
        <v>36</v>
      </c>
      <c r="K78" s="1">
        <f t="shared" si="17"/>
        <v>0</v>
      </c>
      <c r="L78" s="1">
        <f t="shared" si="18"/>
        <v>0</v>
      </c>
      <c r="M78" s="1">
        <v>36</v>
      </c>
      <c r="N78" s="1"/>
      <c r="O78" s="1"/>
      <c r="P78" s="1"/>
      <c r="Q78" s="1">
        <f t="shared" si="19"/>
        <v>0</v>
      </c>
      <c r="R78" s="5"/>
      <c r="S78" s="5"/>
      <c r="T78" s="1"/>
      <c r="U78" s="1" t="e">
        <f t="shared" si="20"/>
        <v>#DIV/0!</v>
      </c>
      <c r="V78" s="1" t="e">
        <f t="shared" si="21"/>
        <v>#DIV/0!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/>
      <c r="AD78" s="1">
        <f t="shared" si="22"/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1" t="s">
        <v>109</v>
      </c>
      <c r="B79" s="1" t="s">
        <v>39</v>
      </c>
      <c r="C79" s="1">
        <v>128</v>
      </c>
      <c r="D79" s="1">
        <v>60</v>
      </c>
      <c r="E79" s="1">
        <v>156</v>
      </c>
      <c r="F79" s="10">
        <f>24+F83</f>
        <v>60</v>
      </c>
      <c r="G79" s="6">
        <v>0.35</v>
      </c>
      <c r="H79" s="1">
        <v>45</v>
      </c>
      <c r="I79" s="1"/>
      <c r="J79" s="1">
        <v>158</v>
      </c>
      <c r="K79" s="1">
        <f t="shared" si="17"/>
        <v>-2</v>
      </c>
      <c r="L79" s="1">
        <f t="shared" si="18"/>
        <v>96</v>
      </c>
      <c r="M79" s="1">
        <v>60</v>
      </c>
      <c r="N79" s="1"/>
      <c r="O79" s="1">
        <v>200.2</v>
      </c>
      <c r="P79" s="1"/>
      <c r="Q79" s="1">
        <f t="shared" si="19"/>
        <v>19.2</v>
      </c>
      <c r="R79" s="13"/>
      <c r="S79" s="5"/>
      <c r="T79" s="1"/>
      <c r="U79" s="1">
        <f t="shared" si="20"/>
        <v>13.552083333333334</v>
      </c>
      <c r="V79" s="1">
        <f t="shared" si="21"/>
        <v>13.552083333333334</v>
      </c>
      <c r="W79" s="1">
        <v>10.6</v>
      </c>
      <c r="X79" s="1">
        <v>27.4</v>
      </c>
      <c r="Y79" s="1">
        <v>36.6</v>
      </c>
      <c r="Z79" s="1">
        <v>27.2</v>
      </c>
      <c r="AA79" s="1">
        <v>25</v>
      </c>
      <c r="AB79" s="1">
        <v>21.2</v>
      </c>
      <c r="AC79" s="11" t="s">
        <v>110</v>
      </c>
      <c r="AD79" s="1">
        <f t="shared" si="22"/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111</v>
      </c>
      <c r="B80" s="1" t="s">
        <v>33</v>
      </c>
      <c r="C80" s="1"/>
      <c r="D80" s="1">
        <v>105.685</v>
      </c>
      <c r="E80" s="1">
        <v>105.685</v>
      </c>
      <c r="F80" s="1"/>
      <c r="G80" s="6">
        <v>0</v>
      </c>
      <c r="H80" s="1" t="e">
        <v>#N/A</v>
      </c>
      <c r="I80" s="1"/>
      <c r="J80" s="1">
        <v>108.08499999999999</v>
      </c>
      <c r="K80" s="1">
        <f t="shared" si="17"/>
        <v>-2.3999999999999915</v>
      </c>
      <c r="L80" s="1">
        <f t="shared" si="18"/>
        <v>0</v>
      </c>
      <c r="M80" s="1">
        <v>105.685</v>
      </c>
      <c r="N80" s="1"/>
      <c r="O80" s="1"/>
      <c r="P80" s="1"/>
      <c r="Q80" s="1">
        <f t="shared" si="19"/>
        <v>0</v>
      </c>
      <c r="R80" s="5"/>
      <c r="S80" s="5"/>
      <c r="T80" s="1"/>
      <c r="U80" s="1" t="e">
        <f t="shared" si="20"/>
        <v>#DIV/0!</v>
      </c>
      <c r="V80" s="1" t="e">
        <f t="shared" si="21"/>
        <v>#DIV/0!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/>
      <c r="AD80" s="1">
        <f t="shared" si="22"/>
        <v>0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112</v>
      </c>
      <c r="B81" s="1" t="s">
        <v>39</v>
      </c>
      <c r="C81" s="1"/>
      <c r="D81" s="1">
        <v>84</v>
      </c>
      <c r="E81" s="1">
        <v>84</v>
      </c>
      <c r="F81" s="1"/>
      <c r="G81" s="6">
        <v>0</v>
      </c>
      <c r="H81" s="1" t="e">
        <v>#N/A</v>
      </c>
      <c r="I81" s="1"/>
      <c r="J81" s="1">
        <v>84</v>
      </c>
      <c r="K81" s="1">
        <f t="shared" si="17"/>
        <v>0</v>
      </c>
      <c r="L81" s="1">
        <f t="shared" si="18"/>
        <v>0</v>
      </c>
      <c r="M81" s="1">
        <v>84</v>
      </c>
      <c r="N81" s="1"/>
      <c r="O81" s="1"/>
      <c r="P81" s="1"/>
      <c r="Q81" s="1">
        <f t="shared" si="19"/>
        <v>0</v>
      </c>
      <c r="R81" s="5"/>
      <c r="S81" s="5"/>
      <c r="T81" s="1"/>
      <c r="U81" s="1" t="e">
        <f t="shared" si="20"/>
        <v>#DIV/0!</v>
      </c>
      <c r="V81" s="1" t="e">
        <f t="shared" si="21"/>
        <v>#DIV/0!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/>
      <c r="AD81" s="1">
        <f t="shared" si="22"/>
        <v>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113</v>
      </c>
      <c r="B82" s="1" t="s">
        <v>39</v>
      </c>
      <c r="C82" s="1"/>
      <c r="D82" s="1">
        <v>170</v>
      </c>
      <c r="E82" s="1">
        <v>170</v>
      </c>
      <c r="F82" s="1"/>
      <c r="G82" s="6">
        <v>0</v>
      </c>
      <c r="H82" s="1" t="e">
        <v>#N/A</v>
      </c>
      <c r="I82" s="1"/>
      <c r="J82" s="1">
        <v>170</v>
      </c>
      <c r="K82" s="1">
        <f t="shared" si="17"/>
        <v>0</v>
      </c>
      <c r="L82" s="1">
        <f t="shared" si="18"/>
        <v>2</v>
      </c>
      <c r="M82" s="1">
        <v>168</v>
      </c>
      <c r="N82" s="1"/>
      <c r="O82" s="1"/>
      <c r="P82" s="1"/>
      <c r="Q82" s="1">
        <f t="shared" si="19"/>
        <v>0.4</v>
      </c>
      <c r="R82" s="5"/>
      <c r="S82" s="5"/>
      <c r="T82" s="1"/>
      <c r="U82" s="1">
        <f t="shared" si="20"/>
        <v>0</v>
      </c>
      <c r="V82" s="1">
        <f t="shared" si="21"/>
        <v>0</v>
      </c>
      <c r="W82" s="1">
        <v>0.4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/>
      <c r="AD82" s="1">
        <f t="shared" si="22"/>
        <v>0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1" t="s">
        <v>114</v>
      </c>
      <c r="B83" s="1" t="s">
        <v>39</v>
      </c>
      <c r="C83" s="1">
        <v>36</v>
      </c>
      <c r="D83" s="1"/>
      <c r="E83" s="1"/>
      <c r="F83" s="10">
        <v>36</v>
      </c>
      <c r="G83" s="6">
        <v>0</v>
      </c>
      <c r="H83" s="1">
        <v>45</v>
      </c>
      <c r="I83" s="1"/>
      <c r="J83" s="1"/>
      <c r="K83" s="1">
        <f t="shared" si="17"/>
        <v>0</v>
      </c>
      <c r="L83" s="1">
        <f t="shared" si="18"/>
        <v>0</v>
      </c>
      <c r="M83" s="1"/>
      <c r="N83" s="1"/>
      <c r="O83" s="1"/>
      <c r="P83" s="1"/>
      <c r="Q83" s="1">
        <f t="shared" si="19"/>
        <v>0</v>
      </c>
      <c r="R83" s="5"/>
      <c r="S83" s="5"/>
      <c r="T83" s="1"/>
      <c r="U83" s="1" t="e">
        <f t="shared" si="20"/>
        <v>#DIV/0!</v>
      </c>
      <c r="V83" s="1" t="e">
        <f t="shared" si="21"/>
        <v>#DIV/0!</v>
      </c>
      <c r="W83" s="1">
        <v>0</v>
      </c>
      <c r="X83" s="1">
        <v>4.2</v>
      </c>
      <c r="Y83" s="1">
        <v>12.6</v>
      </c>
      <c r="Z83" s="1">
        <v>24.8</v>
      </c>
      <c r="AA83" s="1">
        <v>25</v>
      </c>
      <c r="AB83" s="1">
        <v>6.2</v>
      </c>
      <c r="AC83" s="11" t="s">
        <v>115</v>
      </c>
      <c r="AD83" s="1">
        <f t="shared" si="22"/>
        <v>0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116</v>
      </c>
      <c r="B84" s="1" t="s">
        <v>33</v>
      </c>
      <c r="C84" s="1">
        <v>47.405000000000001</v>
      </c>
      <c r="D84" s="1"/>
      <c r="E84" s="1">
        <v>2.8039999999999998</v>
      </c>
      <c r="F84" s="1">
        <v>44.542000000000002</v>
      </c>
      <c r="G84" s="6">
        <v>1</v>
      </c>
      <c r="H84" s="1">
        <v>50</v>
      </c>
      <c r="I84" s="1"/>
      <c r="J84" s="1">
        <v>2.6</v>
      </c>
      <c r="K84" s="1">
        <f t="shared" si="17"/>
        <v>0.20399999999999974</v>
      </c>
      <c r="L84" s="1">
        <f t="shared" si="18"/>
        <v>2.8039999999999998</v>
      </c>
      <c r="M84" s="1"/>
      <c r="N84" s="1"/>
      <c r="O84" s="1"/>
      <c r="P84" s="1"/>
      <c r="Q84" s="1">
        <f t="shared" si="19"/>
        <v>0.56079999999999997</v>
      </c>
      <c r="R84" s="13"/>
      <c r="S84" s="5"/>
      <c r="T84" s="1"/>
      <c r="U84" s="1">
        <f t="shared" si="20"/>
        <v>79.425820256776035</v>
      </c>
      <c r="V84" s="1">
        <f t="shared" si="21"/>
        <v>79.425820256776035</v>
      </c>
      <c r="W84" s="1">
        <v>0.56079999999999997</v>
      </c>
      <c r="X84" s="1">
        <v>0.56600000000000006</v>
      </c>
      <c r="Y84" s="1">
        <v>1.6883999999999999</v>
      </c>
      <c r="Z84" s="1">
        <v>3.3652000000000002</v>
      </c>
      <c r="AA84" s="1">
        <v>2.2427999999999999</v>
      </c>
      <c r="AB84" s="1">
        <v>0</v>
      </c>
      <c r="AC84" s="14" t="s">
        <v>123</v>
      </c>
      <c r="AD84" s="1">
        <f t="shared" si="22"/>
        <v>0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D84" xr:uid="{EC405F3B-5C3E-49F6-83B5-BEDFC143AF6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2024-02-08T08:37:51Z</dcterms:created>
  <dcterms:modified xsi:type="dcterms:W3CDTF">2024-02-09T09:33:46Z</dcterms:modified>
</cp:coreProperties>
</file>