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2,24 КИ филиалы ПОКОМ\"/>
    </mc:Choice>
  </mc:AlternateContent>
  <xr:revisionPtr revIDLastSave="0" documentId="13_ncr:1_{1673A2C8-0F5C-4495-AD5C-B8847E47F7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P31" i="1"/>
  <c r="P28" i="1"/>
  <c r="P25" i="1"/>
  <c r="AB62" i="1" l="1"/>
  <c r="AB60" i="1"/>
  <c r="AB58" i="1"/>
  <c r="AB54" i="1"/>
  <c r="AB50" i="1"/>
  <c r="AB44" i="1"/>
  <c r="AB18" i="1"/>
  <c r="AB14" i="1"/>
  <c r="O9" i="1"/>
  <c r="O12" i="1"/>
  <c r="T12" i="1" s="1"/>
  <c r="O13" i="1"/>
  <c r="O14" i="1"/>
  <c r="T14" i="1" s="1"/>
  <c r="O15" i="1"/>
  <c r="O16" i="1"/>
  <c r="T16" i="1" s="1"/>
  <c r="O17" i="1"/>
  <c r="O18" i="1"/>
  <c r="T18" i="1" s="1"/>
  <c r="O19" i="1"/>
  <c r="T19" i="1" s="1"/>
  <c r="O20" i="1"/>
  <c r="T20" i="1" s="1"/>
  <c r="O21" i="1"/>
  <c r="T21" i="1" s="1"/>
  <c r="O22" i="1"/>
  <c r="T22" i="1" s="1"/>
  <c r="O23" i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O40" i="1"/>
  <c r="T40" i="1" s="1"/>
  <c r="O41" i="1"/>
  <c r="O42" i="1"/>
  <c r="T42" i="1" s="1"/>
  <c r="O43" i="1"/>
  <c r="O44" i="1"/>
  <c r="T44" i="1" s="1"/>
  <c r="O45" i="1"/>
  <c r="S45" i="1" s="1"/>
  <c r="O46" i="1"/>
  <c r="T46" i="1" s="1"/>
  <c r="O47" i="1"/>
  <c r="P47" i="1" s="1"/>
  <c r="S47" i="1" s="1"/>
  <c r="O48" i="1"/>
  <c r="T48" i="1" s="1"/>
  <c r="O49" i="1"/>
  <c r="P49" i="1" s="1"/>
  <c r="S49" i="1" s="1"/>
  <c r="O50" i="1"/>
  <c r="T50" i="1" s="1"/>
  <c r="O51" i="1"/>
  <c r="S51" i="1" s="1"/>
  <c r="O52" i="1"/>
  <c r="T52" i="1" s="1"/>
  <c r="O53" i="1"/>
  <c r="O54" i="1"/>
  <c r="T54" i="1" s="1"/>
  <c r="O55" i="1"/>
  <c r="O56" i="1"/>
  <c r="T56" i="1" s="1"/>
  <c r="O57" i="1"/>
  <c r="O58" i="1"/>
  <c r="O59" i="1"/>
  <c r="O60" i="1"/>
  <c r="T60" i="1" s="1"/>
  <c r="O61" i="1"/>
  <c r="S61" i="1" s="1"/>
  <c r="O62" i="1"/>
  <c r="T62" i="1" s="1"/>
  <c r="O63" i="1"/>
  <c r="P63" i="1" s="1"/>
  <c r="O64" i="1"/>
  <c r="T64" i="1" s="1"/>
  <c r="O65" i="1"/>
  <c r="P65" i="1" s="1"/>
  <c r="S65" i="1" s="1"/>
  <c r="O66" i="1"/>
  <c r="T66" i="1" s="1"/>
  <c r="O67" i="1"/>
  <c r="S67" i="1" s="1"/>
  <c r="O68" i="1"/>
  <c r="T68" i="1" s="1"/>
  <c r="O70" i="1"/>
  <c r="O71" i="1"/>
  <c r="P71" i="1" s="1"/>
  <c r="O72" i="1"/>
  <c r="O73" i="1"/>
  <c r="S73" i="1" s="1"/>
  <c r="O74" i="1"/>
  <c r="T74" i="1" s="1"/>
  <c r="O75" i="1"/>
  <c r="S75" i="1" s="1"/>
  <c r="O76" i="1"/>
  <c r="O77" i="1"/>
  <c r="S77" i="1" s="1"/>
  <c r="O78" i="1"/>
  <c r="O79" i="1"/>
  <c r="T79" i="1" s="1"/>
  <c r="O80" i="1"/>
  <c r="T80" i="1" s="1"/>
  <c r="O81" i="1"/>
  <c r="S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O89" i="1"/>
  <c r="T89" i="1" s="1"/>
  <c r="O90" i="1"/>
  <c r="O91" i="1"/>
  <c r="P91" i="1" s="1"/>
  <c r="O93" i="1"/>
  <c r="S93" i="1" s="1"/>
  <c r="O94" i="1"/>
  <c r="O95" i="1"/>
  <c r="O96" i="1"/>
  <c r="O97" i="1"/>
  <c r="S97" i="1" s="1"/>
  <c r="O98" i="1"/>
  <c r="O100" i="1"/>
  <c r="T100" i="1" s="1"/>
  <c r="O101" i="1"/>
  <c r="S101" i="1" s="1"/>
  <c r="T95" i="1"/>
  <c r="O6" i="1"/>
  <c r="P6" i="1" s="1"/>
  <c r="AB6" i="1" s="1"/>
  <c r="E92" i="1"/>
  <c r="O92" i="1" s="1"/>
  <c r="E99" i="1"/>
  <c r="K99" i="1" s="1"/>
  <c r="E69" i="1"/>
  <c r="O69" i="1" s="1"/>
  <c r="P69" i="1" s="1"/>
  <c r="AB69" i="1" s="1"/>
  <c r="F58" i="1"/>
  <c r="F5" i="1" s="1"/>
  <c r="E11" i="1"/>
  <c r="O11" i="1" s="1"/>
  <c r="P11" i="1" s="1"/>
  <c r="E10" i="1"/>
  <c r="K10" i="1" s="1"/>
  <c r="E8" i="1"/>
  <c r="E7" i="1"/>
  <c r="K7" i="1" s="1"/>
  <c r="AB11" i="1"/>
  <c r="AB19" i="1"/>
  <c r="AB38" i="1"/>
  <c r="AB51" i="1"/>
  <c r="AB67" i="1"/>
  <c r="AB68" i="1"/>
  <c r="AB72" i="1"/>
  <c r="AB73" i="1"/>
  <c r="AB75" i="1"/>
  <c r="AB79" i="1"/>
  <c r="AB83" i="1"/>
  <c r="AB84" i="1"/>
  <c r="AB85" i="1"/>
  <c r="AB87" i="1"/>
  <c r="AB88" i="1"/>
  <c r="AB89" i="1"/>
  <c r="AB93" i="1"/>
  <c r="AB97" i="1"/>
  <c r="AB100" i="1"/>
  <c r="AB101" i="1"/>
  <c r="K101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9" i="1"/>
  <c r="K6" i="1"/>
  <c r="Z5" i="1"/>
  <c r="Y5" i="1"/>
  <c r="X5" i="1"/>
  <c r="W5" i="1"/>
  <c r="V5" i="1"/>
  <c r="U5" i="1"/>
  <c r="Q5" i="1"/>
  <c r="N5" i="1"/>
  <c r="M5" i="1"/>
  <c r="L5" i="1"/>
  <c r="J5" i="1"/>
  <c r="S89" i="1" l="1"/>
  <c r="T75" i="1"/>
  <c r="S85" i="1"/>
  <c r="T71" i="1"/>
  <c r="S63" i="1"/>
  <c r="AB81" i="1"/>
  <c r="T91" i="1"/>
  <c r="S87" i="1"/>
  <c r="S83" i="1"/>
  <c r="S79" i="1"/>
  <c r="T73" i="1"/>
  <c r="S60" i="1"/>
  <c r="T81" i="1"/>
  <c r="T77" i="1"/>
  <c r="S68" i="1"/>
  <c r="S44" i="1"/>
  <c r="T97" i="1"/>
  <c r="S100" i="1"/>
  <c r="T93" i="1"/>
  <c r="S84" i="1"/>
  <c r="T65" i="1"/>
  <c r="T47" i="1"/>
  <c r="P42" i="1"/>
  <c r="AB42" i="1" s="1"/>
  <c r="P46" i="1"/>
  <c r="AB46" i="1" s="1"/>
  <c r="P66" i="1"/>
  <c r="AB66" i="1" s="1"/>
  <c r="S91" i="1"/>
  <c r="AB91" i="1"/>
  <c r="S71" i="1"/>
  <c r="AB71" i="1"/>
  <c r="S95" i="1"/>
  <c r="AB95" i="1"/>
  <c r="K11" i="1"/>
  <c r="K69" i="1"/>
  <c r="AB63" i="1"/>
  <c r="AB47" i="1"/>
  <c r="T61" i="1"/>
  <c r="T51" i="1"/>
  <c r="S16" i="1"/>
  <c r="P40" i="1"/>
  <c r="S40" i="1" s="1"/>
  <c r="S48" i="1"/>
  <c r="P52" i="1"/>
  <c r="S52" i="1" s="1"/>
  <c r="P56" i="1"/>
  <c r="S56" i="1" s="1"/>
  <c r="P64" i="1"/>
  <c r="S64" i="1" s="1"/>
  <c r="S31" i="1"/>
  <c r="AB31" i="1"/>
  <c r="S23" i="1"/>
  <c r="AB23" i="1"/>
  <c r="T96" i="1"/>
  <c r="T92" i="1"/>
  <c r="T88" i="1"/>
  <c r="S88" i="1"/>
  <c r="T78" i="1"/>
  <c r="AB78" i="1"/>
  <c r="T76" i="1"/>
  <c r="T72" i="1"/>
  <c r="S72" i="1"/>
  <c r="T59" i="1"/>
  <c r="T55" i="1"/>
  <c r="P43" i="1"/>
  <c r="T43" i="1"/>
  <c r="AB77" i="1"/>
  <c r="AB65" i="1"/>
  <c r="AB61" i="1"/>
  <c r="AB49" i="1"/>
  <c r="AB45" i="1"/>
  <c r="K8" i="1"/>
  <c r="O8" i="1"/>
  <c r="T101" i="1"/>
  <c r="T67" i="1"/>
  <c r="T63" i="1"/>
  <c r="T49" i="1"/>
  <c r="T45" i="1"/>
  <c r="T31" i="1"/>
  <c r="T23" i="1"/>
  <c r="S19" i="1"/>
  <c r="T9" i="1"/>
  <c r="P35" i="1"/>
  <c r="AB74" i="1"/>
  <c r="S80" i="1"/>
  <c r="AB86" i="1"/>
  <c r="T98" i="1"/>
  <c r="AB98" i="1"/>
  <c r="T94" i="1"/>
  <c r="AB94" i="1"/>
  <c r="T90" i="1"/>
  <c r="AB90" i="1"/>
  <c r="T70" i="1"/>
  <c r="P70" i="1"/>
  <c r="AB70" i="1" s="1"/>
  <c r="T57" i="1"/>
  <c r="P53" i="1"/>
  <c r="T53" i="1"/>
  <c r="P41" i="1"/>
  <c r="T41" i="1"/>
  <c r="P39" i="1"/>
  <c r="T39" i="1"/>
  <c r="P17" i="1"/>
  <c r="T17" i="1"/>
  <c r="T15" i="1"/>
  <c r="P13" i="1"/>
  <c r="T13" i="1"/>
  <c r="S9" i="1"/>
  <c r="AB9" i="1"/>
  <c r="AB12" i="1"/>
  <c r="S12" i="1"/>
  <c r="P29" i="1"/>
  <c r="P33" i="1"/>
  <c r="P82" i="1"/>
  <c r="AB82" i="1" s="1"/>
  <c r="P22" i="1"/>
  <c r="AB22" i="1" s="1"/>
  <c r="P24" i="1"/>
  <c r="P26" i="1"/>
  <c r="AB26" i="1" s="1"/>
  <c r="P30" i="1"/>
  <c r="AB30" i="1" s="1"/>
  <c r="P34" i="1"/>
  <c r="AB34" i="1" s="1"/>
  <c r="P36" i="1"/>
  <c r="AB80" i="1"/>
  <c r="AB56" i="1"/>
  <c r="AB48" i="1"/>
  <c r="AB16" i="1"/>
  <c r="S6" i="1"/>
  <c r="T11" i="1"/>
  <c r="S11" i="1"/>
  <c r="S69" i="1"/>
  <c r="T69" i="1"/>
  <c r="T58" i="1"/>
  <c r="O10" i="1"/>
  <c r="P10" i="1" s="1"/>
  <c r="AB10" i="1" s="1"/>
  <c r="T6" i="1"/>
  <c r="S98" i="1"/>
  <c r="S94" i="1"/>
  <c r="S86" i="1"/>
  <c r="S78" i="1"/>
  <c r="S74" i="1"/>
  <c r="S62" i="1"/>
  <c r="S58" i="1"/>
  <c r="S54" i="1"/>
  <c r="S50" i="1"/>
  <c r="S38" i="1"/>
  <c r="S18" i="1"/>
  <c r="S14" i="1"/>
  <c r="O99" i="1"/>
  <c r="AB99" i="1" s="1"/>
  <c r="O7" i="1"/>
  <c r="AB7" i="1" s="1"/>
  <c r="E5" i="1"/>
  <c r="S42" i="1" l="1"/>
  <c r="S66" i="1"/>
  <c r="S46" i="1"/>
  <c r="S30" i="1"/>
  <c r="S22" i="1"/>
  <c r="AB64" i="1"/>
  <c r="K5" i="1"/>
  <c r="S70" i="1"/>
  <c r="AB52" i="1"/>
  <c r="S26" i="1"/>
  <c r="S34" i="1"/>
  <c r="S82" i="1"/>
  <c r="S90" i="1"/>
  <c r="AB40" i="1"/>
  <c r="AB36" i="1"/>
  <c r="S36" i="1"/>
  <c r="S32" i="1"/>
  <c r="AB32" i="1"/>
  <c r="AB28" i="1"/>
  <c r="S28" i="1"/>
  <c r="S24" i="1"/>
  <c r="AB24" i="1"/>
  <c r="AB20" i="1"/>
  <c r="S20" i="1"/>
  <c r="S37" i="1"/>
  <c r="AB37" i="1"/>
  <c r="S29" i="1"/>
  <c r="AB29" i="1"/>
  <c r="S21" i="1"/>
  <c r="AB21" i="1"/>
  <c r="AB13" i="1"/>
  <c r="S13" i="1"/>
  <c r="S15" i="1"/>
  <c r="AB15" i="1"/>
  <c r="AB17" i="1"/>
  <c r="S17" i="1"/>
  <c r="AB39" i="1"/>
  <c r="S39" i="1"/>
  <c r="S41" i="1"/>
  <c r="AB41" i="1"/>
  <c r="S53" i="1"/>
  <c r="AB53" i="1"/>
  <c r="S57" i="1"/>
  <c r="AB57" i="1"/>
  <c r="AB35" i="1"/>
  <c r="S35" i="1"/>
  <c r="S76" i="1"/>
  <c r="AB76" i="1"/>
  <c r="S92" i="1"/>
  <c r="AB92" i="1"/>
  <c r="S96" i="1"/>
  <c r="AB96" i="1"/>
  <c r="S33" i="1"/>
  <c r="AB33" i="1"/>
  <c r="S25" i="1"/>
  <c r="AB25" i="1"/>
  <c r="AB27" i="1"/>
  <c r="S27" i="1"/>
  <c r="T8" i="1"/>
  <c r="P8" i="1"/>
  <c r="AB43" i="1"/>
  <c r="S43" i="1"/>
  <c r="S55" i="1"/>
  <c r="AB55" i="1"/>
  <c r="AB59" i="1"/>
  <c r="S59" i="1"/>
  <c r="T99" i="1"/>
  <c r="S99" i="1"/>
  <c r="O5" i="1"/>
  <c r="T7" i="1"/>
  <c r="S7" i="1"/>
  <c r="T10" i="1"/>
  <c r="S10" i="1"/>
  <c r="S8" i="1" l="1"/>
  <c r="AB8" i="1"/>
  <c r="AB5" i="1" s="1"/>
  <c r="P5" i="1"/>
</calcChain>
</file>

<file path=xl/sharedStrings.xml><?xml version="1.0" encoding="utf-8"?>
<sst xmlns="http://schemas.openxmlformats.org/spreadsheetml/2006/main" count="279" uniqueCount="156">
  <si>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</si>
  <si>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</si>
  <si>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</si>
  <si>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</si>
  <si>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</si>
  <si>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</si>
  <si>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</si>
  <si>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</si>
  <si>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</si>
  <si>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</si>
  <si>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</si>
  <si>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</si>
  <si>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</si>
  <si>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</si>
  <si>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</si>
  <si>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</si>
  <si>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</si>
  <si>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</si>
  <si>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</si>
  <si>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</si>
  <si>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</si>
  <si>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</si>
  <si>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</si>
  <si>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11,02,</t>
  </si>
  <si>
    <t>14,02,</t>
  </si>
  <si>
    <t>08,02,</t>
  </si>
  <si>
    <t>06,02,</t>
  </si>
  <si>
    <t>01,02,</t>
  </si>
  <si>
    <t>30,01,</t>
  </si>
  <si>
    <t>25,01,</t>
  </si>
  <si>
    <t>23,01,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</si>
  <si>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</si>
  <si>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</si>
  <si>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</si>
  <si>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</si>
  <si>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</si>
  <si>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</si>
  <si>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</si>
  <si>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</si>
  <si>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нужно увеличить продажи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</si>
  <si>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</si>
  <si>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</si>
  <si>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</si>
  <si>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</si>
  <si>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</si>
  <si>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</si>
  <si>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</si>
  <si>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</si>
  <si>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</si>
  <si>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</si>
  <si>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</si>
  <si>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</si>
  <si>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</si>
  <si>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</si>
  <si>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</si>
  <si>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</si>
  <si>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</si>
  <si>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</si>
  <si>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</si>
  <si>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</si>
  <si>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</si>
  <si>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</si>
  <si>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</si>
  <si>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</si>
  <si>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</si>
  <si>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</si>
  <si>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</si>
  <si>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</si>
  <si>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</si>
  <si>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</si>
  <si>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</si>
  <si>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</si>
  <si>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 (задвоенное СКЮ)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</si>
  <si>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</si>
  <si>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</si>
  <si>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</si>
  <si>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</si>
  <si>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</si>
  <si>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</si>
  <si>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</si>
  <si>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</si>
  <si>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</si>
  <si>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</si>
  <si>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</si>
  <si>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</si>
  <si>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</si>
  <si>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</si>
  <si>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</si>
  <si>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</si>
  <si>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</si>
  <si>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</si>
  <si>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</si>
  <si>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</si>
  <si>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</si>
  <si>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</si>
  <si>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</si>
  <si>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</si>
  <si>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</si>
  <si>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</si>
  <si>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</si>
  <si>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</si>
  <si>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</si>
  <si>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</si>
  <si>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</si>
  <si>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</si>
  <si>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</si>
  <si>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</si>
  <si>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</si>
  <si>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</si>
  <si>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</si>
  <si>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</si>
  <si>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</si>
  <si>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</si>
  <si>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</si>
  <si>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</si>
  <si>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</si>
  <si>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</si>
  <si>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</si>
  <si>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</si>
  <si>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</si>
  <si>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</si>
  <si>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</si>
  <si>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</si>
  <si>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</si>
  <si>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</si>
  <si>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</si>
  <si>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</si>
  <si>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</si>
  <si>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</si>
  <si>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</si>
  <si>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</si>
  <si>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</si>
  <si>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</si>
  <si>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</si>
  <si>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</si>
  <si>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</si>
  <si>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</si>
  <si>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</si>
  <si>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</si>
  <si>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</si>
  <si>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</si>
  <si>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</si>
  <si>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</si>
  <si>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</si>
  <si>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</si>
  <si>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476 Паштет печеночный со сливочным маслом ТМ Стародворье ламистер 0,1 кг. Консервы мясные  Поком</t>
  </si>
  <si>
    <t>477 Колбаса Любительская ГОСТ ТМ Вязанка в оболочке полиамид.  ПОКОМ</t>
  </si>
  <si>
    <t>согласовал Химич/ нужно продавать</t>
  </si>
  <si>
    <t>то же что 017 (задвоенное СКЮ)</t>
  </si>
  <si>
    <t>то же что 030 (задвоенное СКЮ)</t>
  </si>
  <si>
    <t>то же что 475 (задвоенное СКЮ)</t>
  </si>
  <si>
    <t>то же что 456 (задвоенное СКЮ)</t>
  </si>
  <si>
    <t>то же что 347 (задвоенное СКЮ)</t>
  </si>
  <si>
    <t>блокировка Корницов</t>
  </si>
  <si>
    <t>блокировка Корницов /то же что и 222</t>
  </si>
  <si>
    <t>блокировка Корницов / то же что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</si>
</sst>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ySplit="5" topLeftCell="A15" activePane="bottomLeft" state="frozen"/>
      <selection pane="bottomLeft" activeCell="AF21" sqref="AF21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.140625" customWidth="1"/>
    <col min="10" max="11" width="7.28515625" customWidth="1"/>
    <col min="12" max="13" width="1.140625" customWidth="1"/>
    <col min="14" max="15" width="6.28515625" customWidth="1"/>
    <col min="16" max="17" width="7.140625" customWidth="1"/>
    <col min="18" max="18" width="21.7109375" customWidth="1"/>
    <col min="19" max="20" width="5.42578125" customWidth="1"/>
    <col min="21" max="26" width="6.7109375" customWidth="1"/>
    <col min="27" max="27" width="28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19101.227999999999</v>
      </c>
      <c r="F5" s="4">
        <f>SUM(F6:F499)</f>
        <v>24244.808999999997</v>
      </c>
      <c r="G5" s="6"/>
      <c r="H5" s="1"/>
      <c r="I5" s="1"/>
      <c r="J5" s="4">
        <f t="shared" ref="J5:Q5" si="0">SUM(J6:J499)</f>
        <v>19071.969000000001</v>
      </c>
      <c r="K5" s="4">
        <f t="shared" si="0"/>
        <v>29.258999999999723</v>
      </c>
      <c r="L5" s="4">
        <f t="shared" si="0"/>
        <v>0</v>
      </c>
      <c r="M5" s="4">
        <f t="shared" si="0"/>
        <v>0</v>
      </c>
      <c r="N5" s="4">
        <f t="shared" si="0"/>
        <v>8096.2486400000034</v>
      </c>
      <c r="O5" s="4">
        <f t="shared" si="0"/>
        <v>3820.2455999999997</v>
      </c>
      <c r="P5" s="4">
        <f t="shared" si="0"/>
        <v>13651.839359999993</v>
      </c>
      <c r="Q5" s="4">
        <f t="shared" si="0"/>
        <v>0</v>
      </c>
      <c r="R5" s="1"/>
      <c r="S5" s="1"/>
      <c r="T5" s="1"/>
      <c r="U5" s="4">
        <f t="shared" ref="U5:Z5" si="1">SUM(U6:U499)</f>
        <v>3612.9152000000004</v>
      </c>
      <c r="V5" s="4">
        <f t="shared" si="1"/>
        <v>3525.9091999999991</v>
      </c>
      <c r="W5" s="4">
        <f t="shared" si="1"/>
        <v>3602.9702000000002</v>
      </c>
      <c r="X5" s="4">
        <f t="shared" si="1"/>
        <v>3848.1692000000003</v>
      </c>
      <c r="Y5" s="4">
        <f t="shared" si="1"/>
        <v>3808.2934000000005</v>
      </c>
      <c r="Z5" s="4">
        <f t="shared" si="1"/>
        <v>3499.6577999999995</v>
      </c>
      <c r="AA5" s="1"/>
      <c r="AB5" s="4">
        <f>SUM(AB6:AB499)</f>
        <v>12060.649359999996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327.86099999999999</v>
      </c>
      <c r="D6" s="1">
        <v>11.534000000000001</v>
      </c>
      <c r="E6" s="1">
        <v>121.892</v>
      </c>
      <c r="F6" s="1">
        <v>157.29599999999999</v>
      </c>
      <c r="G6" s="6">
        <v>1</v>
      </c>
      <c r="H6" s="1">
        <v>50</v>
      </c>
      <c r="I6" s="1"/>
      <c r="J6" s="1">
        <v>126.42</v>
      </c>
      <c r="K6" s="1">
        <f t="shared" ref="K6:K36" si="2">E6-J6</f>
        <v>-4.5280000000000058</v>
      </c>
      <c r="L6" s="1"/>
      <c r="M6" s="1"/>
      <c r="N6" s="1">
        <v>80.575199999999967</v>
      </c>
      <c r="O6" s="1">
        <f>E6/5</f>
        <v>24.378399999999999</v>
      </c>
      <c r="P6" s="5">
        <f>11*O6-N6-F6</f>
        <v>30.291200000000032</v>
      </c>
      <c r="Q6" s="5"/>
      <c r="R6" s="1"/>
      <c r="S6" s="1">
        <f>(F6+N6+P6)/O6</f>
        <v>11</v>
      </c>
      <c r="T6" s="1">
        <f>(F6+N6)/O6</f>
        <v>9.7574574213237941</v>
      </c>
      <c r="U6" s="1">
        <v>27.678000000000001</v>
      </c>
      <c r="V6" s="1">
        <v>23.540199999999999</v>
      </c>
      <c r="W6" s="1">
        <v>30.861999999999998</v>
      </c>
      <c r="X6" s="1">
        <v>35.375599999999999</v>
      </c>
      <c r="Y6" s="1">
        <v>34.5334</v>
      </c>
      <c r="Z6" s="1">
        <v>25.017800000000001</v>
      </c>
      <c r="AA6" s="1"/>
      <c r="AB6" s="1">
        <f>P6*G6</f>
        <v>30.291200000000032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2" t="s">
        <v>33</v>
      </c>
      <c r="B7" s="1" t="s">
        <v>32</v>
      </c>
      <c r="C7" s="1">
        <v>249.512</v>
      </c>
      <c r="D7" s="1">
        <v>17.131</v>
      </c>
      <c r="E7" s="11">
        <f>74.587+E89</f>
        <v>78.981000000000009</v>
      </c>
      <c r="F7" s="1">
        <v>168.875</v>
      </c>
      <c r="G7" s="6">
        <v>1</v>
      </c>
      <c r="H7" s="1">
        <v>45</v>
      </c>
      <c r="I7" s="1"/>
      <c r="J7" s="1">
        <v>70.015000000000001</v>
      </c>
      <c r="K7" s="1">
        <f t="shared" si="2"/>
        <v>8.9660000000000082</v>
      </c>
      <c r="L7" s="1"/>
      <c r="M7" s="1"/>
      <c r="N7" s="1">
        <v>27.343800000000019</v>
      </c>
      <c r="O7" s="1">
        <f t="shared" ref="O7:O70" si="3">E7/5</f>
        <v>15.796200000000002</v>
      </c>
      <c r="P7" s="5"/>
      <c r="Q7" s="5"/>
      <c r="R7" s="1"/>
      <c r="S7" s="1">
        <f t="shared" ref="S7:S70" si="4">(F7+N7+P7)/O7</f>
        <v>12.421898937719197</v>
      </c>
      <c r="T7" s="1">
        <f t="shared" ref="T7:T70" si="5">(F7+N7)/O7</f>
        <v>12.421898937719197</v>
      </c>
      <c r="U7" s="1">
        <v>21.577000000000002</v>
      </c>
      <c r="V7" s="1">
        <v>21.005400000000002</v>
      </c>
      <c r="W7" s="1">
        <v>20.028199999999998</v>
      </c>
      <c r="X7" s="1">
        <v>26.993600000000001</v>
      </c>
      <c r="Y7" s="1">
        <v>28.232800000000001</v>
      </c>
      <c r="Z7" s="1">
        <v>19.790400000000002</v>
      </c>
      <c r="AA7" s="12" t="s">
        <v>34</v>
      </c>
      <c r="AB7" s="1">
        <f t="shared" ref="AB7:AB70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2" t="s">
        <v>35</v>
      </c>
      <c r="B8" s="1" t="s">
        <v>32</v>
      </c>
      <c r="C8" s="1">
        <v>328.40300000000002</v>
      </c>
      <c r="D8" s="1">
        <v>40.805999999999997</v>
      </c>
      <c r="E8" s="11">
        <f>136.963+E84</f>
        <v>142.56899999999999</v>
      </c>
      <c r="F8" s="1">
        <v>211.101</v>
      </c>
      <c r="G8" s="6">
        <v>1</v>
      </c>
      <c r="H8" s="1">
        <v>45</v>
      </c>
      <c r="I8" s="1"/>
      <c r="J8" s="1">
        <v>132.726</v>
      </c>
      <c r="K8" s="1">
        <f t="shared" si="2"/>
        <v>9.8429999999999893</v>
      </c>
      <c r="L8" s="1"/>
      <c r="M8" s="1"/>
      <c r="N8" s="1">
        <v>60.743600000000008</v>
      </c>
      <c r="O8" s="1">
        <f t="shared" si="3"/>
        <v>28.513799999999996</v>
      </c>
      <c r="P8" s="5">
        <f t="shared" ref="P8:P17" si="7">11*O8-N8-F8</f>
        <v>41.807199999999966</v>
      </c>
      <c r="Q8" s="5"/>
      <c r="R8" s="1"/>
      <c r="S8" s="1">
        <f t="shared" si="4"/>
        <v>11</v>
      </c>
      <c r="T8" s="1">
        <f t="shared" si="5"/>
        <v>9.5337906557526555</v>
      </c>
      <c r="U8" s="1">
        <v>30.447600000000001</v>
      </c>
      <c r="V8" s="1">
        <v>29.657</v>
      </c>
      <c r="W8" s="1">
        <v>31.9754</v>
      </c>
      <c r="X8" s="1">
        <v>37.913600000000002</v>
      </c>
      <c r="Y8" s="1">
        <v>40.309399999999997</v>
      </c>
      <c r="Z8" s="1">
        <v>34.018799999999999</v>
      </c>
      <c r="AA8" s="12" t="s">
        <v>36</v>
      </c>
      <c r="AB8" s="1">
        <f t="shared" si="6"/>
        <v>41.807199999999966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38</v>
      </c>
      <c r="C9" s="1">
        <v>60</v>
      </c>
      <c r="D9" s="1">
        <v>20</v>
      </c>
      <c r="E9" s="1">
        <v>16</v>
      </c>
      <c r="F9" s="1">
        <v>64</v>
      </c>
      <c r="G9" s="6">
        <v>0.4</v>
      </c>
      <c r="H9" s="1">
        <v>50</v>
      </c>
      <c r="I9" s="1"/>
      <c r="J9" s="1">
        <v>16</v>
      </c>
      <c r="K9" s="1">
        <f t="shared" si="2"/>
        <v>0</v>
      </c>
      <c r="L9" s="1"/>
      <c r="M9" s="1"/>
      <c r="N9" s="1"/>
      <c r="O9" s="1">
        <f t="shared" si="3"/>
        <v>3.2</v>
      </c>
      <c r="P9" s="5"/>
      <c r="Q9" s="5"/>
      <c r="R9" s="1"/>
      <c r="S9" s="1">
        <f t="shared" si="4"/>
        <v>20</v>
      </c>
      <c r="T9" s="1">
        <f t="shared" si="5"/>
        <v>20</v>
      </c>
      <c r="U9" s="1">
        <v>2.2000000000000002</v>
      </c>
      <c r="V9" s="1">
        <v>4.4000000000000004</v>
      </c>
      <c r="W9" s="1">
        <v>6.6</v>
      </c>
      <c r="X9" s="1">
        <v>6</v>
      </c>
      <c r="Y9" s="1">
        <v>1.6</v>
      </c>
      <c r="Z9" s="1">
        <v>0</v>
      </c>
      <c r="AA9" s="14" t="s">
        <v>153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2" t="s">
        <v>40</v>
      </c>
      <c r="B10" s="1" t="s">
        <v>38</v>
      </c>
      <c r="C10" s="1">
        <v>337</v>
      </c>
      <c r="D10" s="1"/>
      <c r="E10" s="11">
        <f>122+E87</f>
        <v>146</v>
      </c>
      <c r="F10" s="1">
        <v>171</v>
      </c>
      <c r="G10" s="6">
        <v>0.45</v>
      </c>
      <c r="H10" s="1">
        <v>45</v>
      </c>
      <c r="I10" s="1"/>
      <c r="J10" s="1">
        <v>123</v>
      </c>
      <c r="K10" s="1">
        <f t="shared" si="2"/>
        <v>23</v>
      </c>
      <c r="L10" s="1"/>
      <c r="M10" s="1"/>
      <c r="N10" s="1">
        <v>12</v>
      </c>
      <c r="O10" s="1">
        <f t="shared" si="3"/>
        <v>29.2</v>
      </c>
      <c r="P10" s="5">
        <f t="shared" si="7"/>
        <v>138.19999999999999</v>
      </c>
      <c r="Q10" s="5"/>
      <c r="R10" s="1"/>
      <c r="S10" s="1">
        <f t="shared" si="4"/>
        <v>11</v>
      </c>
      <c r="T10" s="1">
        <f t="shared" si="5"/>
        <v>6.2671232876712333</v>
      </c>
      <c r="U10" s="1">
        <v>25</v>
      </c>
      <c r="V10" s="1">
        <v>20.6</v>
      </c>
      <c r="W10" s="1">
        <v>26</v>
      </c>
      <c r="X10" s="1">
        <v>36.6</v>
      </c>
      <c r="Y10" s="1">
        <v>24</v>
      </c>
      <c r="Z10" s="1">
        <v>22.4</v>
      </c>
      <c r="AA10" s="12" t="s">
        <v>41</v>
      </c>
      <c r="AB10" s="1">
        <f t="shared" si="6"/>
        <v>62.19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2" t="s">
        <v>42</v>
      </c>
      <c r="B11" s="1" t="s">
        <v>38</v>
      </c>
      <c r="C11" s="1">
        <v>517</v>
      </c>
      <c r="D11" s="1"/>
      <c r="E11" s="11">
        <f>148+E88</f>
        <v>166</v>
      </c>
      <c r="F11" s="1">
        <v>337</v>
      </c>
      <c r="G11" s="6">
        <v>0.45</v>
      </c>
      <c r="H11" s="1">
        <v>45</v>
      </c>
      <c r="I11" s="1"/>
      <c r="J11" s="1">
        <v>145</v>
      </c>
      <c r="K11" s="1">
        <f t="shared" si="2"/>
        <v>21</v>
      </c>
      <c r="L11" s="1"/>
      <c r="M11" s="1"/>
      <c r="N11" s="1"/>
      <c r="O11" s="1">
        <f t="shared" si="3"/>
        <v>33.200000000000003</v>
      </c>
      <c r="P11" s="5">
        <f t="shared" si="7"/>
        <v>28.200000000000045</v>
      </c>
      <c r="Q11" s="5"/>
      <c r="R11" s="1"/>
      <c r="S11" s="1">
        <f t="shared" si="4"/>
        <v>11</v>
      </c>
      <c r="T11" s="1">
        <f t="shared" si="5"/>
        <v>10.150602409638553</v>
      </c>
      <c r="U11" s="1">
        <v>26.2</v>
      </c>
      <c r="V11" s="1">
        <v>27.2</v>
      </c>
      <c r="W11" s="1">
        <v>41.8</v>
      </c>
      <c r="X11" s="1">
        <v>54</v>
      </c>
      <c r="Y11" s="1">
        <v>38.200000000000003</v>
      </c>
      <c r="Z11" s="1">
        <v>32</v>
      </c>
      <c r="AA11" s="12" t="s">
        <v>43</v>
      </c>
      <c r="AB11" s="1">
        <f t="shared" si="6"/>
        <v>12.690000000000021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38</v>
      </c>
      <c r="C12" s="1">
        <v>59</v>
      </c>
      <c r="D12" s="1">
        <v>12</v>
      </c>
      <c r="E12" s="1">
        <v>20</v>
      </c>
      <c r="F12" s="1">
        <v>49</v>
      </c>
      <c r="G12" s="6">
        <v>0.5</v>
      </c>
      <c r="H12" s="1">
        <v>40</v>
      </c>
      <c r="I12" s="1"/>
      <c r="J12" s="1">
        <v>20</v>
      </c>
      <c r="K12" s="1">
        <f t="shared" si="2"/>
        <v>0</v>
      </c>
      <c r="L12" s="1"/>
      <c r="M12" s="1"/>
      <c r="N12" s="1"/>
      <c r="O12" s="1">
        <f t="shared" si="3"/>
        <v>4</v>
      </c>
      <c r="P12" s="5"/>
      <c r="Q12" s="5"/>
      <c r="R12" s="1"/>
      <c r="S12" s="1">
        <f t="shared" si="4"/>
        <v>12.25</v>
      </c>
      <c r="T12" s="1">
        <f t="shared" si="5"/>
        <v>12.25</v>
      </c>
      <c r="U12" s="1">
        <v>1.4</v>
      </c>
      <c r="V12" s="1">
        <v>1.2</v>
      </c>
      <c r="W12" s="1">
        <v>6.2</v>
      </c>
      <c r="X12" s="1">
        <v>6.4</v>
      </c>
      <c r="Y12" s="1">
        <v>0.4</v>
      </c>
      <c r="Z12" s="1">
        <v>1.6</v>
      </c>
      <c r="AA12" s="14" t="s">
        <v>153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38</v>
      </c>
      <c r="C13" s="1">
        <v>63</v>
      </c>
      <c r="D13" s="1"/>
      <c r="E13" s="1">
        <v>34</v>
      </c>
      <c r="F13" s="1">
        <v>24</v>
      </c>
      <c r="G13" s="6">
        <v>0.35</v>
      </c>
      <c r="H13" s="1">
        <v>45</v>
      </c>
      <c r="I13" s="1"/>
      <c r="J13" s="1">
        <v>39</v>
      </c>
      <c r="K13" s="1">
        <f t="shared" si="2"/>
        <v>-5</v>
      </c>
      <c r="L13" s="1"/>
      <c r="M13" s="1"/>
      <c r="N13" s="1"/>
      <c r="O13" s="1">
        <f t="shared" si="3"/>
        <v>6.8</v>
      </c>
      <c r="P13" s="5">
        <f t="shared" si="7"/>
        <v>50.8</v>
      </c>
      <c r="Q13" s="5"/>
      <c r="R13" s="1"/>
      <c r="S13" s="1">
        <f t="shared" si="4"/>
        <v>11</v>
      </c>
      <c r="T13" s="1">
        <f t="shared" si="5"/>
        <v>3.5294117647058822</v>
      </c>
      <c r="U13" s="1">
        <v>0.8</v>
      </c>
      <c r="V13" s="1">
        <v>1.2</v>
      </c>
      <c r="W13" s="1">
        <v>5</v>
      </c>
      <c r="X13" s="1">
        <v>6.2</v>
      </c>
      <c r="Y13" s="1">
        <v>5</v>
      </c>
      <c r="Z13" s="1">
        <v>3.8</v>
      </c>
      <c r="AA13" s="1"/>
      <c r="AB13" s="1">
        <f t="shared" si="6"/>
        <v>17.779999999999998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38</v>
      </c>
      <c r="C14" s="1">
        <v>72</v>
      </c>
      <c r="D14" s="1">
        <v>2</v>
      </c>
      <c r="E14" s="1">
        <v>5</v>
      </c>
      <c r="F14" s="1">
        <v>68</v>
      </c>
      <c r="G14" s="6">
        <v>0.4</v>
      </c>
      <c r="H14" s="1">
        <v>50</v>
      </c>
      <c r="I14" s="1"/>
      <c r="J14" s="1">
        <v>5</v>
      </c>
      <c r="K14" s="1">
        <f t="shared" si="2"/>
        <v>0</v>
      </c>
      <c r="L14" s="1"/>
      <c r="M14" s="1"/>
      <c r="N14" s="1"/>
      <c r="O14" s="1">
        <f t="shared" si="3"/>
        <v>1</v>
      </c>
      <c r="P14" s="5"/>
      <c r="Q14" s="5"/>
      <c r="R14" s="1"/>
      <c r="S14" s="1">
        <f t="shared" si="4"/>
        <v>68</v>
      </c>
      <c r="T14" s="1">
        <f t="shared" si="5"/>
        <v>68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7" t="s">
        <v>47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38</v>
      </c>
      <c r="C15" s="1">
        <v>85</v>
      </c>
      <c r="D15" s="1"/>
      <c r="E15" s="1">
        <v>9</v>
      </c>
      <c r="F15" s="1">
        <v>76</v>
      </c>
      <c r="G15" s="6">
        <v>0.17</v>
      </c>
      <c r="H15" s="1">
        <v>180</v>
      </c>
      <c r="I15" s="1"/>
      <c r="J15" s="1">
        <v>9</v>
      </c>
      <c r="K15" s="1">
        <f t="shared" si="2"/>
        <v>0</v>
      </c>
      <c r="L15" s="1"/>
      <c r="M15" s="1"/>
      <c r="N15" s="1"/>
      <c r="O15" s="1">
        <f t="shared" si="3"/>
        <v>1.8</v>
      </c>
      <c r="P15" s="5"/>
      <c r="Q15" s="5"/>
      <c r="R15" s="1"/>
      <c r="S15" s="1">
        <f t="shared" si="4"/>
        <v>42.222222222222221</v>
      </c>
      <c r="T15" s="1">
        <f t="shared" si="5"/>
        <v>42.222222222222221</v>
      </c>
      <c r="U15" s="1">
        <v>0</v>
      </c>
      <c r="V15" s="1">
        <v>0</v>
      </c>
      <c r="W15" s="1">
        <v>6</v>
      </c>
      <c r="X15" s="1">
        <v>6.8</v>
      </c>
      <c r="Y15" s="1">
        <v>0.8</v>
      </c>
      <c r="Z15" s="1">
        <v>0</v>
      </c>
      <c r="AA15" s="15" t="s">
        <v>153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38</v>
      </c>
      <c r="C16" s="1">
        <v>55</v>
      </c>
      <c r="D16" s="1">
        <v>30</v>
      </c>
      <c r="E16" s="1">
        <v>8</v>
      </c>
      <c r="F16" s="1">
        <v>77</v>
      </c>
      <c r="G16" s="6">
        <v>0.5</v>
      </c>
      <c r="H16" s="1">
        <v>60</v>
      </c>
      <c r="I16" s="1"/>
      <c r="J16" s="1">
        <v>8</v>
      </c>
      <c r="K16" s="1">
        <f t="shared" si="2"/>
        <v>0</v>
      </c>
      <c r="L16" s="1"/>
      <c r="M16" s="1"/>
      <c r="N16" s="1"/>
      <c r="O16" s="1">
        <f t="shared" si="3"/>
        <v>1.6</v>
      </c>
      <c r="P16" s="5"/>
      <c r="Q16" s="5"/>
      <c r="R16" s="1"/>
      <c r="S16" s="1">
        <f t="shared" si="4"/>
        <v>48.125</v>
      </c>
      <c r="T16" s="1">
        <f t="shared" si="5"/>
        <v>48.125</v>
      </c>
      <c r="U16" s="1">
        <v>4.4000000000000004</v>
      </c>
      <c r="V16" s="1">
        <v>7</v>
      </c>
      <c r="W16" s="1">
        <v>4.5999999999999996</v>
      </c>
      <c r="X16" s="1">
        <v>4.5999999999999996</v>
      </c>
      <c r="Y16" s="1">
        <v>8</v>
      </c>
      <c r="Z16" s="1">
        <v>5.4</v>
      </c>
      <c r="AA16" s="15" t="s">
        <v>153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38</v>
      </c>
      <c r="C17" s="1">
        <v>98</v>
      </c>
      <c r="D17" s="1"/>
      <c r="E17" s="1">
        <v>45</v>
      </c>
      <c r="F17" s="1">
        <v>41</v>
      </c>
      <c r="G17" s="6">
        <v>0.3</v>
      </c>
      <c r="H17" s="1">
        <v>40</v>
      </c>
      <c r="I17" s="1"/>
      <c r="J17" s="1">
        <v>45</v>
      </c>
      <c r="K17" s="1">
        <f t="shared" si="2"/>
        <v>0</v>
      </c>
      <c r="L17" s="1"/>
      <c r="M17" s="1"/>
      <c r="N17" s="1">
        <v>42.600000000000009</v>
      </c>
      <c r="O17" s="1">
        <f t="shared" si="3"/>
        <v>9</v>
      </c>
      <c r="P17" s="5">
        <f t="shared" si="7"/>
        <v>15.399999999999991</v>
      </c>
      <c r="Q17" s="5"/>
      <c r="R17" s="1"/>
      <c r="S17" s="1">
        <f t="shared" si="4"/>
        <v>11</v>
      </c>
      <c r="T17" s="1">
        <f t="shared" si="5"/>
        <v>9.2888888888888896</v>
      </c>
      <c r="U17" s="1">
        <v>9.8000000000000007</v>
      </c>
      <c r="V17" s="1">
        <v>5.6</v>
      </c>
      <c r="W17" s="1">
        <v>2.8</v>
      </c>
      <c r="X17" s="1">
        <v>3.2</v>
      </c>
      <c r="Y17" s="1">
        <v>10.8</v>
      </c>
      <c r="Z17" s="1">
        <v>10</v>
      </c>
      <c r="AA17" s="1"/>
      <c r="AB17" s="1">
        <f t="shared" si="6"/>
        <v>4.6199999999999974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38</v>
      </c>
      <c r="C18" s="1">
        <v>28</v>
      </c>
      <c r="D18" s="1"/>
      <c r="E18" s="1">
        <v>4</v>
      </c>
      <c r="F18" s="1">
        <v>22</v>
      </c>
      <c r="G18" s="6">
        <v>0.4</v>
      </c>
      <c r="H18" s="1">
        <v>50</v>
      </c>
      <c r="I18" s="1"/>
      <c r="J18" s="1">
        <v>4</v>
      </c>
      <c r="K18" s="1">
        <f t="shared" si="2"/>
        <v>0</v>
      </c>
      <c r="L18" s="1"/>
      <c r="M18" s="1"/>
      <c r="N18" s="1"/>
      <c r="O18" s="1">
        <f t="shared" si="3"/>
        <v>0.8</v>
      </c>
      <c r="P18" s="5"/>
      <c r="Q18" s="5"/>
      <c r="R18" s="1"/>
      <c r="S18" s="1">
        <f t="shared" si="4"/>
        <v>27.5</v>
      </c>
      <c r="T18" s="1">
        <f t="shared" si="5"/>
        <v>27.5</v>
      </c>
      <c r="U18" s="1">
        <v>1.8</v>
      </c>
      <c r="V18" s="1">
        <v>1.8</v>
      </c>
      <c r="W18" s="1">
        <v>2.2000000000000002</v>
      </c>
      <c r="X18" s="1">
        <v>2.4</v>
      </c>
      <c r="Y18" s="1">
        <v>3</v>
      </c>
      <c r="Z18" s="1">
        <v>3.4</v>
      </c>
      <c r="AA18" s="15" t="s">
        <v>153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38</v>
      </c>
      <c r="C19" s="1">
        <v>16</v>
      </c>
      <c r="D19" s="1"/>
      <c r="E19" s="1"/>
      <c r="F19" s="1"/>
      <c r="G19" s="6">
        <v>0</v>
      </c>
      <c r="H19" s="1">
        <v>55</v>
      </c>
      <c r="I19" s="1"/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0.4</v>
      </c>
      <c r="V19" s="1">
        <v>0.8</v>
      </c>
      <c r="W19" s="1">
        <v>0.4</v>
      </c>
      <c r="X19" s="1">
        <v>4.2</v>
      </c>
      <c r="Y19" s="1">
        <v>9.6</v>
      </c>
      <c r="Z19" s="1">
        <v>5.4</v>
      </c>
      <c r="AA19" s="15" t="s">
        <v>153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38</v>
      </c>
      <c r="C20" s="1">
        <v>50</v>
      </c>
      <c r="D20" s="1"/>
      <c r="E20" s="1">
        <v>5</v>
      </c>
      <c r="F20" s="1">
        <v>44</v>
      </c>
      <c r="G20" s="6">
        <v>0.35</v>
      </c>
      <c r="H20" s="1">
        <v>40</v>
      </c>
      <c r="I20" s="1"/>
      <c r="J20" s="1">
        <v>5</v>
      </c>
      <c r="K20" s="1">
        <f t="shared" si="2"/>
        <v>0</v>
      </c>
      <c r="L20" s="1"/>
      <c r="M20" s="1"/>
      <c r="N20" s="1"/>
      <c r="O20" s="1">
        <f t="shared" si="3"/>
        <v>1</v>
      </c>
      <c r="P20" s="5"/>
      <c r="Q20" s="5"/>
      <c r="R20" s="1"/>
      <c r="S20" s="1">
        <f t="shared" si="4"/>
        <v>44</v>
      </c>
      <c r="T20" s="1">
        <f t="shared" si="5"/>
        <v>44</v>
      </c>
      <c r="U20" s="1">
        <v>1.4</v>
      </c>
      <c r="V20" s="1">
        <v>2.6</v>
      </c>
      <c r="W20" s="1">
        <v>2.8</v>
      </c>
      <c r="X20" s="1">
        <v>2.4</v>
      </c>
      <c r="Y20" s="1">
        <v>2</v>
      </c>
      <c r="Z20" s="1">
        <v>1.4</v>
      </c>
      <c r="AA20" s="15" t="s">
        <v>153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38</v>
      </c>
      <c r="C21" s="1">
        <v>234</v>
      </c>
      <c r="D21" s="1">
        <v>150</v>
      </c>
      <c r="E21" s="1">
        <v>26</v>
      </c>
      <c r="F21" s="1">
        <v>353</v>
      </c>
      <c r="G21" s="6">
        <v>0.17</v>
      </c>
      <c r="H21" s="1">
        <v>180</v>
      </c>
      <c r="I21" s="1"/>
      <c r="J21" s="1">
        <v>26</v>
      </c>
      <c r="K21" s="1">
        <f t="shared" si="2"/>
        <v>0</v>
      </c>
      <c r="L21" s="1"/>
      <c r="M21" s="1"/>
      <c r="N21" s="1"/>
      <c r="O21" s="1">
        <f t="shared" si="3"/>
        <v>5.2</v>
      </c>
      <c r="P21" s="5"/>
      <c r="Q21" s="5"/>
      <c r="R21" s="1"/>
      <c r="S21" s="1">
        <f t="shared" si="4"/>
        <v>67.884615384615387</v>
      </c>
      <c r="T21" s="1">
        <f t="shared" si="5"/>
        <v>67.884615384615387</v>
      </c>
      <c r="U21" s="1">
        <v>4.2</v>
      </c>
      <c r="V21" s="1">
        <v>10.8</v>
      </c>
      <c r="W21" s="1">
        <v>30.8</v>
      </c>
      <c r="X21" s="1">
        <v>26.4</v>
      </c>
      <c r="Y21" s="1">
        <v>4.4000000000000004</v>
      </c>
      <c r="Z21" s="1">
        <v>0</v>
      </c>
      <c r="AA21" s="17" t="s">
        <v>39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38</v>
      </c>
      <c r="C22" s="1">
        <v>75</v>
      </c>
      <c r="D22" s="1"/>
      <c r="E22" s="1">
        <v>43</v>
      </c>
      <c r="F22" s="1">
        <v>24</v>
      </c>
      <c r="G22" s="6">
        <v>0.35</v>
      </c>
      <c r="H22" s="1">
        <v>45</v>
      </c>
      <c r="I22" s="1"/>
      <c r="J22" s="1">
        <v>44</v>
      </c>
      <c r="K22" s="1">
        <f t="shared" si="2"/>
        <v>-1</v>
      </c>
      <c r="L22" s="1"/>
      <c r="M22" s="1"/>
      <c r="N22" s="1">
        <v>42.800000000000011</v>
      </c>
      <c r="O22" s="1">
        <f t="shared" si="3"/>
        <v>8.6</v>
      </c>
      <c r="P22" s="5">
        <f t="shared" ref="P22:P36" si="8">11*O22-N22-F22</f>
        <v>27.799999999999983</v>
      </c>
      <c r="Q22" s="5"/>
      <c r="R22" s="1"/>
      <c r="S22" s="1">
        <f t="shared" si="4"/>
        <v>11</v>
      </c>
      <c r="T22" s="1">
        <f t="shared" si="5"/>
        <v>7.7674418604651176</v>
      </c>
      <c r="U22" s="1">
        <v>8.4</v>
      </c>
      <c r="V22" s="1">
        <v>5.2</v>
      </c>
      <c r="W22" s="1">
        <v>5.4</v>
      </c>
      <c r="X22" s="1">
        <v>7.6</v>
      </c>
      <c r="Y22" s="1">
        <v>5</v>
      </c>
      <c r="Z22" s="1">
        <v>2.4</v>
      </c>
      <c r="AA22" s="1"/>
      <c r="AB22" s="1">
        <f t="shared" si="6"/>
        <v>9.7299999999999933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38</v>
      </c>
      <c r="C23" s="1">
        <v>108</v>
      </c>
      <c r="D23" s="1">
        <v>12</v>
      </c>
      <c r="E23" s="1">
        <v>25</v>
      </c>
      <c r="F23" s="1">
        <v>95</v>
      </c>
      <c r="G23" s="6">
        <v>0.35</v>
      </c>
      <c r="H23" s="1">
        <v>45</v>
      </c>
      <c r="I23" s="1"/>
      <c r="J23" s="1">
        <v>25</v>
      </c>
      <c r="K23" s="1">
        <f t="shared" si="2"/>
        <v>0</v>
      </c>
      <c r="L23" s="1"/>
      <c r="M23" s="1"/>
      <c r="N23" s="1"/>
      <c r="O23" s="1">
        <f t="shared" si="3"/>
        <v>5</v>
      </c>
      <c r="P23" s="5"/>
      <c r="Q23" s="5"/>
      <c r="R23" s="1"/>
      <c r="S23" s="1">
        <f t="shared" si="4"/>
        <v>19</v>
      </c>
      <c r="T23" s="1">
        <f t="shared" si="5"/>
        <v>19</v>
      </c>
      <c r="U23" s="1">
        <v>1.6</v>
      </c>
      <c r="V23" s="1">
        <v>4.5999999999999996</v>
      </c>
      <c r="W23" s="1">
        <v>15</v>
      </c>
      <c r="X23" s="1">
        <v>15.8</v>
      </c>
      <c r="Y23" s="1">
        <v>4.5999999999999996</v>
      </c>
      <c r="Z23" s="1">
        <v>0</v>
      </c>
      <c r="AA23" s="15" t="s">
        <v>153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399.87299999999999</v>
      </c>
      <c r="D24" s="1">
        <v>131.16</v>
      </c>
      <c r="E24" s="1">
        <v>228.65600000000001</v>
      </c>
      <c r="F24" s="1">
        <v>283.911</v>
      </c>
      <c r="G24" s="6">
        <v>1</v>
      </c>
      <c r="H24" s="1">
        <v>55</v>
      </c>
      <c r="I24" s="1"/>
      <c r="J24" s="1">
        <v>226.679</v>
      </c>
      <c r="K24" s="1">
        <f t="shared" si="2"/>
        <v>1.9770000000000039</v>
      </c>
      <c r="L24" s="1"/>
      <c r="M24" s="1"/>
      <c r="N24" s="1"/>
      <c r="O24" s="1">
        <f t="shared" si="3"/>
        <v>45.731200000000001</v>
      </c>
      <c r="P24" s="5">
        <f t="shared" si="8"/>
        <v>219.13220000000001</v>
      </c>
      <c r="Q24" s="5"/>
      <c r="R24" s="1"/>
      <c r="S24" s="1">
        <f t="shared" si="4"/>
        <v>11</v>
      </c>
      <c r="T24" s="1">
        <f t="shared" si="5"/>
        <v>6.2082560702540057</v>
      </c>
      <c r="U24" s="1">
        <v>38.802</v>
      </c>
      <c r="V24" s="1">
        <v>42.690600000000003</v>
      </c>
      <c r="W24" s="1">
        <v>47.354999999999997</v>
      </c>
      <c r="X24" s="1">
        <v>49.406999999999996</v>
      </c>
      <c r="Y24" s="1">
        <v>53.943600000000004</v>
      </c>
      <c r="Z24" s="1">
        <v>40.253599999999999</v>
      </c>
      <c r="AA24" s="1"/>
      <c r="AB24" s="1">
        <f t="shared" si="6"/>
        <v>219.13220000000001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32</v>
      </c>
      <c r="C25" s="1">
        <v>4036.248</v>
      </c>
      <c r="D25" s="1">
        <v>2583.8420000000001</v>
      </c>
      <c r="E25" s="1">
        <v>2687.9319999999998</v>
      </c>
      <c r="F25" s="1">
        <v>3482.1390000000001</v>
      </c>
      <c r="G25" s="6">
        <v>1</v>
      </c>
      <c r="H25" s="1">
        <v>50</v>
      </c>
      <c r="I25" s="1"/>
      <c r="J25" s="1">
        <v>2664.7359999999999</v>
      </c>
      <c r="K25" s="1">
        <f t="shared" si="2"/>
        <v>23.195999999999913</v>
      </c>
      <c r="L25" s="1"/>
      <c r="M25" s="1"/>
      <c r="N25" s="1">
        <v>1200.1416200000001</v>
      </c>
      <c r="O25" s="1">
        <f t="shared" si="3"/>
        <v>537.58639999999991</v>
      </c>
      <c r="P25" s="5">
        <f>12*O25-N25-F25</f>
        <v>1768.7561799999985</v>
      </c>
      <c r="Q25" s="5"/>
      <c r="R25" s="1"/>
      <c r="S25" s="1">
        <f t="shared" si="4"/>
        <v>12</v>
      </c>
      <c r="T25" s="1">
        <f t="shared" si="5"/>
        <v>8.7098197052604025</v>
      </c>
      <c r="U25" s="1">
        <v>520.83659999999998</v>
      </c>
      <c r="V25" s="1">
        <v>507.98020000000002</v>
      </c>
      <c r="W25" s="1">
        <v>527.577</v>
      </c>
      <c r="X25" s="1">
        <v>538.78320000000008</v>
      </c>
      <c r="Y25" s="1">
        <v>517.96800000000007</v>
      </c>
      <c r="Z25" s="1">
        <v>500.22579999999999</v>
      </c>
      <c r="AA25" s="1"/>
      <c r="AB25" s="1">
        <f t="shared" si="6"/>
        <v>1768.7561799999985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32</v>
      </c>
      <c r="C26" s="1">
        <v>287.36399999999998</v>
      </c>
      <c r="D26" s="1">
        <v>300.66000000000003</v>
      </c>
      <c r="E26" s="1">
        <v>219.596</v>
      </c>
      <c r="F26" s="1">
        <v>342.78800000000001</v>
      </c>
      <c r="G26" s="6">
        <v>1</v>
      </c>
      <c r="H26" s="1">
        <v>55</v>
      </c>
      <c r="I26" s="1"/>
      <c r="J26" s="1">
        <v>218.358</v>
      </c>
      <c r="K26" s="1">
        <f t="shared" si="2"/>
        <v>1.2379999999999995</v>
      </c>
      <c r="L26" s="1"/>
      <c r="M26" s="1"/>
      <c r="N26" s="1">
        <v>39.880600000000037</v>
      </c>
      <c r="O26" s="1">
        <f t="shared" si="3"/>
        <v>43.919200000000004</v>
      </c>
      <c r="P26" s="5">
        <f t="shared" si="8"/>
        <v>100.44260000000003</v>
      </c>
      <c r="Q26" s="5"/>
      <c r="R26" s="1"/>
      <c r="S26" s="1">
        <f t="shared" si="4"/>
        <v>11</v>
      </c>
      <c r="T26" s="1">
        <f t="shared" si="5"/>
        <v>8.7130138982495122</v>
      </c>
      <c r="U26" s="1">
        <v>45.8352</v>
      </c>
      <c r="V26" s="1">
        <v>47.559600000000003</v>
      </c>
      <c r="W26" s="1">
        <v>39.653799999999997</v>
      </c>
      <c r="X26" s="1">
        <v>41.934600000000003</v>
      </c>
      <c r="Y26" s="1">
        <v>49.8384</v>
      </c>
      <c r="Z26" s="1">
        <v>35.619600000000013</v>
      </c>
      <c r="AA26" s="1"/>
      <c r="AB26" s="1">
        <f t="shared" si="6"/>
        <v>100.44260000000003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286.47399999999999</v>
      </c>
      <c r="D27" s="1"/>
      <c r="E27" s="1">
        <v>74.385999999999996</v>
      </c>
      <c r="F27" s="1">
        <v>200.65199999999999</v>
      </c>
      <c r="G27" s="6">
        <v>1</v>
      </c>
      <c r="H27" s="1">
        <v>60</v>
      </c>
      <c r="I27" s="1"/>
      <c r="J27" s="1">
        <v>77.364000000000004</v>
      </c>
      <c r="K27" s="1">
        <f t="shared" si="2"/>
        <v>-2.9780000000000086</v>
      </c>
      <c r="L27" s="1"/>
      <c r="M27" s="1"/>
      <c r="N27" s="1"/>
      <c r="O27" s="1">
        <f t="shared" si="3"/>
        <v>14.877199999999998</v>
      </c>
      <c r="P27" s="5"/>
      <c r="Q27" s="5"/>
      <c r="R27" s="1"/>
      <c r="S27" s="1">
        <f t="shared" si="4"/>
        <v>13.487215336219181</v>
      </c>
      <c r="T27" s="1">
        <f t="shared" si="5"/>
        <v>13.487215336219181</v>
      </c>
      <c r="U27" s="1">
        <v>14.058400000000001</v>
      </c>
      <c r="V27" s="1">
        <v>7.8512000000000004</v>
      </c>
      <c r="W27" s="1">
        <v>14.308199999999999</v>
      </c>
      <c r="X27" s="1">
        <v>27.115400000000001</v>
      </c>
      <c r="Y27" s="1">
        <v>14.4444</v>
      </c>
      <c r="Z27" s="1">
        <v>3.8508</v>
      </c>
      <c r="AA27" s="17" t="s">
        <v>39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32</v>
      </c>
      <c r="C28" s="1">
        <v>3393.424</v>
      </c>
      <c r="D28" s="1">
        <v>1425.07</v>
      </c>
      <c r="E28" s="1">
        <v>2117.7959999999998</v>
      </c>
      <c r="F28" s="1">
        <v>2292.2440000000001</v>
      </c>
      <c r="G28" s="6">
        <v>1</v>
      </c>
      <c r="H28" s="1">
        <v>60</v>
      </c>
      <c r="I28" s="1"/>
      <c r="J28" s="1">
        <v>2074.1370000000002</v>
      </c>
      <c r="K28" s="1">
        <f t="shared" si="2"/>
        <v>43.658999999999651</v>
      </c>
      <c r="L28" s="1"/>
      <c r="M28" s="1"/>
      <c r="N28" s="1">
        <v>1153.388480000001</v>
      </c>
      <c r="O28" s="1">
        <f t="shared" si="3"/>
        <v>423.55919999999998</v>
      </c>
      <c r="P28" s="5">
        <f>12*O28-N28-F28</f>
        <v>1637.0779199999988</v>
      </c>
      <c r="Q28" s="5"/>
      <c r="R28" s="1"/>
      <c r="S28" s="1">
        <f t="shared" si="4"/>
        <v>12</v>
      </c>
      <c r="T28" s="1">
        <f t="shared" si="5"/>
        <v>8.1349489752554103</v>
      </c>
      <c r="U28" s="1">
        <v>393.56459999999998</v>
      </c>
      <c r="V28" s="1">
        <v>369.18079999999998</v>
      </c>
      <c r="W28" s="1">
        <v>413.91680000000002</v>
      </c>
      <c r="X28" s="1">
        <v>429.93140000000011</v>
      </c>
      <c r="Y28" s="1">
        <v>424.56360000000012</v>
      </c>
      <c r="Z28" s="1">
        <v>430.35559999999998</v>
      </c>
      <c r="AA28" s="1"/>
      <c r="AB28" s="1">
        <f t="shared" si="6"/>
        <v>1637.0779199999988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116.435</v>
      </c>
      <c r="D29" s="1">
        <v>26.28</v>
      </c>
      <c r="E29" s="1">
        <v>54.616</v>
      </c>
      <c r="F29" s="1">
        <v>80.227000000000004</v>
      </c>
      <c r="G29" s="6">
        <v>1</v>
      </c>
      <c r="H29" s="1">
        <v>50</v>
      </c>
      <c r="I29" s="1"/>
      <c r="J29" s="1">
        <v>55.357999999999997</v>
      </c>
      <c r="K29" s="1">
        <f t="shared" si="2"/>
        <v>-0.74199999999999733</v>
      </c>
      <c r="L29" s="1"/>
      <c r="M29" s="1"/>
      <c r="N29" s="1"/>
      <c r="O29" s="1">
        <f t="shared" si="3"/>
        <v>10.9232</v>
      </c>
      <c r="P29" s="5">
        <f t="shared" si="8"/>
        <v>39.92819999999999</v>
      </c>
      <c r="Q29" s="5"/>
      <c r="R29" s="1"/>
      <c r="S29" s="1">
        <f t="shared" si="4"/>
        <v>11</v>
      </c>
      <c r="T29" s="1">
        <f t="shared" si="5"/>
        <v>7.3446425955763885</v>
      </c>
      <c r="U29" s="1">
        <v>9.3403999999999989</v>
      </c>
      <c r="V29" s="1">
        <v>10.541399999999999</v>
      </c>
      <c r="W29" s="1">
        <v>12.632999999999999</v>
      </c>
      <c r="X29" s="1">
        <v>12.672800000000001</v>
      </c>
      <c r="Y29" s="1">
        <v>11.263999999999999</v>
      </c>
      <c r="Z29" s="1">
        <v>8.6066000000000003</v>
      </c>
      <c r="AA29" s="1"/>
      <c r="AB29" s="1">
        <f t="shared" si="6"/>
        <v>39.92819999999999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>
        <v>405.786</v>
      </c>
      <c r="D30" s="1">
        <v>121.798</v>
      </c>
      <c r="E30" s="1">
        <v>227.06399999999999</v>
      </c>
      <c r="F30" s="1">
        <v>278.47199999999998</v>
      </c>
      <c r="G30" s="6">
        <v>1</v>
      </c>
      <c r="H30" s="1">
        <v>55</v>
      </c>
      <c r="I30" s="1"/>
      <c r="J30" s="1">
        <v>223.982</v>
      </c>
      <c r="K30" s="1">
        <f t="shared" si="2"/>
        <v>3.0819999999999936</v>
      </c>
      <c r="L30" s="1"/>
      <c r="M30" s="1"/>
      <c r="N30" s="1">
        <v>37.239600000000003</v>
      </c>
      <c r="O30" s="1">
        <f t="shared" si="3"/>
        <v>45.412799999999997</v>
      </c>
      <c r="P30" s="5">
        <f t="shared" si="8"/>
        <v>183.82920000000001</v>
      </c>
      <c r="Q30" s="5"/>
      <c r="R30" s="1"/>
      <c r="S30" s="1">
        <f t="shared" si="4"/>
        <v>11</v>
      </c>
      <c r="T30" s="1">
        <f t="shared" si="5"/>
        <v>6.952039953493288</v>
      </c>
      <c r="U30" s="1">
        <v>40.754800000000003</v>
      </c>
      <c r="V30" s="1">
        <v>42.7928</v>
      </c>
      <c r="W30" s="1">
        <v>48.894399999999997</v>
      </c>
      <c r="X30" s="1">
        <v>49.740400000000001</v>
      </c>
      <c r="Y30" s="1">
        <v>47.625599999999999</v>
      </c>
      <c r="Z30" s="1">
        <v>50.544800000000002</v>
      </c>
      <c r="AA30" s="1"/>
      <c r="AB30" s="1">
        <f t="shared" si="6"/>
        <v>183.82920000000001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3109.4850000000001</v>
      </c>
      <c r="D31" s="1">
        <v>1918.4449999999999</v>
      </c>
      <c r="E31" s="1">
        <v>2236.0079999999998</v>
      </c>
      <c r="F31" s="1">
        <v>2368.8609999999999</v>
      </c>
      <c r="G31" s="6">
        <v>1</v>
      </c>
      <c r="H31" s="1">
        <v>60</v>
      </c>
      <c r="I31" s="1"/>
      <c r="J31" s="1">
        <v>2229.1729999999998</v>
      </c>
      <c r="K31" s="1">
        <f t="shared" si="2"/>
        <v>6.8350000000000364</v>
      </c>
      <c r="L31" s="1"/>
      <c r="M31" s="1"/>
      <c r="N31" s="1">
        <v>1245.8150200000021</v>
      </c>
      <c r="O31" s="1">
        <f t="shared" si="3"/>
        <v>447.20159999999998</v>
      </c>
      <c r="P31" s="5">
        <f>12*O31-N31-F31</f>
        <v>1751.7431799999986</v>
      </c>
      <c r="Q31" s="5"/>
      <c r="R31" s="1"/>
      <c r="S31" s="1">
        <f t="shared" si="4"/>
        <v>12.000000000000002</v>
      </c>
      <c r="T31" s="1">
        <f t="shared" si="5"/>
        <v>8.0828781024039316</v>
      </c>
      <c r="U31" s="1">
        <v>414.88220000000001</v>
      </c>
      <c r="V31" s="1">
        <v>385.33019999999999</v>
      </c>
      <c r="W31" s="1">
        <v>388.75220000000002</v>
      </c>
      <c r="X31" s="1">
        <v>412.61980000000011</v>
      </c>
      <c r="Y31" s="1">
        <v>420.52620000000002</v>
      </c>
      <c r="Z31" s="1">
        <v>416.97579999999999</v>
      </c>
      <c r="AA31" s="1"/>
      <c r="AB31" s="1">
        <f t="shared" si="6"/>
        <v>1751.7431799999986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2854.0949999999998</v>
      </c>
      <c r="D32" s="1">
        <v>1107.675</v>
      </c>
      <c r="E32" s="1">
        <v>1977.89</v>
      </c>
      <c r="F32" s="1">
        <v>1627.587</v>
      </c>
      <c r="G32" s="6">
        <v>1</v>
      </c>
      <c r="H32" s="1">
        <v>60</v>
      </c>
      <c r="I32" s="1"/>
      <c r="J32" s="1">
        <v>1964.944</v>
      </c>
      <c r="K32" s="1">
        <f t="shared" si="2"/>
        <v>12.94600000000014</v>
      </c>
      <c r="L32" s="1"/>
      <c r="M32" s="1"/>
      <c r="N32" s="1">
        <v>1264.9887200000001</v>
      </c>
      <c r="O32" s="1">
        <f t="shared" si="3"/>
        <v>395.57800000000003</v>
      </c>
      <c r="P32" s="5">
        <f>12*O32-N32-F32</f>
        <v>1854.3602800000003</v>
      </c>
      <c r="Q32" s="5"/>
      <c r="R32" s="1"/>
      <c r="S32" s="1">
        <f t="shared" si="4"/>
        <v>11.999999999999998</v>
      </c>
      <c r="T32" s="1">
        <f t="shared" si="5"/>
        <v>7.3122765168942649</v>
      </c>
      <c r="U32" s="1">
        <v>343.78039999999999</v>
      </c>
      <c r="V32" s="1">
        <v>304.11919999999998</v>
      </c>
      <c r="W32" s="1">
        <v>336.10820000000001</v>
      </c>
      <c r="X32" s="1">
        <v>359.3338</v>
      </c>
      <c r="Y32" s="1">
        <v>328.63080000000002</v>
      </c>
      <c r="Z32" s="1">
        <v>343.37419999999997</v>
      </c>
      <c r="AA32" s="1"/>
      <c r="AB32" s="1">
        <f t="shared" si="6"/>
        <v>1854.3602800000003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32</v>
      </c>
      <c r="C33" s="1">
        <v>405.79199999999997</v>
      </c>
      <c r="D33" s="1">
        <v>26.37</v>
      </c>
      <c r="E33" s="1">
        <v>183.798</v>
      </c>
      <c r="F33" s="1">
        <v>224.65799999999999</v>
      </c>
      <c r="G33" s="6">
        <v>1</v>
      </c>
      <c r="H33" s="1">
        <v>60</v>
      </c>
      <c r="I33" s="1"/>
      <c r="J33" s="1">
        <v>181.38</v>
      </c>
      <c r="K33" s="1">
        <f t="shared" si="2"/>
        <v>2.4180000000000064</v>
      </c>
      <c r="L33" s="1"/>
      <c r="M33" s="1"/>
      <c r="N33" s="1">
        <v>34.243799999999958</v>
      </c>
      <c r="O33" s="1">
        <f t="shared" si="3"/>
        <v>36.759599999999999</v>
      </c>
      <c r="P33" s="5">
        <f t="shared" si="8"/>
        <v>145.45380000000003</v>
      </c>
      <c r="Q33" s="5"/>
      <c r="R33" s="1"/>
      <c r="S33" s="1">
        <f t="shared" si="4"/>
        <v>11</v>
      </c>
      <c r="T33" s="1">
        <f t="shared" si="5"/>
        <v>7.0431071067149791</v>
      </c>
      <c r="U33" s="1">
        <v>33.785600000000002</v>
      </c>
      <c r="V33" s="1">
        <v>35.043400000000013</v>
      </c>
      <c r="W33" s="1">
        <v>43.612400000000001</v>
      </c>
      <c r="X33" s="1">
        <v>46.68</v>
      </c>
      <c r="Y33" s="1">
        <v>41.6798</v>
      </c>
      <c r="Z33" s="1">
        <v>44.03</v>
      </c>
      <c r="AA33" s="1"/>
      <c r="AB33" s="1">
        <f t="shared" si="6"/>
        <v>145.45380000000003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>
        <v>273.72199999999998</v>
      </c>
      <c r="D34" s="1">
        <v>10.565</v>
      </c>
      <c r="E34" s="1">
        <v>138.16800000000001</v>
      </c>
      <c r="F34" s="1">
        <v>127.646</v>
      </c>
      <c r="G34" s="6">
        <v>1</v>
      </c>
      <c r="H34" s="1">
        <v>60</v>
      </c>
      <c r="I34" s="1"/>
      <c r="J34" s="1">
        <v>135.08099999999999</v>
      </c>
      <c r="K34" s="1">
        <f t="shared" si="2"/>
        <v>3.0870000000000175</v>
      </c>
      <c r="L34" s="1"/>
      <c r="M34" s="1"/>
      <c r="N34" s="1">
        <v>14.79360000000008</v>
      </c>
      <c r="O34" s="1">
        <f t="shared" si="3"/>
        <v>27.633600000000001</v>
      </c>
      <c r="P34" s="5">
        <f t="shared" si="8"/>
        <v>161.52999999999992</v>
      </c>
      <c r="Q34" s="5"/>
      <c r="R34" s="1"/>
      <c r="S34" s="1">
        <f t="shared" si="4"/>
        <v>11</v>
      </c>
      <c r="T34" s="1">
        <f t="shared" si="5"/>
        <v>5.1545799316773806</v>
      </c>
      <c r="U34" s="1">
        <v>21.421399999999998</v>
      </c>
      <c r="V34" s="1">
        <v>22.68</v>
      </c>
      <c r="W34" s="1">
        <v>27.56</v>
      </c>
      <c r="X34" s="1">
        <v>30.352599999999999</v>
      </c>
      <c r="Y34" s="1">
        <v>32.684199999999997</v>
      </c>
      <c r="Z34" s="1">
        <v>34.691199999999988</v>
      </c>
      <c r="AA34" s="1"/>
      <c r="AB34" s="1">
        <f t="shared" si="6"/>
        <v>161.52999999999992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297.483</v>
      </c>
      <c r="D35" s="1">
        <v>95.519000000000005</v>
      </c>
      <c r="E35" s="1">
        <v>144.47900000000001</v>
      </c>
      <c r="F35" s="1">
        <v>229.238</v>
      </c>
      <c r="G35" s="6">
        <v>1</v>
      </c>
      <c r="H35" s="1">
        <v>60</v>
      </c>
      <c r="I35" s="1"/>
      <c r="J35" s="1">
        <v>142.44999999999999</v>
      </c>
      <c r="K35" s="1">
        <f t="shared" si="2"/>
        <v>2.0290000000000248</v>
      </c>
      <c r="L35" s="1"/>
      <c r="M35" s="1"/>
      <c r="N35" s="1"/>
      <c r="O35" s="1">
        <f t="shared" si="3"/>
        <v>28.895800000000001</v>
      </c>
      <c r="P35" s="5">
        <f t="shared" si="8"/>
        <v>88.615800000000036</v>
      </c>
      <c r="Q35" s="5"/>
      <c r="R35" s="1"/>
      <c r="S35" s="1">
        <f t="shared" si="4"/>
        <v>11</v>
      </c>
      <c r="T35" s="1">
        <f t="shared" si="5"/>
        <v>7.9332636576941971</v>
      </c>
      <c r="U35" s="1">
        <v>24.6754</v>
      </c>
      <c r="V35" s="1">
        <v>30.653199999999998</v>
      </c>
      <c r="W35" s="1">
        <v>33.696199999999997</v>
      </c>
      <c r="X35" s="1">
        <v>35.811399999999999</v>
      </c>
      <c r="Y35" s="1">
        <v>29.505800000000001</v>
      </c>
      <c r="Z35" s="1">
        <v>26.150400000000001</v>
      </c>
      <c r="AA35" s="1"/>
      <c r="AB35" s="1">
        <f t="shared" si="6"/>
        <v>88.615800000000036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398.35</v>
      </c>
      <c r="D36" s="1"/>
      <c r="E36" s="1">
        <v>240.934</v>
      </c>
      <c r="F36" s="1">
        <v>118.83799999999999</v>
      </c>
      <c r="G36" s="6">
        <v>1</v>
      </c>
      <c r="H36" s="1">
        <v>30</v>
      </c>
      <c r="I36" s="1"/>
      <c r="J36" s="1">
        <v>231.483</v>
      </c>
      <c r="K36" s="1">
        <f t="shared" si="2"/>
        <v>9.4509999999999934</v>
      </c>
      <c r="L36" s="1"/>
      <c r="M36" s="1"/>
      <c r="N36" s="1">
        <v>54.819000000000017</v>
      </c>
      <c r="O36" s="1">
        <f t="shared" si="3"/>
        <v>48.186799999999998</v>
      </c>
      <c r="P36" s="5">
        <f t="shared" si="8"/>
        <v>356.39779999999996</v>
      </c>
      <c r="Q36" s="5"/>
      <c r="R36" s="1"/>
      <c r="S36" s="1">
        <f t="shared" si="4"/>
        <v>11</v>
      </c>
      <c r="T36" s="1">
        <f t="shared" si="5"/>
        <v>3.6038292644458654</v>
      </c>
      <c r="U36" s="1">
        <v>32.914000000000001</v>
      </c>
      <c r="V36" s="1">
        <v>29.566199999999998</v>
      </c>
      <c r="W36" s="1">
        <v>37.33</v>
      </c>
      <c r="X36" s="1">
        <v>47.170999999999999</v>
      </c>
      <c r="Y36" s="1">
        <v>48.993400000000001</v>
      </c>
      <c r="Z36" s="1">
        <v>32.484400000000001</v>
      </c>
      <c r="AA36" s="1"/>
      <c r="AB36" s="1">
        <f t="shared" si="6"/>
        <v>356.39779999999996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277.45999999999998</v>
      </c>
      <c r="D37" s="1">
        <v>207.03399999999999</v>
      </c>
      <c r="E37" s="1">
        <v>126.821</v>
      </c>
      <c r="F37" s="1">
        <v>321.37599999999998</v>
      </c>
      <c r="G37" s="6">
        <v>1</v>
      </c>
      <c r="H37" s="1">
        <v>30</v>
      </c>
      <c r="I37" s="1"/>
      <c r="J37" s="1">
        <v>122.815</v>
      </c>
      <c r="K37" s="1">
        <f t="shared" ref="K37:K68" si="9">E37-J37</f>
        <v>4.0060000000000002</v>
      </c>
      <c r="L37" s="1"/>
      <c r="M37" s="1"/>
      <c r="N37" s="1"/>
      <c r="O37" s="1">
        <f t="shared" si="3"/>
        <v>25.3642</v>
      </c>
      <c r="P37" s="5"/>
      <c r="Q37" s="5"/>
      <c r="R37" s="1"/>
      <c r="S37" s="1">
        <f t="shared" si="4"/>
        <v>12.670456785548133</v>
      </c>
      <c r="T37" s="1">
        <f t="shared" si="5"/>
        <v>12.670456785548133</v>
      </c>
      <c r="U37" s="1">
        <v>34.783000000000001</v>
      </c>
      <c r="V37" s="1">
        <v>37.928400000000003</v>
      </c>
      <c r="W37" s="1">
        <v>38.3108</v>
      </c>
      <c r="X37" s="1">
        <v>40.633400000000002</v>
      </c>
      <c r="Y37" s="1">
        <v>36.510199999999998</v>
      </c>
      <c r="Z37" s="1">
        <v>31.632400000000001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9" t="s">
        <v>71</v>
      </c>
      <c r="B38" s="1" t="s">
        <v>32</v>
      </c>
      <c r="C38" s="1"/>
      <c r="D38" s="1"/>
      <c r="E38" s="1">
        <v>-1.36</v>
      </c>
      <c r="F38" s="1"/>
      <c r="G38" s="6">
        <v>0</v>
      </c>
      <c r="H38" s="1">
        <v>40</v>
      </c>
      <c r="I38" s="1"/>
      <c r="J38" s="1">
        <v>24.725000000000001</v>
      </c>
      <c r="K38" s="1">
        <f t="shared" si="9"/>
        <v>-26.085000000000001</v>
      </c>
      <c r="L38" s="1"/>
      <c r="M38" s="1"/>
      <c r="N38" s="1"/>
      <c r="O38" s="1">
        <f t="shared" si="3"/>
        <v>-0.27200000000000002</v>
      </c>
      <c r="P38" s="5"/>
      <c r="Q38" s="5"/>
      <c r="R38" s="1"/>
      <c r="S38" s="1">
        <f t="shared" si="4"/>
        <v>0</v>
      </c>
      <c r="T38" s="1">
        <f t="shared" si="5"/>
        <v>0</v>
      </c>
      <c r="U38" s="1">
        <v>-0.26200000000000001</v>
      </c>
      <c r="V38" s="1">
        <v>-0.26200000000000001</v>
      </c>
      <c r="W38" s="1">
        <v>0</v>
      </c>
      <c r="X38" s="1">
        <v>4.9283999999999999</v>
      </c>
      <c r="Y38" s="1">
        <v>75.50800000000001</v>
      </c>
      <c r="Z38" s="1">
        <v>83.1</v>
      </c>
      <c r="AA38" s="1" t="s">
        <v>72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32</v>
      </c>
      <c r="C39" s="1">
        <v>119.691</v>
      </c>
      <c r="D39" s="1">
        <v>156.59100000000001</v>
      </c>
      <c r="E39" s="1">
        <v>103.791</v>
      </c>
      <c r="F39" s="1">
        <v>144.327</v>
      </c>
      <c r="G39" s="6">
        <v>1</v>
      </c>
      <c r="H39" s="1">
        <v>35</v>
      </c>
      <c r="I39" s="1"/>
      <c r="J39" s="1">
        <v>106.613</v>
      </c>
      <c r="K39" s="1">
        <f t="shared" si="9"/>
        <v>-2.8220000000000027</v>
      </c>
      <c r="L39" s="1"/>
      <c r="M39" s="1"/>
      <c r="N39" s="1">
        <v>51.579000000000121</v>
      </c>
      <c r="O39" s="1">
        <f t="shared" si="3"/>
        <v>20.758199999999999</v>
      </c>
      <c r="P39" s="5">
        <f t="shared" ref="P39:P66" si="10">11*O39-N39-F39</f>
        <v>32.434199999999862</v>
      </c>
      <c r="Q39" s="5"/>
      <c r="R39" s="1"/>
      <c r="S39" s="1">
        <f t="shared" si="4"/>
        <v>11</v>
      </c>
      <c r="T39" s="1">
        <f t="shared" si="5"/>
        <v>9.4375234846952107</v>
      </c>
      <c r="U39" s="1">
        <v>24.417999999999999</v>
      </c>
      <c r="V39" s="1">
        <v>21.947399999999998</v>
      </c>
      <c r="W39" s="1">
        <v>16.166799999999999</v>
      </c>
      <c r="X39" s="1">
        <v>20.407800000000002</v>
      </c>
      <c r="Y39" s="1">
        <v>13.984</v>
      </c>
      <c r="Z39" s="1">
        <v>4.8266</v>
      </c>
      <c r="AA39" s="1"/>
      <c r="AB39" s="1">
        <f t="shared" si="6"/>
        <v>32.434199999999862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698.97699999999998</v>
      </c>
      <c r="D40" s="1">
        <v>276.07299999999998</v>
      </c>
      <c r="E40" s="1">
        <v>463.44499999999999</v>
      </c>
      <c r="F40" s="1">
        <v>398.96199999999999</v>
      </c>
      <c r="G40" s="6">
        <v>1</v>
      </c>
      <c r="H40" s="1">
        <v>45</v>
      </c>
      <c r="I40" s="1"/>
      <c r="J40" s="1">
        <v>483.88200000000001</v>
      </c>
      <c r="K40" s="1">
        <f t="shared" si="9"/>
        <v>-20.437000000000012</v>
      </c>
      <c r="L40" s="1"/>
      <c r="M40" s="1"/>
      <c r="N40" s="1">
        <v>261.32319999999999</v>
      </c>
      <c r="O40" s="1">
        <f t="shared" si="3"/>
        <v>92.688999999999993</v>
      </c>
      <c r="P40" s="5">
        <f t="shared" si="10"/>
        <v>359.29379999999992</v>
      </c>
      <c r="Q40" s="5"/>
      <c r="R40" s="1"/>
      <c r="S40" s="1">
        <f t="shared" si="4"/>
        <v>11</v>
      </c>
      <c r="T40" s="1">
        <f t="shared" si="5"/>
        <v>7.1236630020822327</v>
      </c>
      <c r="U40" s="1">
        <v>86.045000000000002</v>
      </c>
      <c r="V40" s="1">
        <v>80.510400000000004</v>
      </c>
      <c r="W40" s="1">
        <v>83.648600000000002</v>
      </c>
      <c r="X40" s="1">
        <v>90.738</v>
      </c>
      <c r="Y40" s="1">
        <v>97.436000000000007</v>
      </c>
      <c r="Z40" s="1">
        <v>104.1534</v>
      </c>
      <c r="AA40" s="1"/>
      <c r="AB40" s="1">
        <f t="shared" si="6"/>
        <v>359.29379999999992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32</v>
      </c>
      <c r="C41" s="1">
        <v>563.99300000000005</v>
      </c>
      <c r="D41" s="1">
        <v>115.349</v>
      </c>
      <c r="E41" s="1">
        <v>300.75</v>
      </c>
      <c r="F41" s="1">
        <v>272.79899999999998</v>
      </c>
      <c r="G41" s="6">
        <v>1</v>
      </c>
      <c r="H41" s="1">
        <v>45</v>
      </c>
      <c r="I41" s="1"/>
      <c r="J41" s="1">
        <v>340.69499999999999</v>
      </c>
      <c r="K41" s="1">
        <f t="shared" si="9"/>
        <v>-39.944999999999993</v>
      </c>
      <c r="L41" s="1"/>
      <c r="M41" s="1"/>
      <c r="N41" s="1">
        <v>143.50460000000001</v>
      </c>
      <c r="O41" s="1">
        <f t="shared" si="3"/>
        <v>60.15</v>
      </c>
      <c r="P41" s="5">
        <f t="shared" si="10"/>
        <v>245.34640000000002</v>
      </c>
      <c r="Q41" s="5"/>
      <c r="R41" s="1"/>
      <c r="S41" s="1">
        <f t="shared" si="4"/>
        <v>11</v>
      </c>
      <c r="T41" s="1">
        <f t="shared" si="5"/>
        <v>6.9210906068162918</v>
      </c>
      <c r="U41" s="1">
        <v>57.165399999999998</v>
      </c>
      <c r="V41" s="1">
        <v>55.792200000000001</v>
      </c>
      <c r="W41" s="1">
        <v>58.669199999999996</v>
      </c>
      <c r="X41" s="1">
        <v>68.730400000000003</v>
      </c>
      <c r="Y41" s="1">
        <v>73.841800000000006</v>
      </c>
      <c r="Z41" s="1">
        <v>77.541200000000003</v>
      </c>
      <c r="AA41" s="1"/>
      <c r="AB41" s="1">
        <f t="shared" si="6"/>
        <v>245.34640000000002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32.179000000000002</v>
      </c>
      <c r="D42" s="1">
        <v>29.873999999999999</v>
      </c>
      <c r="E42" s="1">
        <v>32.183999999999997</v>
      </c>
      <c r="F42" s="1">
        <v>22.706</v>
      </c>
      <c r="G42" s="6">
        <v>1</v>
      </c>
      <c r="H42" s="1">
        <v>35</v>
      </c>
      <c r="I42" s="1"/>
      <c r="J42" s="1">
        <v>31.609000000000002</v>
      </c>
      <c r="K42" s="1">
        <f t="shared" si="9"/>
        <v>0.57499999999999574</v>
      </c>
      <c r="L42" s="1"/>
      <c r="M42" s="1"/>
      <c r="N42" s="1">
        <v>18.5412</v>
      </c>
      <c r="O42" s="1">
        <f t="shared" si="3"/>
        <v>6.4367999999999999</v>
      </c>
      <c r="P42" s="5">
        <f t="shared" si="10"/>
        <v>29.557599999999997</v>
      </c>
      <c r="Q42" s="5"/>
      <c r="R42" s="1"/>
      <c r="S42" s="1">
        <f t="shared" si="4"/>
        <v>11</v>
      </c>
      <c r="T42" s="1">
        <f t="shared" si="5"/>
        <v>6.4080288342033311</v>
      </c>
      <c r="U42" s="1">
        <v>5.9093999999999998</v>
      </c>
      <c r="V42" s="1">
        <v>4.7675999999999998</v>
      </c>
      <c r="W42" s="1">
        <v>1.008</v>
      </c>
      <c r="X42" s="1">
        <v>0.28239999999999998</v>
      </c>
      <c r="Y42" s="1">
        <v>3.8285999999999998</v>
      </c>
      <c r="Z42" s="1">
        <v>4.8296000000000001</v>
      </c>
      <c r="AA42" s="1"/>
      <c r="AB42" s="1">
        <f t="shared" si="6"/>
        <v>29.557599999999997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38</v>
      </c>
      <c r="C43" s="1">
        <v>827</v>
      </c>
      <c r="D43" s="1">
        <v>948</v>
      </c>
      <c r="E43" s="1">
        <v>786</v>
      </c>
      <c r="F43" s="1">
        <v>876</v>
      </c>
      <c r="G43" s="6">
        <v>0.4</v>
      </c>
      <c r="H43" s="1">
        <v>45</v>
      </c>
      <c r="I43" s="1"/>
      <c r="J43" s="1">
        <v>802</v>
      </c>
      <c r="K43" s="1">
        <f t="shared" si="9"/>
        <v>-16</v>
      </c>
      <c r="L43" s="1"/>
      <c r="M43" s="1"/>
      <c r="N43" s="1">
        <v>356</v>
      </c>
      <c r="O43" s="1">
        <f t="shared" si="3"/>
        <v>157.19999999999999</v>
      </c>
      <c r="P43" s="5">
        <f t="shared" si="10"/>
        <v>497.19999999999982</v>
      </c>
      <c r="Q43" s="5"/>
      <c r="R43" s="1"/>
      <c r="S43" s="1">
        <f t="shared" si="4"/>
        <v>11</v>
      </c>
      <c r="T43" s="1">
        <f t="shared" si="5"/>
        <v>7.8371501272264634</v>
      </c>
      <c r="U43" s="1">
        <v>153</v>
      </c>
      <c r="V43" s="1">
        <v>147</v>
      </c>
      <c r="W43" s="1">
        <v>102.2</v>
      </c>
      <c r="X43" s="1">
        <v>123</v>
      </c>
      <c r="Y43" s="1">
        <v>149</v>
      </c>
      <c r="Z43" s="1">
        <v>98.8</v>
      </c>
      <c r="AA43" s="1"/>
      <c r="AB43" s="1">
        <f t="shared" si="6"/>
        <v>198.87999999999994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38</v>
      </c>
      <c r="C44" s="1">
        <v>85</v>
      </c>
      <c r="D44" s="1"/>
      <c r="E44" s="1">
        <v>26</v>
      </c>
      <c r="F44" s="1">
        <v>55</v>
      </c>
      <c r="G44" s="6">
        <v>0.45</v>
      </c>
      <c r="H44" s="1">
        <v>50</v>
      </c>
      <c r="I44" s="1"/>
      <c r="J44" s="1">
        <v>26</v>
      </c>
      <c r="K44" s="1">
        <f t="shared" si="9"/>
        <v>0</v>
      </c>
      <c r="L44" s="1"/>
      <c r="M44" s="1"/>
      <c r="N44" s="1">
        <v>15.19999999999999</v>
      </c>
      <c r="O44" s="1">
        <f t="shared" si="3"/>
        <v>5.2</v>
      </c>
      <c r="P44" s="5"/>
      <c r="Q44" s="5"/>
      <c r="R44" s="1"/>
      <c r="S44" s="1">
        <f t="shared" si="4"/>
        <v>13.499999999999998</v>
      </c>
      <c r="T44" s="1">
        <f t="shared" si="5"/>
        <v>13.499999999999998</v>
      </c>
      <c r="U44" s="1">
        <v>7.6</v>
      </c>
      <c r="V44" s="1">
        <v>6.4</v>
      </c>
      <c r="W44" s="1">
        <v>5.4</v>
      </c>
      <c r="X44" s="1">
        <v>4.8</v>
      </c>
      <c r="Y44" s="1">
        <v>7.6</v>
      </c>
      <c r="Z44" s="1">
        <v>8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38</v>
      </c>
      <c r="C45" s="1">
        <v>34</v>
      </c>
      <c r="D45" s="1"/>
      <c r="E45" s="1">
        <v>7</v>
      </c>
      <c r="F45" s="1">
        <v>27</v>
      </c>
      <c r="G45" s="6">
        <v>0.6</v>
      </c>
      <c r="H45" s="1">
        <v>45</v>
      </c>
      <c r="I45" s="1"/>
      <c r="J45" s="1">
        <v>7</v>
      </c>
      <c r="K45" s="1">
        <f t="shared" si="9"/>
        <v>0</v>
      </c>
      <c r="L45" s="1"/>
      <c r="M45" s="1"/>
      <c r="N45" s="1"/>
      <c r="O45" s="1">
        <f t="shared" si="3"/>
        <v>1.4</v>
      </c>
      <c r="P45" s="5"/>
      <c r="Q45" s="5"/>
      <c r="R45" s="1"/>
      <c r="S45" s="1">
        <f t="shared" si="4"/>
        <v>19.285714285714288</v>
      </c>
      <c r="T45" s="1">
        <f t="shared" si="5"/>
        <v>19.285714285714288</v>
      </c>
      <c r="U45" s="1">
        <v>1.6</v>
      </c>
      <c r="V45" s="1">
        <v>1.6</v>
      </c>
      <c r="W45" s="1">
        <v>0.8</v>
      </c>
      <c r="X45" s="1">
        <v>1.2</v>
      </c>
      <c r="Y45" s="1">
        <v>2.8</v>
      </c>
      <c r="Z45" s="1">
        <v>3.8</v>
      </c>
      <c r="AA45" s="17" t="s">
        <v>39</v>
      </c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38</v>
      </c>
      <c r="C46" s="1">
        <v>705</v>
      </c>
      <c r="D46" s="1">
        <v>234</v>
      </c>
      <c r="E46" s="1">
        <v>323</v>
      </c>
      <c r="F46" s="1">
        <v>558</v>
      </c>
      <c r="G46" s="6">
        <v>0.4</v>
      </c>
      <c r="H46" s="1">
        <v>40</v>
      </c>
      <c r="I46" s="1"/>
      <c r="J46" s="1">
        <v>322</v>
      </c>
      <c r="K46" s="1">
        <f t="shared" si="9"/>
        <v>1</v>
      </c>
      <c r="L46" s="1"/>
      <c r="M46" s="1"/>
      <c r="N46" s="1">
        <v>126.60000000000009</v>
      </c>
      <c r="O46" s="1">
        <f t="shared" si="3"/>
        <v>64.599999999999994</v>
      </c>
      <c r="P46" s="5">
        <f t="shared" si="10"/>
        <v>25.999999999999773</v>
      </c>
      <c r="Q46" s="5"/>
      <c r="R46" s="1"/>
      <c r="S46" s="1">
        <f t="shared" si="4"/>
        <v>11</v>
      </c>
      <c r="T46" s="1">
        <f t="shared" si="5"/>
        <v>10.597523219814244</v>
      </c>
      <c r="U46" s="1">
        <v>76.400000000000006</v>
      </c>
      <c r="V46" s="1">
        <v>76.8</v>
      </c>
      <c r="W46" s="1">
        <v>74.599999999999994</v>
      </c>
      <c r="X46" s="1">
        <v>88.4</v>
      </c>
      <c r="Y46" s="1">
        <v>67.2</v>
      </c>
      <c r="Z46" s="1">
        <v>48.8</v>
      </c>
      <c r="AA46" s="1"/>
      <c r="AB46" s="1">
        <f t="shared" si="6"/>
        <v>10.39999999999991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38</v>
      </c>
      <c r="C47" s="1">
        <v>622</v>
      </c>
      <c r="D47" s="1">
        <v>504</v>
      </c>
      <c r="E47" s="1">
        <v>451</v>
      </c>
      <c r="F47" s="1">
        <v>590</v>
      </c>
      <c r="G47" s="6">
        <v>0.4</v>
      </c>
      <c r="H47" s="1">
        <v>45</v>
      </c>
      <c r="I47" s="1"/>
      <c r="J47" s="1">
        <v>468</v>
      </c>
      <c r="K47" s="1">
        <f t="shared" si="9"/>
        <v>-17</v>
      </c>
      <c r="L47" s="1"/>
      <c r="M47" s="1"/>
      <c r="N47" s="1"/>
      <c r="O47" s="1">
        <f t="shared" si="3"/>
        <v>90.2</v>
      </c>
      <c r="P47" s="5">
        <f t="shared" si="10"/>
        <v>402.20000000000005</v>
      </c>
      <c r="Q47" s="5"/>
      <c r="R47" s="1"/>
      <c r="S47" s="1">
        <f t="shared" si="4"/>
        <v>11</v>
      </c>
      <c r="T47" s="1">
        <f t="shared" si="5"/>
        <v>6.541019955654102</v>
      </c>
      <c r="U47" s="1">
        <v>78</v>
      </c>
      <c r="V47" s="1">
        <v>92.6</v>
      </c>
      <c r="W47" s="1">
        <v>85.4</v>
      </c>
      <c r="X47" s="1">
        <v>89</v>
      </c>
      <c r="Y47" s="1">
        <v>41.8</v>
      </c>
      <c r="Z47" s="1">
        <v>35.200000000000003</v>
      </c>
      <c r="AA47" s="1"/>
      <c r="AB47" s="1">
        <f t="shared" si="6"/>
        <v>160.88000000000002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38</v>
      </c>
      <c r="C48" s="1">
        <v>500</v>
      </c>
      <c r="D48" s="1">
        <v>954</v>
      </c>
      <c r="E48" s="1">
        <v>523</v>
      </c>
      <c r="F48" s="1">
        <v>845</v>
      </c>
      <c r="G48" s="6">
        <v>0.4</v>
      </c>
      <c r="H48" s="1">
        <v>40</v>
      </c>
      <c r="I48" s="1"/>
      <c r="J48" s="1">
        <v>514</v>
      </c>
      <c r="K48" s="1">
        <f t="shared" si="9"/>
        <v>9</v>
      </c>
      <c r="L48" s="1"/>
      <c r="M48" s="1"/>
      <c r="N48" s="1">
        <v>397.80000000000018</v>
      </c>
      <c r="O48" s="1">
        <f t="shared" si="3"/>
        <v>104.6</v>
      </c>
      <c r="P48" s="5"/>
      <c r="Q48" s="5"/>
      <c r="R48" s="1"/>
      <c r="S48" s="1">
        <f t="shared" si="4"/>
        <v>11.88145315487572</v>
      </c>
      <c r="T48" s="1">
        <f t="shared" si="5"/>
        <v>11.88145315487572</v>
      </c>
      <c r="U48" s="1">
        <v>135.4</v>
      </c>
      <c r="V48" s="1">
        <v>144.4</v>
      </c>
      <c r="W48" s="1">
        <v>51.4</v>
      </c>
      <c r="X48" s="1">
        <v>21.4</v>
      </c>
      <c r="Y48" s="1">
        <v>100.8</v>
      </c>
      <c r="Z48" s="1">
        <v>102.6</v>
      </c>
      <c r="AA48" s="1"/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156.08799999999999</v>
      </c>
      <c r="D49" s="1">
        <v>32.453000000000003</v>
      </c>
      <c r="E49" s="1">
        <v>88.248000000000005</v>
      </c>
      <c r="F49" s="1">
        <v>65.106999999999999</v>
      </c>
      <c r="G49" s="6">
        <v>1</v>
      </c>
      <c r="H49" s="1">
        <v>50</v>
      </c>
      <c r="I49" s="1"/>
      <c r="J49" s="1">
        <v>87.775999999999996</v>
      </c>
      <c r="K49" s="1">
        <f t="shared" si="9"/>
        <v>0.47200000000000841</v>
      </c>
      <c r="L49" s="1"/>
      <c r="M49" s="1"/>
      <c r="N49" s="1">
        <v>75.940399999999968</v>
      </c>
      <c r="O49" s="1">
        <f t="shared" si="3"/>
        <v>17.6496</v>
      </c>
      <c r="P49" s="5">
        <f t="shared" si="10"/>
        <v>53.098200000000034</v>
      </c>
      <c r="Q49" s="5"/>
      <c r="R49" s="1"/>
      <c r="S49" s="1">
        <f t="shared" si="4"/>
        <v>11</v>
      </c>
      <c r="T49" s="1">
        <f t="shared" si="5"/>
        <v>7.9915352189284734</v>
      </c>
      <c r="U49" s="1">
        <v>17.596399999999999</v>
      </c>
      <c r="V49" s="1">
        <v>15.2112</v>
      </c>
      <c r="W49" s="1">
        <v>14.680400000000001</v>
      </c>
      <c r="X49" s="1">
        <v>14.1526</v>
      </c>
      <c r="Y49" s="1">
        <v>11.159599999999999</v>
      </c>
      <c r="Z49" s="1">
        <v>14.0922</v>
      </c>
      <c r="AA49" s="1"/>
      <c r="AB49" s="1">
        <f t="shared" si="6"/>
        <v>53.098200000000034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304.43299999999999</v>
      </c>
      <c r="D50" s="1"/>
      <c r="E50" s="1">
        <v>106.01</v>
      </c>
      <c r="F50" s="1">
        <v>149.96</v>
      </c>
      <c r="G50" s="6">
        <v>1</v>
      </c>
      <c r="H50" s="1">
        <v>50</v>
      </c>
      <c r="I50" s="1"/>
      <c r="J50" s="1">
        <v>111.086</v>
      </c>
      <c r="K50" s="1">
        <f t="shared" si="9"/>
        <v>-5.0759999999999934</v>
      </c>
      <c r="L50" s="1"/>
      <c r="M50" s="1"/>
      <c r="N50" s="1">
        <v>101.05759999999999</v>
      </c>
      <c r="O50" s="1">
        <f t="shared" si="3"/>
        <v>21.202000000000002</v>
      </c>
      <c r="P50" s="5"/>
      <c r="Q50" s="5"/>
      <c r="R50" s="1"/>
      <c r="S50" s="1">
        <f t="shared" si="4"/>
        <v>11.839335911706442</v>
      </c>
      <c r="T50" s="1">
        <f t="shared" si="5"/>
        <v>11.839335911706442</v>
      </c>
      <c r="U50" s="1">
        <v>27.405799999999999</v>
      </c>
      <c r="V50" s="1">
        <v>23.366599999999998</v>
      </c>
      <c r="W50" s="1">
        <v>25.793600000000001</v>
      </c>
      <c r="X50" s="1">
        <v>21.710799999999999</v>
      </c>
      <c r="Y50" s="1">
        <v>15.4016</v>
      </c>
      <c r="Z50" s="1">
        <v>22.692399999999999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257.22800000000001</v>
      </c>
      <c r="D51" s="1"/>
      <c r="E51" s="1">
        <v>69.528999999999996</v>
      </c>
      <c r="F51" s="1">
        <v>165.21100000000001</v>
      </c>
      <c r="G51" s="6">
        <v>1</v>
      </c>
      <c r="H51" s="1">
        <v>55</v>
      </c>
      <c r="I51" s="1"/>
      <c r="J51" s="1">
        <v>68.974000000000004</v>
      </c>
      <c r="K51" s="1">
        <f t="shared" si="9"/>
        <v>0.55499999999999261</v>
      </c>
      <c r="L51" s="1"/>
      <c r="M51" s="1"/>
      <c r="N51" s="1"/>
      <c r="O51" s="1">
        <f t="shared" si="3"/>
        <v>13.905799999999999</v>
      </c>
      <c r="P51" s="5"/>
      <c r="Q51" s="5"/>
      <c r="R51" s="1"/>
      <c r="S51" s="1">
        <f t="shared" si="4"/>
        <v>11.880726027988324</v>
      </c>
      <c r="T51" s="1">
        <f t="shared" si="5"/>
        <v>11.880726027988324</v>
      </c>
      <c r="U51" s="1">
        <v>15.3142</v>
      </c>
      <c r="V51" s="1">
        <v>11.658200000000001</v>
      </c>
      <c r="W51" s="1">
        <v>9.7756000000000007</v>
      </c>
      <c r="X51" s="1">
        <v>19.6432</v>
      </c>
      <c r="Y51" s="1">
        <v>26.664000000000001</v>
      </c>
      <c r="Z51" s="1">
        <v>16.428799999999999</v>
      </c>
      <c r="AA51" s="17" t="s">
        <v>39</v>
      </c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449.74700000000001</v>
      </c>
      <c r="D52" s="1">
        <v>206.91300000000001</v>
      </c>
      <c r="E52" s="1">
        <v>305.60199999999998</v>
      </c>
      <c r="F52" s="1">
        <v>318.33600000000001</v>
      </c>
      <c r="G52" s="6">
        <v>1</v>
      </c>
      <c r="H52" s="1">
        <v>40</v>
      </c>
      <c r="I52" s="1"/>
      <c r="J52" s="1">
        <v>310.88099999999997</v>
      </c>
      <c r="K52" s="1">
        <f t="shared" si="9"/>
        <v>-5.2789999999999964</v>
      </c>
      <c r="L52" s="1"/>
      <c r="M52" s="1"/>
      <c r="N52" s="1">
        <v>18.533399999999968</v>
      </c>
      <c r="O52" s="1">
        <f t="shared" si="3"/>
        <v>61.120399999999997</v>
      </c>
      <c r="P52" s="5">
        <f t="shared" si="10"/>
        <v>335.45500000000004</v>
      </c>
      <c r="Q52" s="5"/>
      <c r="R52" s="1"/>
      <c r="S52" s="1">
        <f t="shared" si="4"/>
        <v>11</v>
      </c>
      <c r="T52" s="1">
        <f t="shared" si="5"/>
        <v>5.511570604904418</v>
      </c>
      <c r="U52" s="1">
        <v>49.708799999999997</v>
      </c>
      <c r="V52" s="1">
        <v>53.397799999999997</v>
      </c>
      <c r="W52" s="1">
        <v>49.080199999999998</v>
      </c>
      <c r="X52" s="1">
        <v>57.7958</v>
      </c>
      <c r="Y52" s="1">
        <v>68.895600000000002</v>
      </c>
      <c r="Z52" s="1">
        <v>55.464799999999997</v>
      </c>
      <c r="AA52" s="1" t="s">
        <v>87</v>
      </c>
      <c r="AB52" s="1">
        <f t="shared" si="6"/>
        <v>335.45500000000004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38</v>
      </c>
      <c r="C53" s="1">
        <v>864</v>
      </c>
      <c r="D53" s="1">
        <v>636</v>
      </c>
      <c r="E53" s="1">
        <v>661</v>
      </c>
      <c r="F53" s="1">
        <v>738</v>
      </c>
      <c r="G53" s="6">
        <v>0.4</v>
      </c>
      <c r="H53" s="1">
        <v>45</v>
      </c>
      <c r="I53" s="1"/>
      <c r="J53" s="1">
        <v>653</v>
      </c>
      <c r="K53" s="1">
        <f t="shared" si="9"/>
        <v>8</v>
      </c>
      <c r="L53" s="1"/>
      <c r="M53" s="1"/>
      <c r="N53" s="1">
        <v>198.19999999999979</v>
      </c>
      <c r="O53" s="1">
        <f t="shared" si="3"/>
        <v>132.19999999999999</v>
      </c>
      <c r="P53" s="5">
        <f t="shared" si="10"/>
        <v>518</v>
      </c>
      <c r="Q53" s="5"/>
      <c r="R53" s="1"/>
      <c r="S53" s="1">
        <f t="shared" si="4"/>
        <v>11</v>
      </c>
      <c r="T53" s="1">
        <f t="shared" si="5"/>
        <v>7.0816944024205739</v>
      </c>
      <c r="U53" s="1">
        <v>122.2</v>
      </c>
      <c r="V53" s="1">
        <v>124.2</v>
      </c>
      <c r="W53" s="1">
        <v>131</v>
      </c>
      <c r="X53" s="1">
        <v>121.6</v>
      </c>
      <c r="Y53" s="1">
        <v>98</v>
      </c>
      <c r="Z53" s="1">
        <v>83.6</v>
      </c>
      <c r="AA53" s="1"/>
      <c r="AB53" s="1">
        <f t="shared" si="6"/>
        <v>207.20000000000002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32</v>
      </c>
      <c r="C54" s="1">
        <v>34.622999999999998</v>
      </c>
      <c r="D54" s="1"/>
      <c r="E54" s="1">
        <v>11.739000000000001</v>
      </c>
      <c r="F54" s="1">
        <v>22.884</v>
      </c>
      <c r="G54" s="6">
        <v>1</v>
      </c>
      <c r="H54" s="1">
        <v>40</v>
      </c>
      <c r="I54" s="1"/>
      <c r="J54" s="1">
        <v>10.763</v>
      </c>
      <c r="K54" s="1">
        <f t="shared" si="9"/>
        <v>0.97600000000000087</v>
      </c>
      <c r="L54" s="1"/>
      <c r="M54" s="1"/>
      <c r="N54" s="1"/>
      <c r="O54" s="1">
        <f t="shared" si="3"/>
        <v>2.3478000000000003</v>
      </c>
      <c r="P54" s="13">
        <v>0</v>
      </c>
      <c r="Q54" s="5"/>
      <c r="R54" s="1"/>
      <c r="S54" s="1">
        <f t="shared" si="4"/>
        <v>9.7469971888576534</v>
      </c>
      <c r="T54" s="1">
        <f t="shared" si="5"/>
        <v>9.7469971888576534</v>
      </c>
      <c r="U54" s="1">
        <v>0.57899999999999996</v>
      </c>
      <c r="V54" s="1">
        <v>0.57919999999999994</v>
      </c>
      <c r="W54" s="1">
        <v>1.5580000000000001</v>
      </c>
      <c r="X54" s="1">
        <v>2.9232</v>
      </c>
      <c r="Y54" s="1">
        <v>1.367</v>
      </c>
      <c r="Z54" s="1">
        <v>0.20200000000000001</v>
      </c>
      <c r="AA54" s="14" t="s">
        <v>153</v>
      </c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38</v>
      </c>
      <c r="C55" s="1">
        <v>106</v>
      </c>
      <c r="D55" s="1">
        <v>66</v>
      </c>
      <c r="E55" s="1">
        <v>42</v>
      </c>
      <c r="F55" s="1">
        <v>121</v>
      </c>
      <c r="G55" s="6">
        <v>0.35</v>
      </c>
      <c r="H55" s="1">
        <v>45</v>
      </c>
      <c r="I55" s="1"/>
      <c r="J55" s="1">
        <v>44</v>
      </c>
      <c r="K55" s="1">
        <f t="shared" si="9"/>
        <v>-2</v>
      </c>
      <c r="L55" s="1"/>
      <c r="M55" s="1"/>
      <c r="N55" s="1"/>
      <c r="O55" s="1">
        <f t="shared" si="3"/>
        <v>8.4</v>
      </c>
      <c r="P55" s="5"/>
      <c r="Q55" s="5"/>
      <c r="R55" s="1"/>
      <c r="S55" s="1">
        <f t="shared" si="4"/>
        <v>14.404761904761903</v>
      </c>
      <c r="T55" s="1">
        <f t="shared" si="5"/>
        <v>14.404761904761903</v>
      </c>
      <c r="U55" s="1">
        <v>10</v>
      </c>
      <c r="V55" s="1">
        <v>9.4</v>
      </c>
      <c r="W55" s="1">
        <v>11.2</v>
      </c>
      <c r="X55" s="1">
        <v>11.8</v>
      </c>
      <c r="Y55" s="1">
        <v>11.2</v>
      </c>
      <c r="Z55" s="1">
        <v>7.2</v>
      </c>
      <c r="AA55" s="17" t="s">
        <v>39</v>
      </c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780.05100000000004</v>
      </c>
      <c r="D56" s="1">
        <v>228.107</v>
      </c>
      <c r="E56" s="1">
        <v>480.14</v>
      </c>
      <c r="F56" s="1">
        <v>444.68799999999999</v>
      </c>
      <c r="G56" s="6">
        <v>1</v>
      </c>
      <c r="H56" s="1">
        <v>40</v>
      </c>
      <c r="I56" s="1"/>
      <c r="J56" s="1">
        <v>458.68400000000003</v>
      </c>
      <c r="K56" s="1">
        <f t="shared" si="9"/>
        <v>21.45599999999996</v>
      </c>
      <c r="L56" s="1"/>
      <c r="M56" s="1"/>
      <c r="N56" s="1">
        <v>168.1827999999999</v>
      </c>
      <c r="O56" s="1">
        <f t="shared" si="3"/>
        <v>96.027999999999992</v>
      </c>
      <c r="P56" s="5">
        <f t="shared" si="10"/>
        <v>443.43720000000008</v>
      </c>
      <c r="Q56" s="5"/>
      <c r="R56" s="1"/>
      <c r="S56" s="1">
        <f t="shared" si="4"/>
        <v>11</v>
      </c>
      <c r="T56" s="1">
        <f t="shared" si="5"/>
        <v>6.3822093556046147</v>
      </c>
      <c r="U56" s="1">
        <v>82.742800000000003</v>
      </c>
      <c r="V56" s="1">
        <v>79.828800000000001</v>
      </c>
      <c r="W56" s="1">
        <v>98.013800000000003</v>
      </c>
      <c r="X56" s="1">
        <v>93.332399999999993</v>
      </c>
      <c r="Y56" s="1">
        <v>70.579599999999999</v>
      </c>
      <c r="Z56" s="1">
        <v>83.1</v>
      </c>
      <c r="AA56" s="1" t="s">
        <v>92</v>
      </c>
      <c r="AB56" s="1">
        <f t="shared" si="6"/>
        <v>443.43720000000008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38</v>
      </c>
      <c r="C57" s="1">
        <v>26</v>
      </c>
      <c r="D57" s="1">
        <v>110</v>
      </c>
      <c r="E57" s="1">
        <v>7</v>
      </c>
      <c r="F57" s="1">
        <v>129</v>
      </c>
      <c r="G57" s="6">
        <v>0.4</v>
      </c>
      <c r="H57" s="1">
        <v>60</v>
      </c>
      <c r="I57" s="1"/>
      <c r="J57" s="1">
        <v>5</v>
      </c>
      <c r="K57" s="1">
        <f t="shared" si="9"/>
        <v>2</v>
      </c>
      <c r="L57" s="1"/>
      <c r="M57" s="1"/>
      <c r="N57" s="1"/>
      <c r="O57" s="1">
        <f t="shared" si="3"/>
        <v>1.4</v>
      </c>
      <c r="P57" s="5"/>
      <c r="Q57" s="5"/>
      <c r="R57" s="1"/>
      <c r="S57" s="1">
        <f t="shared" si="4"/>
        <v>92.142857142857153</v>
      </c>
      <c r="T57" s="1">
        <f t="shared" si="5"/>
        <v>92.142857142857153</v>
      </c>
      <c r="U57" s="1">
        <v>4.5999999999999996</v>
      </c>
      <c r="V57" s="1">
        <v>11</v>
      </c>
      <c r="W57" s="1">
        <v>11.4</v>
      </c>
      <c r="X57" s="1">
        <v>5.8</v>
      </c>
      <c r="Y57" s="1">
        <v>7.4</v>
      </c>
      <c r="Z57" s="1">
        <v>6</v>
      </c>
      <c r="AA57" s="15" t="s">
        <v>153</v>
      </c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94</v>
      </c>
      <c r="B58" s="1" t="s">
        <v>38</v>
      </c>
      <c r="C58" s="1">
        <v>40</v>
      </c>
      <c r="D58" s="1"/>
      <c r="E58" s="1">
        <v>3</v>
      </c>
      <c r="F58" s="11">
        <f>37+F100</f>
        <v>57</v>
      </c>
      <c r="G58" s="6">
        <v>0.1</v>
      </c>
      <c r="H58" s="1">
        <v>730</v>
      </c>
      <c r="I58" s="1"/>
      <c r="J58" s="1">
        <v>3</v>
      </c>
      <c r="K58" s="1">
        <f t="shared" si="9"/>
        <v>0</v>
      </c>
      <c r="L58" s="1"/>
      <c r="M58" s="1"/>
      <c r="N58" s="1"/>
      <c r="O58" s="1">
        <f t="shared" si="3"/>
        <v>0.6</v>
      </c>
      <c r="P58" s="5"/>
      <c r="Q58" s="5"/>
      <c r="R58" s="1"/>
      <c r="S58" s="1">
        <f t="shared" si="4"/>
        <v>95</v>
      </c>
      <c r="T58" s="1">
        <f t="shared" si="5"/>
        <v>95</v>
      </c>
      <c r="U58" s="1">
        <v>0</v>
      </c>
      <c r="V58" s="1">
        <v>0</v>
      </c>
      <c r="W58" s="1">
        <v>4</v>
      </c>
      <c r="X58" s="1">
        <v>4</v>
      </c>
      <c r="Y58" s="1">
        <v>0</v>
      </c>
      <c r="Z58" s="1">
        <v>0</v>
      </c>
      <c r="AA58" s="12" t="s">
        <v>95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38</v>
      </c>
      <c r="C59" s="1">
        <v>297</v>
      </c>
      <c r="D59" s="1">
        <v>342</v>
      </c>
      <c r="E59" s="1">
        <v>169</v>
      </c>
      <c r="F59" s="1">
        <v>436</v>
      </c>
      <c r="G59" s="6">
        <v>0.4</v>
      </c>
      <c r="H59" s="1">
        <v>40</v>
      </c>
      <c r="I59" s="1"/>
      <c r="J59" s="1">
        <v>165</v>
      </c>
      <c r="K59" s="1">
        <f t="shared" si="9"/>
        <v>4</v>
      </c>
      <c r="L59" s="1"/>
      <c r="M59" s="1"/>
      <c r="N59" s="1"/>
      <c r="O59" s="1">
        <f t="shared" si="3"/>
        <v>33.799999999999997</v>
      </c>
      <c r="P59" s="5"/>
      <c r="Q59" s="5"/>
      <c r="R59" s="1"/>
      <c r="S59" s="1">
        <f t="shared" si="4"/>
        <v>12.89940828402367</v>
      </c>
      <c r="T59" s="1">
        <f t="shared" si="5"/>
        <v>12.89940828402367</v>
      </c>
      <c r="U59" s="1">
        <v>37.6</v>
      </c>
      <c r="V59" s="1">
        <v>52.4</v>
      </c>
      <c r="W59" s="1">
        <v>59</v>
      </c>
      <c r="X59" s="1">
        <v>45.8</v>
      </c>
      <c r="Y59" s="1">
        <v>33.6</v>
      </c>
      <c r="Z59" s="1">
        <v>24.8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38</v>
      </c>
      <c r="C60" s="1">
        <v>87</v>
      </c>
      <c r="D60" s="1">
        <v>216</v>
      </c>
      <c r="E60" s="1">
        <v>62</v>
      </c>
      <c r="F60" s="1">
        <v>212</v>
      </c>
      <c r="G60" s="6">
        <v>0.4</v>
      </c>
      <c r="H60" s="1">
        <v>40</v>
      </c>
      <c r="I60" s="1"/>
      <c r="J60" s="1">
        <v>66</v>
      </c>
      <c r="K60" s="1">
        <f t="shared" si="9"/>
        <v>-4</v>
      </c>
      <c r="L60" s="1"/>
      <c r="M60" s="1"/>
      <c r="N60" s="1">
        <v>161.4</v>
      </c>
      <c r="O60" s="1">
        <f t="shared" si="3"/>
        <v>12.4</v>
      </c>
      <c r="P60" s="5"/>
      <c r="Q60" s="5"/>
      <c r="R60" s="1"/>
      <c r="S60" s="1">
        <f t="shared" si="4"/>
        <v>30.112903225806448</v>
      </c>
      <c r="T60" s="1">
        <f t="shared" si="5"/>
        <v>30.112903225806448</v>
      </c>
      <c r="U60" s="1">
        <v>34.200000000000003</v>
      </c>
      <c r="V60" s="1">
        <v>30</v>
      </c>
      <c r="W60" s="1">
        <v>6</v>
      </c>
      <c r="X60" s="1">
        <v>5.8</v>
      </c>
      <c r="Y60" s="1">
        <v>19.2</v>
      </c>
      <c r="Z60" s="1">
        <v>13.4</v>
      </c>
      <c r="AA60" s="1"/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38</v>
      </c>
      <c r="C61" s="1">
        <v>3</v>
      </c>
      <c r="D61" s="1">
        <v>96</v>
      </c>
      <c r="E61" s="1">
        <v>2</v>
      </c>
      <c r="F61" s="1">
        <v>96</v>
      </c>
      <c r="G61" s="6">
        <v>0.35</v>
      </c>
      <c r="H61" s="1">
        <v>35</v>
      </c>
      <c r="I61" s="1"/>
      <c r="J61" s="1">
        <v>3</v>
      </c>
      <c r="K61" s="1">
        <f t="shared" si="9"/>
        <v>-1</v>
      </c>
      <c r="L61" s="1"/>
      <c r="M61" s="1"/>
      <c r="N61" s="1"/>
      <c r="O61" s="1">
        <f t="shared" si="3"/>
        <v>0.4</v>
      </c>
      <c r="P61" s="5"/>
      <c r="Q61" s="5"/>
      <c r="R61" s="1"/>
      <c r="S61" s="1">
        <f t="shared" si="4"/>
        <v>240</v>
      </c>
      <c r="T61" s="1">
        <f t="shared" si="5"/>
        <v>240</v>
      </c>
      <c r="U61" s="1">
        <v>3.4</v>
      </c>
      <c r="V61" s="1">
        <v>7.8</v>
      </c>
      <c r="W61" s="1">
        <v>7.2</v>
      </c>
      <c r="X61" s="1">
        <v>2.8</v>
      </c>
      <c r="Y61" s="1">
        <v>1.6</v>
      </c>
      <c r="Z61" s="1">
        <v>1.6</v>
      </c>
      <c r="AA61" s="1"/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32</v>
      </c>
      <c r="C62" s="1">
        <v>16.73</v>
      </c>
      <c r="D62" s="1">
        <v>41.481999999999999</v>
      </c>
      <c r="E62" s="1">
        <v>2.7069999999999999</v>
      </c>
      <c r="F62" s="1">
        <v>38.497999999999998</v>
      </c>
      <c r="G62" s="6">
        <v>1</v>
      </c>
      <c r="H62" s="1">
        <v>30</v>
      </c>
      <c r="I62" s="1"/>
      <c r="J62" s="1">
        <v>2.5489999999999999</v>
      </c>
      <c r="K62" s="1">
        <f t="shared" si="9"/>
        <v>0.15799999999999992</v>
      </c>
      <c r="L62" s="1"/>
      <c r="M62" s="1"/>
      <c r="N62" s="1">
        <v>45.785199999999989</v>
      </c>
      <c r="O62" s="1">
        <f t="shared" si="3"/>
        <v>0.54139999999999999</v>
      </c>
      <c r="P62" s="5"/>
      <c r="Q62" s="5"/>
      <c r="R62" s="1"/>
      <c r="S62" s="1">
        <f t="shared" si="4"/>
        <v>155.676394532693</v>
      </c>
      <c r="T62" s="1">
        <f t="shared" si="5"/>
        <v>155.676394532693</v>
      </c>
      <c r="U62" s="1">
        <v>7.0879999999999992</v>
      </c>
      <c r="V62" s="1">
        <v>4.4718</v>
      </c>
      <c r="W62" s="1">
        <v>0.78520000000000001</v>
      </c>
      <c r="X62" s="1">
        <v>0</v>
      </c>
      <c r="Y62" s="1">
        <v>0</v>
      </c>
      <c r="Z62" s="1">
        <v>0</v>
      </c>
      <c r="AA62" s="14" t="s">
        <v>153</v>
      </c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32</v>
      </c>
      <c r="C63" s="1">
        <v>144.86699999999999</v>
      </c>
      <c r="D63" s="1"/>
      <c r="E63" s="1">
        <v>83.915999999999997</v>
      </c>
      <c r="F63" s="1">
        <v>47.369</v>
      </c>
      <c r="G63" s="6">
        <v>1</v>
      </c>
      <c r="H63" s="1">
        <v>40</v>
      </c>
      <c r="I63" s="1"/>
      <c r="J63" s="1">
        <v>88.58</v>
      </c>
      <c r="K63" s="1">
        <f t="shared" si="9"/>
        <v>-4.6640000000000015</v>
      </c>
      <c r="L63" s="1"/>
      <c r="M63" s="1"/>
      <c r="N63" s="1"/>
      <c r="O63" s="1">
        <f t="shared" si="3"/>
        <v>16.783200000000001</v>
      </c>
      <c r="P63" s="5">
        <f>10*O63-N63-F63</f>
        <v>120.46299999999999</v>
      </c>
      <c r="Q63" s="5"/>
      <c r="R63" s="1"/>
      <c r="S63" s="1">
        <f t="shared" si="4"/>
        <v>10</v>
      </c>
      <c r="T63" s="1">
        <f t="shared" si="5"/>
        <v>2.8224057390724058</v>
      </c>
      <c r="U63" s="1">
        <v>5.4214000000000002</v>
      </c>
      <c r="V63" s="1">
        <v>1.792</v>
      </c>
      <c r="W63" s="1">
        <v>0.35360000000000003</v>
      </c>
      <c r="X63" s="1">
        <v>4.5545999999999998</v>
      </c>
      <c r="Y63" s="1">
        <v>11.8184</v>
      </c>
      <c r="Z63" s="1">
        <v>7.4445999999999994</v>
      </c>
      <c r="AA63" s="1"/>
      <c r="AB63" s="1">
        <f t="shared" si="6"/>
        <v>120.46299999999999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32</v>
      </c>
      <c r="C64" s="1">
        <v>307.327</v>
      </c>
      <c r="D64" s="1"/>
      <c r="E64" s="1">
        <v>130.703</v>
      </c>
      <c r="F64" s="1">
        <v>126.66800000000001</v>
      </c>
      <c r="G64" s="6">
        <v>1</v>
      </c>
      <c r="H64" s="1">
        <v>50</v>
      </c>
      <c r="I64" s="1"/>
      <c r="J64" s="1">
        <v>129.999</v>
      </c>
      <c r="K64" s="1">
        <f t="shared" si="9"/>
        <v>0.70400000000000773</v>
      </c>
      <c r="L64" s="1"/>
      <c r="M64" s="1"/>
      <c r="N64" s="1">
        <v>81.114999999999981</v>
      </c>
      <c r="O64" s="1">
        <f t="shared" si="3"/>
        <v>26.140599999999999</v>
      </c>
      <c r="P64" s="5">
        <f t="shared" si="10"/>
        <v>79.763600000000025</v>
      </c>
      <c r="Q64" s="5"/>
      <c r="R64" s="1"/>
      <c r="S64" s="1">
        <f t="shared" si="4"/>
        <v>11</v>
      </c>
      <c r="T64" s="1">
        <f t="shared" si="5"/>
        <v>7.9486698851594833</v>
      </c>
      <c r="U64" s="1">
        <v>25.981999999999999</v>
      </c>
      <c r="V64" s="1">
        <v>19.416799999999999</v>
      </c>
      <c r="W64" s="1">
        <v>21.315000000000001</v>
      </c>
      <c r="X64" s="1">
        <v>30.658999999999999</v>
      </c>
      <c r="Y64" s="1">
        <v>32.7376</v>
      </c>
      <c r="Z64" s="1">
        <v>16.946000000000002</v>
      </c>
      <c r="AA64" s="1"/>
      <c r="AB64" s="1">
        <f t="shared" si="6"/>
        <v>79.763600000000025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32</v>
      </c>
      <c r="C65" s="1">
        <v>100.03700000000001</v>
      </c>
      <c r="D65" s="1"/>
      <c r="E65" s="1">
        <v>57.328000000000003</v>
      </c>
      <c r="F65" s="1">
        <v>33.057000000000002</v>
      </c>
      <c r="G65" s="6">
        <v>1</v>
      </c>
      <c r="H65" s="1">
        <v>50</v>
      </c>
      <c r="I65" s="1"/>
      <c r="J65" s="1">
        <v>56.841999999999999</v>
      </c>
      <c r="K65" s="1">
        <f t="shared" si="9"/>
        <v>0.48600000000000421</v>
      </c>
      <c r="L65" s="1"/>
      <c r="M65" s="1"/>
      <c r="N65" s="1">
        <v>10</v>
      </c>
      <c r="O65" s="1">
        <f t="shared" si="3"/>
        <v>11.4656</v>
      </c>
      <c r="P65" s="5">
        <f t="shared" si="10"/>
        <v>83.064599999999999</v>
      </c>
      <c r="Q65" s="5"/>
      <c r="R65" s="1"/>
      <c r="S65" s="1">
        <f t="shared" si="4"/>
        <v>11</v>
      </c>
      <c r="T65" s="1">
        <f t="shared" si="5"/>
        <v>3.7553202623499859</v>
      </c>
      <c r="U65" s="1">
        <v>7.3977999999999993</v>
      </c>
      <c r="V65" s="1">
        <v>6.670399999999999</v>
      </c>
      <c r="W65" s="1">
        <v>6.2530000000000001</v>
      </c>
      <c r="X65" s="1">
        <v>10.9056</v>
      </c>
      <c r="Y65" s="1">
        <v>10.6516</v>
      </c>
      <c r="Z65" s="1">
        <v>6.2944000000000004</v>
      </c>
      <c r="AA65" s="1"/>
      <c r="AB65" s="1">
        <f t="shared" si="6"/>
        <v>83.064599999999999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38</v>
      </c>
      <c r="C66" s="1">
        <v>679</v>
      </c>
      <c r="D66" s="1">
        <v>618</v>
      </c>
      <c r="E66" s="1">
        <v>627</v>
      </c>
      <c r="F66" s="1">
        <v>597</v>
      </c>
      <c r="G66" s="6">
        <v>0.4</v>
      </c>
      <c r="H66" s="1">
        <v>40</v>
      </c>
      <c r="I66" s="1"/>
      <c r="J66" s="1">
        <v>623</v>
      </c>
      <c r="K66" s="1">
        <f t="shared" si="9"/>
        <v>4</v>
      </c>
      <c r="L66" s="1"/>
      <c r="M66" s="1"/>
      <c r="N66" s="1">
        <v>22.60000000000014</v>
      </c>
      <c r="O66" s="1">
        <f t="shared" si="3"/>
        <v>125.4</v>
      </c>
      <c r="P66" s="5">
        <f t="shared" si="10"/>
        <v>759.8</v>
      </c>
      <c r="Q66" s="5"/>
      <c r="R66" s="1"/>
      <c r="S66" s="1">
        <f t="shared" si="4"/>
        <v>11</v>
      </c>
      <c r="T66" s="1">
        <f t="shared" si="5"/>
        <v>4.9409888357256788</v>
      </c>
      <c r="U66" s="1">
        <v>96.2</v>
      </c>
      <c r="V66" s="1">
        <v>107</v>
      </c>
      <c r="W66" s="1">
        <v>131.80000000000001</v>
      </c>
      <c r="X66" s="1">
        <v>128.19999999999999</v>
      </c>
      <c r="Y66" s="1">
        <v>116.6</v>
      </c>
      <c r="Z66" s="1">
        <v>96.8</v>
      </c>
      <c r="AA66" s="1"/>
      <c r="AB66" s="1">
        <f t="shared" si="6"/>
        <v>303.92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38</v>
      </c>
      <c r="C67" s="1">
        <v>134</v>
      </c>
      <c r="D67" s="1">
        <v>918</v>
      </c>
      <c r="E67" s="1">
        <v>292</v>
      </c>
      <c r="F67" s="1">
        <v>699</v>
      </c>
      <c r="G67" s="6">
        <v>0.4</v>
      </c>
      <c r="H67" s="1">
        <v>40</v>
      </c>
      <c r="I67" s="1"/>
      <c r="J67" s="1">
        <v>319</v>
      </c>
      <c r="K67" s="1">
        <f t="shared" si="9"/>
        <v>-27</v>
      </c>
      <c r="L67" s="1"/>
      <c r="M67" s="1"/>
      <c r="N67" s="1"/>
      <c r="O67" s="1">
        <f t="shared" si="3"/>
        <v>58.4</v>
      </c>
      <c r="P67" s="5"/>
      <c r="Q67" s="5"/>
      <c r="R67" s="1"/>
      <c r="S67" s="1">
        <f t="shared" si="4"/>
        <v>11.969178082191782</v>
      </c>
      <c r="T67" s="1">
        <f t="shared" si="5"/>
        <v>11.969178082191782</v>
      </c>
      <c r="U67" s="1">
        <v>74.8</v>
      </c>
      <c r="V67" s="1">
        <v>86.4</v>
      </c>
      <c r="W67" s="1">
        <v>59.2</v>
      </c>
      <c r="X67" s="1">
        <v>64.400000000000006</v>
      </c>
      <c r="Y67" s="1">
        <v>92.4</v>
      </c>
      <c r="Z67" s="1">
        <v>73.599999999999994</v>
      </c>
      <c r="AA67" s="1"/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2" t="s">
        <v>105</v>
      </c>
      <c r="B68" s="1" t="s">
        <v>38</v>
      </c>
      <c r="C68" s="1"/>
      <c r="D68" s="1">
        <v>6</v>
      </c>
      <c r="E68" s="11">
        <v>6</v>
      </c>
      <c r="F68" s="1"/>
      <c r="G68" s="6">
        <v>0</v>
      </c>
      <c r="H68" s="1" t="e">
        <v>#N/A</v>
      </c>
      <c r="I68" s="1"/>
      <c r="J68" s="1">
        <v>7</v>
      </c>
      <c r="K68" s="1">
        <f t="shared" si="9"/>
        <v>-1</v>
      </c>
      <c r="L68" s="1"/>
      <c r="M68" s="1"/>
      <c r="N68" s="1"/>
      <c r="O68" s="1">
        <f t="shared" si="3"/>
        <v>1.2</v>
      </c>
      <c r="P68" s="5"/>
      <c r="Q68" s="5"/>
      <c r="R68" s="1"/>
      <c r="S68" s="1">
        <f t="shared" si="4"/>
        <v>0</v>
      </c>
      <c r="T68" s="1">
        <f t="shared" si="5"/>
        <v>0</v>
      </c>
      <c r="U68" s="1">
        <v>2.4</v>
      </c>
      <c r="V68" s="1">
        <v>2.4</v>
      </c>
      <c r="W68" s="1">
        <v>3.6</v>
      </c>
      <c r="X68" s="1">
        <v>4.8</v>
      </c>
      <c r="Y68" s="1">
        <v>2.4</v>
      </c>
      <c r="Z68" s="1">
        <v>1.2</v>
      </c>
      <c r="AA68" s="12" t="s">
        <v>106</v>
      </c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107</v>
      </c>
      <c r="B69" s="1" t="s">
        <v>38</v>
      </c>
      <c r="C69" s="1">
        <v>352</v>
      </c>
      <c r="D69" s="1"/>
      <c r="E69" s="11">
        <f>143+E68</f>
        <v>149</v>
      </c>
      <c r="F69" s="1">
        <v>179</v>
      </c>
      <c r="G69" s="6">
        <v>0.4</v>
      </c>
      <c r="H69" s="1">
        <v>40</v>
      </c>
      <c r="I69" s="1"/>
      <c r="J69" s="1">
        <v>153</v>
      </c>
      <c r="K69" s="1">
        <f t="shared" ref="K69:K100" si="11">E69-J69</f>
        <v>-4</v>
      </c>
      <c r="L69" s="1"/>
      <c r="M69" s="1"/>
      <c r="N69" s="1"/>
      <c r="O69" s="1">
        <f t="shared" si="3"/>
        <v>29.8</v>
      </c>
      <c r="P69" s="5">
        <f t="shared" ref="P69:P71" si="12">11*O69-N69-F69</f>
        <v>148.80000000000001</v>
      </c>
      <c r="Q69" s="5"/>
      <c r="R69" s="1"/>
      <c r="S69" s="1">
        <f t="shared" si="4"/>
        <v>11</v>
      </c>
      <c r="T69" s="1">
        <f t="shared" si="5"/>
        <v>6.0067114093959733</v>
      </c>
      <c r="U69" s="1">
        <v>26</v>
      </c>
      <c r="V69" s="1">
        <v>25.2</v>
      </c>
      <c r="W69" s="1">
        <v>33.799999999999997</v>
      </c>
      <c r="X69" s="1">
        <v>42.2</v>
      </c>
      <c r="Y69" s="1">
        <v>25.2</v>
      </c>
      <c r="Z69" s="1">
        <v>20</v>
      </c>
      <c r="AA69" s="12" t="s">
        <v>108</v>
      </c>
      <c r="AB69" s="1">
        <f t="shared" si="6"/>
        <v>59.52000000000001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32</v>
      </c>
      <c r="C70" s="1">
        <v>649.76400000000001</v>
      </c>
      <c r="D70" s="1">
        <v>106.973</v>
      </c>
      <c r="E70" s="1">
        <v>387.16</v>
      </c>
      <c r="F70" s="1">
        <v>267.96199999999999</v>
      </c>
      <c r="G70" s="6">
        <v>1</v>
      </c>
      <c r="H70" s="1">
        <v>40</v>
      </c>
      <c r="I70" s="1"/>
      <c r="J70" s="1">
        <v>413.46100000000001</v>
      </c>
      <c r="K70" s="1">
        <f t="shared" si="11"/>
        <v>-26.300999999999988</v>
      </c>
      <c r="L70" s="1"/>
      <c r="M70" s="1"/>
      <c r="N70" s="1">
        <v>130.78499999999991</v>
      </c>
      <c r="O70" s="1">
        <f t="shared" si="3"/>
        <v>77.432000000000002</v>
      </c>
      <c r="P70" s="5">
        <f t="shared" si="12"/>
        <v>453.00500000000011</v>
      </c>
      <c r="Q70" s="5"/>
      <c r="R70" s="1"/>
      <c r="S70" s="1">
        <f t="shared" si="4"/>
        <v>10.999999999999998</v>
      </c>
      <c r="T70" s="1">
        <f t="shared" si="5"/>
        <v>5.1496409753073653</v>
      </c>
      <c r="U70" s="1">
        <v>60.6006</v>
      </c>
      <c r="V70" s="1">
        <v>58.591200000000001</v>
      </c>
      <c r="W70" s="1">
        <v>73.992999999999995</v>
      </c>
      <c r="X70" s="1">
        <v>76.122199999999992</v>
      </c>
      <c r="Y70" s="1">
        <v>52.6066</v>
      </c>
      <c r="Z70" s="1">
        <v>57.995399999999997</v>
      </c>
      <c r="AA70" s="1"/>
      <c r="AB70" s="1">
        <f t="shared" si="6"/>
        <v>453.00500000000011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32</v>
      </c>
      <c r="C71" s="1">
        <v>678.22400000000005</v>
      </c>
      <c r="D71" s="1"/>
      <c r="E71" s="1">
        <v>346.83</v>
      </c>
      <c r="F71" s="1">
        <v>252.03800000000001</v>
      </c>
      <c r="G71" s="6">
        <v>1</v>
      </c>
      <c r="H71" s="1">
        <v>40</v>
      </c>
      <c r="I71" s="1"/>
      <c r="J71" s="1">
        <v>351.70499999999998</v>
      </c>
      <c r="K71" s="1">
        <f t="shared" si="11"/>
        <v>-4.875</v>
      </c>
      <c r="L71" s="1"/>
      <c r="M71" s="1"/>
      <c r="N71" s="1">
        <v>125.83280000000011</v>
      </c>
      <c r="O71" s="1">
        <f t="shared" ref="O71:O101" si="13">E71/5</f>
        <v>69.366</v>
      </c>
      <c r="P71" s="5">
        <f t="shared" si="12"/>
        <v>385.15519999999981</v>
      </c>
      <c r="Q71" s="5"/>
      <c r="R71" s="1"/>
      <c r="S71" s="1">
        <f t="shared" ref="S71:S101" si="14">(F71+N71+P71)/O71</f>
        <v>11</v>
      </c>
      <c r="T71" s="1">
        <f t="shared" ref="T71:T101" si="15">(F71+N71)/O71</f>
        <v>5.4474930081019544</v>
      </c>
      <c r="U71" s="1">
        <v>55.086399999999998</v>
      </c>
      <c r="V71" s="1">
        <v>51.699800000000003</v>
      </c>
      <c r="W71" s="1">
        <v>59.46</v>
      </c>
      <c r="X71" s="1">
        <v>76.303799999999995</v>
      </c>
      <c r="Y71" s="1">
        <v>80.880200000000002</v>
      </c>
      <c r="Z71" s="1">
        <v>73.150199999999998</v>
      </c>
      <c r="AA71" s="1"/>
      <c r="AB71" s="1">
        <f t="shared" ref="AB71:AB101" si="16">P71*G71</f>
        <v>385.15519999999981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38</v>
      </c>
      <c r="C72" s="1">
        <v>2</v>
      </c>
      <c r="D72" s="1"/>
      <c r="E72" s="1"/>
      <c r="F72" s="1"/>
      <c r="G72" s="6">
        <v>0</v>
      </c>
      <c r="H72" s="1">
        <v>90</v>
      </c>
      <c r="I72" s="1"/>
      <c r="J72" s="1"/>
      <c r="K72" s="1">
        <f t="shared" si="11"/>
        <v>0</v>
      </c>
      <c r="L72" s="1"/>
      <c r="M72" s="1"/>
      <c r="N72" s="1"/>
      <c r="O72" s="1">
        <f t="shared" si="13"/>
        <v>0</v>
      </c>
      <c r="P72" s="5"/>
      <c r="Q72" s="5"/>
      <c r="R72" s="1"/>
      <c r="S72" s="1" t="e">
        <f t="shared" si="14"/>
        <v>#DIV/0!</v>
      </c>
      <c r="T72" s="1" t="e">
        <f t="shared" si="15"/>
        <v>#DIV/0!</v>
      </c>
      <c r="U72" s="1">
        <v>0</v>
      </c>
      <c r="V72" s="1">
        <v>0.4</v>
      </c>
      <c r="W72" s="1">
        <v>5</v>
      </c>
      <c r="X72" s="1">
        <v>5.4</v>
      </c>
      <c r="Y72" s="1">
        <v>1.6</v>
      </c>
      <c r="Z72" s="1">
        <v>1.6</v>
      </c>
      <c r="AA72" s="1" t="s">
        <v>112</v>
      </c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38</v>
      </c>
      <c r="C73" s="1">
        <v>37</v>
      </c>
      <c r="D73" s="1">
        <v>30</v>
      </c>
      <c r="E73" s="1">
        <v>5</v>
      </c>
      <c r="F73" s="1">
        <v>61</v>
      </c>
      <c r="G73" s="6">
        <v>0.375</v>
      </c>
      <c r="H73" s="1">
        <v>50</v>
      </c>
      <c r="I73" s="1"/>
      <c r="J73" s="1">
        <v>6</v>
      </c>
      <c r="K73" s="1">
        <f t="shared" si="11"/>
        <v>-1</v>
      </c>
      <c r="L73" s="1"/>
      <c r="M73" s="1"/>
      <c r="N73" s="1"/>
      <c r="O73" s="1">
        <f t="shared" si="13"/>
        <v>1</v>
      </c>
      <c r="P73" s="5"/>
      <c r="Q73" s="5"/>
      <c r="R73" s="1"/>
      <c r="S73" s="1">
        <f t="shared" si="14"/>
        <v>61</v>
      </c>
      <c r="T73" s="1">
        <f t="shared" si="15"/>
        <v>61</v>
      </c>
      <c r="U73" s="1">
        <v>1.2</v>
      </c>
      <c r="V73" s="1">
        <v>2.6</v>
      </c>
      <c r="W73" s="1">
        <v>4.5999999999999996</v>
      </c>
      <c r="X73" s="1">
        <v>3.6</v>
      </c>
      <c r="Y73" s="1">
        <v>4.8</v>
      </c>
      <c r="Z73" s="1">
        <v>4.4000000000000004</v>
      </c>
      <c r="AA73" s="14" t="s">
        <v>153</v>
      </c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32</v>
      </c>
      <c r="C74" s="1">
        <v>60.805</v>
      </c>
      <c r="D74" s="1"/>
      <c r="E74" s="1">
        <v>1.518</v>
      </c>
      <c r="F74" s="1">
        <v>57.738999999999997</v>
      </c>
      <c r="G74" s="6">
        <v>1</v>
      </c>
      <c r="H74" s="1">
        <v>50</v>
      </c>
      <c r="I74" s="1"/>
      <c r="J74" s="1">
        <v>1.518</v>
      </c>
      <c r="K74" s="1">
        <f t="shared" si="11"/>
        <v>0</v>
      </c>
      <c r="L74" s="1"/>
      <c r="M74" s="1"/>
      <c r="N74" s="1"/>
      <c r="O74" s="1">
        <f t="shared" si="13"/>
        <v>0.30359999999999998</v>
      </c>
      <c r="P74" s="5"/>
      <c r="Q74" s="5"/>
      <c r="R74" s="1"/>
      <c r="S74" s="1">
        <f t="shared" si="14"/>
        <v>190.18115942028984</v>
      </c>
      <c r="T74" s="1">
        <f t="shared" si="15"/>
        <v>190.18115942028984</v>
      </c>
      <c r="U74" s="1">
        <v>0.30959999999999999</v>
      </c>
      <c r="V74" s="1">
        <v>0</v>
      </c>
      <c r="W74" s="1">
        <v>0</v>
      </c>
      <c r="X74" s="1">
        <v>0</v>
      </c>
      <c r="Y74" s="1">
        <v>4.8208000000000002</v>
      </c>
      <c r="Z74" s="1">
        <v>4.8208000000000002</v>
      </c>
      <c r="AA74" s="14" t="s">
        <v>153</v>
      </c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38</v>
      </c>
      <c r="C75" s="1">
        <v>1</v>
      </c>
      <c r="D75" s="1"/>
      <c r="E75" s="1"/>
      <c r="F75" s="1"/>
      <c r="G75" s="6">
        <v>0</v>
      </c>
      <c r="H75" s="1">
        <v>90</v>
      </c>
      <c r="I75" s="1"/>
      <c r="J75" s="1">
        <v>1</v>
      </c>
      <c r="K75" s="1">
        <f t="shared" si="11"/>
        <v>-1</v>
      </c>
      <c r="L75" s="1"/>
      <c r="M75" s="1"/>
      <c r="N75" s="1"/>
      <c r="O75" s="1">
        <f t="shared" si="13"/>
        <v>0</v>
      </c>
      <c r="P75" s="5"/>
      <c r="Q75" s="5"/>
      <c r="R75" s="1"/>
      <c r="S75" s="1" t="e">
        <f t="shared" si="14"/>
        <v>#DIV/0!</v>
      </c>
      <c r="T75" s="1" t="e">
        <f t="shared" si="15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2</v>
      </c>
      <c r="Z75" s="1">
        <v>2.4</v>
      </c>
      <c r="AA75" s="15" t="s">
        <v>153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38</v>
      </c>
      <c r="C76" s="1">
        <v>32</v>
      </c>
      <c r="D76" s="1"/>
      <c r="E76" s="1">
        <v>3</v>
      </c>
      <c r="F76" s="1"/>
      <c r="G76" s="6">
        <v>0.5</v>
      </c>
      <c r="H76" s="1">
        <v>55</v>
      </c>
      <c r="I76" s="1"/>
      <c r="J76" s="1">
        <v>3</v>
      </c>
      <c r="K76" s="1">
        <f t="shared" si="11"/>
        <v>0</v>
      </c>
      <c r="L76" s="1"/>
      <c r="M76" s="1"/>
      <c r="N76" s="1"/>
      <c r="O76" s="1">
        <f t="shared" si="13"/>
        <v>0.6</v>
      </c>
      <c r="P76" s="13">
        <v>0</v>
      </c>
      <c r="Q76" s="5"/>
      <c r="R76" s="1"/>
      <c r="S76" s="1">
        <f t="shared" si="14"/>
        <v>0</v>
      </c>
      <c r="T76" s="1">
        <f t="shared" si="15"/>
        <v>0</v>
      </c>
      <c r="U76" s="1">
        <v>0</v>
      </c>
      <c r="V76" s="1">
        <v>0</v>
      </c>
      <c r="W76" s="1">
        <v>2</v>
      </c>
      <c r="X76" s="1">
        <v>2</v>
      </c>
      <c r="Y76" s="1">
        <v>0</v>
      </c>
      <c r="Z76" s="1">
        <v>0</v>
      </c>
      <c r="AA76" s="14" t="s">
        <v>153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32</v>
      </c>
      <c r="C77" s="1">
        <v>74.917000000000002</v>
      </c>
      <c r="D77" s="1"/>
      <c r="E77" s="1"/>
      <c r="F77" s="1">
        <v>73.572000000000003</v>
      </c>
      <c r="G77" s="6">
        <v>1</v>
      </c>
      <c r="H77" s="1">
        <v>35</v>
      </c>
      <c r="I77" s="1"/>
      <c r="J77" s="1"/>
      <c r="K77" s="1">
        <f t="shared" si="11"/>
        <v>0</v>
      </c>
      <c r="L77" s="1"/>
      <c r="M77" s="1"/>
      <c r="N77" s="1"/>
      <c r="O77" s="1">
        <f t="shared" si="13"/>
        <v>0</v>
      </c>
      <c r="P77" s="5"/>
      <c r="Q77" s="5"/>
      <c r="R77" s="1"/>
      <c r="S77" s="1" t="e">
        <f t="shared" si="14"/>
        <v>#DIV/0!</v>
      </c>
      <c r="T77" s="1" t="e">
        <f t="shared" si="15"/>
        <v>#DIV/0!</v>
      </c>
      <c r="U77" s="1">
        <v>0.26900000000000002</v>
      </c>
      <c r="V77" s="1">
        <v>0</v>
      </c>
      <c r="W77" s="1">
        <v>0</v>
      </c>
      <c r="X77" s="1">
        <v>0</v>
      </c>
      <c r="Y77" s="1">
        <v>0</v>
      </c>
      <c r="Z77" s="1">
        <v>2.8029999999999999</v>
      </c>
      <c r="AA77" s="14" t="s">
        <v>153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32</v>
      </c>
      <c r="C78" s="1">
        <v>81.762</v>
      </c>
      <c r="D78" s="1">
        <v>143.97300000000001</v>
      </c>
      <c r="E78" s="1">
        <v>59.768000000000001</v>
      </c>
      <c r="F78" s="1">
        <v>128.51300000000001</v>
      </c>
      <c r="G78" s="6">
        <v>1</v>
      </c>
      <c r="H78" s="1">
        <v>40</v>
      </c>
      <c r="I78" s="1"/>
      <c r="J78" s="1">
        <v>66.36</v>
      </c>
      <c r="K78" s="1">
        <f t="shared" si="11"/>
        <v>-6.5919999999999987</v>
      </c>
      <c r="L78" s="1"/>
      <c r="M78" s="1"/>
      <c r="N78" s="1">
        <v>224.0232</v>
      </c>
      <c r="O78" s="1">
        <f t="shared" si="13"/>
        <v>11.9536</v>
      </c>
      <c r="P78" s="5"/>
      <c r="Q78" s="5"/>
      <c r="R78" s="1"/>
      <c r="S78" s="1">
        <f t="shared" si="14"/>
        <v>29.492052603399813</v>
      </c>
      <c r="T78" s="1">
        <f t="shared" si="15"/>
        <v>29.492052603399813</v>
      </c>
      <c r="U78" s="1">
        <v>31.872800000000002</v>
      </c>
      <c r="V78" s="1">
        <v>19.864599999999999</v>
      </c>
      <c r="W78" s="1">
        <v>0</v>
      </c>
      <c r="X78" s="1">
        <v>14.5084</v>
      </c>
      <c r="Y78" s="1">
        <v>14.5084</v>
      </c>
      <c r="Z78" s="1">
        <v>0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119</v>
      </c>
      <c r="B79" s="1" t="s">
        <v>38</v>
      </c>
      <c r="C79" s="1"/>
      <c r="D79" s="1">
        <v>20</v>
      </c>
      <c r="E79" s="11">
        <v>20</v>
      </c>
      <c r="F79" s="1"/>
      <c r="G79" s="6">
        <v>0</v>
      </c>
      <c r="H79" s="1" t="e">
        <v>#N/A</v>
      </c>
      <c r="I79" s="1"/>
      <c r="J79" s="1">
        <v>20</v>
      </c>
      <c r="K79" s="1">
        <f t="shared" si="11"/>
        <v>0</v>
      </c>
      <c r="L79" s="1"/>
      <c r="M79" s="1"/>
      <c r="N79" s="1"/>
      <c r="O79" s="1">
        <f t="shared" si="13"/>
        <v>4</v>
      </c>
      <c r="P79" s="5"/>
      <c r="Q79" s="5"/>
      <c r="R79" s="1"/>
      <c r="S79" s="1">
        <f t="shared" si="14"/>
        <v>0</v>
      </c>
      <c r="T79" s="1">
        <f t="shared" si="15"/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2" t="s">
        <v>150</v>
      </c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38</v>
      </c>
      <c r="C80" s="1">
        <v>45</v>
      </c>
      <c r="D80" s="1">
        <v>40</v>
      </c>
      <c r="E80" s="1">
        <v>14</v>
      </c>
      <c r="F80" s="1">
        <v>71</v>
      </c>
      <c r="G80" s="6">
        <v>0.1</v>
      </c>
      <c r="H80" s="1">
        <v>730</v>
      </c>
      <c r="I80" s="1"/>
      <c r="J80" s="1">
        <v>14</v>
      </c>
      <c r="K80" s="1">
        <f t="shared" si="11"/>
        <v>0</v>
      </c>
      <c r="L80" s="1"/>
      <c r="M80" s="1"/>
      <c r="N80" s="1"/>
      <c r="O80" s="1">
        <f t="shared" si="13"/>
        <v>2.8</v>
      </c>
      <c r="P80" s="5"/>
      <c r="Q80" s="5"/>
      <c r="R80" s="1"/>
      <c r="S80" s="1">
        <f t="shared" si="14"/>
        <v>25.357142857142858</v>
      </c>
      <c r="T80" s="1">
        <f t="shared" si="15"/>
        <v>25.357142857142858</v>
      </c>
      <c r="U80" s="1">
        <v>4</v>
      </c>
      <c r="V80" s="1">
        <v>6</v>
      </c>
      <c r="W80" s="1">
        <v>3</v>
      </c>
      <c r="X80" s="1">
        <v>2</v>
      </c>
      <c r="Y80" s="1">
        <v>0</v>
      </c>
      <c r="Z80" s="1">
        <v>0</v>
      </c>
      <c r="AA80" s="1"/>
      <c r="AB80" s="1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38</v>
      </c>
      <c r="C81" s="1">
        <v>24</v>
      </c>
      <c r="D81" s="1"/>
      <c r="E81" s="1">
        <v>17</v>
      </c>
      <c r="F81" s="1">
        <v>7</v>
      </c>
      <c r="G81" s="6">
        <v>0.33</v>
      </c>
      <c r="H81" s="1">
        <v>40</v>
      </c>
      <c r="I81" s="1"/>
      <c r="J81" s="1">
        <v>20</v>
      </c>
      <c r="K81" s="1">
        <f t="shared" si="11"/>
        <v>-3</v>
      </c>
      <c r="L81" s="1"/>
      <c r="M81" s="1"/>
      <c r="N81" s="1"/>
      <c r="O81" s="1">
        <f t="shared" si="13"/>
        <v>3.4</v>
      </c>
      <c r="P81" s="13">
        <v>0</v>
      </c>
      <c r="Q81" s="5"/>
      <c r="R81" s="1"/>
      <c r="S81" s="1">
        <f t="shared" si="14"/>
        <v>2.0588235294117649</v>
      </c>
      <c r="T81" s="1">
        <f t="shared" si="15"/>
        <v>2.0588235294117649</v>
      </c>
      <c r="U81" s="1">
        <v>0</v>
      </c>
      <c r="V81" s="1">
        <v>0</v>
      </c>
      <c r="W81" s="1">
        <v>1</v>
      </c>
      <c r="X81" s="1">
        <v>1</v>
      </c>
      <c r="Y81" s="1">
        <v>0</v>
      </c>
      <c r="Z81" s="1">
        <v>1.2</v>
      </c>
      <c r="AA81" s="14" t="s">
        <v>153</v>
      </c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38</v>
      </c>
      <c r="C82" s="1">
        <v>78</v>
      </c>
      <c r="D82" s="1"/>
      <c r="E82" s="1">
        <v>35</v>
      </c>
      <c r="F82" s="1">
        <v>37</v>
      </c>
      <c r="G82" s="6">
        <v>0.33</v>
      </c>
      <c r="H82" s="1">
        <v>40</v>
      </c>
      <c r="I82" s="1"/>
      <c r="J82" s="1">
        <v>30</v>
      </c>
      <c r="K82" s="1">
        <f t="shared" si="11"/>
        <v>5</v>
      </c>
      <c r="L82" s="1"/>
      <c r="M82" s="1"/>
      <c r="N82" s="1">
        <v>10</v>
      </c>
      <c r="O82" s="1">
        <f t="shared" si="13"/>
        <v>7</v>
      </c>
      <c r="P82" s="5">
        <f t="shared" ref="P82" si="17">11*O82-N82-F82</f>
        <v>30</v>
      </c>
      <c r="Q82" s="5"/>
      <c r="R82" s="1"/>
      <c r="S82" s="1">
        <f t="shared" si="14"/>
        <v>11</v>
      </c>
      <c r="T82" s="1">
        <f t="shared" si="15"/>
        <v>6.7142857142857144</v>
      </c>
      <c r="U82" s="1">
        <v>5.8</v>
      </c>
      <c r="V82" s="1">
        <v>3.6</v>
      </c>
      <c r="W82" s="1">
        <v>3.8</v>
      </c>
      <c r="X82" s="1">
        <v>7</v>
      </c>
      <c r="Y82" s="1">
        <v>4.4000000000000004</v>
      </c>
      <c r="Z82" s="1">
        <v>5.6</v>
      </c>
      <c r="AA82" s="1"/>
      <c r="AB82" s="1">
        <f t="shared" si="16"/>
        <v>9.9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38</v>
      </c>
      <c r="C83" s="1">
        <v>50</v>
      </c>
      <c r="D83" s="1">
        <v>18</v>
      </c>
      <c r="E83" s="1">
        <v>19</v>
      </c>
      <c r="F83" s="1">
        <v>49</v>
      </c>
      <c r="G83" s="6">
        <v>0.3</v>
      </c>
      <c r="H83" s="1">
        <v>40</v>
      </c>
      <c r="I83" s="1"/>
      <c r="J83" s="1">
        <v>19</v>
      </c>
      <c r="K83" s="1">
        <f t="shared" si="11"/>
        <v>0</v>
      </c>
      <c r="L83" s="1"/>
      <c r="M83" s="1"/>
      <c r="N83" s="1"/>
      <c r="O83" s="1">
        <f t="shared" si="13"/>
        <v>3.8</v>
      </c>
      <c r="P83" s="5"/>
      <c r="Q83" s="5"/>
      <c r="R83" s="1"/>
      <c r="S83" s="1">
        <f t="shared" si="14"/>
        <v>12.894736842105264</v>
      </c>
      <c r="T83" s="1">
        <f t="shared" si="15"/>
        <v>12.894736842105264</v>
      </c>
      <c r="U83" s="1">
        <v>2</v>
      </c>
      <c r="V83" s="1">
        <v>2</v>
      </c>
      <c r="W83" s="1">
        <v>6</v>
      </c>
      <c r="X83" s="1">
        <v>6</v>
      </c>
      <c r="Y83" s="1">
        <v>0.2</v>
      </c>
      <c r="Z83" s="1">
        <v>3.2</v>
      </c>
      <c r="AA83" s="1"/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2" t="s">
        <v>124</v>
      </c>
      <c r="B84" s="1" t="s">
        <v>32</v>
      </c>
      <c r="C84" s="1"/>
      <c r="D84" s="1">
        <v>5.6059999999999999</v>
      </c>
      <c r="E84" s="11">
        <v>5.6059999999999999</v>
      </c>
      <c r="F84" s="1"/>
      <c r="G84" s="6">
        <v>0</v>
      </c>
      <c r="H84" s="1" t="e">
        <v>#N/A</v>
      </c>
      <c r="I84" s="1"/>
      <c r="J84" s="1">
        <v>7.0380000000000003</v>
      </c>
      <c r="K84" s="1">
        <f t="shared" si="11"/>
        <v>-1.4320000000000004</v>
      </c>
      <c r="L84" s="1"/>
      <c r="M84" s="1"/>
      <c r="N84" s="1"/>
      <c r="O84" s="1">
        <f t="shared" si="13"/>
        <v>1.1212</v>
      </c>
      <c r="P84" s="5"/>
      <c r="Q84" s="5"/>
      <c r="R84" s="1"/>
      <c r="S84" s="1">
        <f t="shared" si="14"/>
        <v>0</v>
      </c>
      <c r="T84" s="1">
        <f t="shared" si="15"/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2" t="s">
        <v>148</v>
      </c>
      <c r="AB84" s="1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2" t="s">
        <v>125</v>
      </c>
      <c r="B85" s="1" t="s">
        <v>38</v>
      </c>
      <c r="C85" s="1"/>
      <c r="D85" s="1">
        <v>6</v>
      </c>
      <c r="E85" s="11">
        <v>6</v>
      </c>
      <c r="F85" s="1"/>
      <c r="G85" s="6">
        <v>0</v>
      </c>
      <c r="H85" s="1" t="e">
        <v>#N/A</v>
      </c>
      <c r="I85" s="1"/>
      <c r="J85" s="1">
        <v>6</v>
      </c>
      <c r="K85" s="1">
        <f t="shared" si="11"/>
        <v>0</v>
      </c>
      <c r="L85" s="1"/>
      <c r="M85" s="1"/>
      <c r="N85" s="1"/>
      <c r="O85" s="1">
        <f t="shared" si="13"/>
        <v>1.2</v>
      </c>
      <c r="P85" s="5"/>
      <c r="Q85" s="5"/>
      <c r="R85" s="1"/>
      <c r="S85" s="1">
        <f t="shared" si="14"/>
        <v>0</v>
      </c>
      <c r="T85" s="1">
        <f t="shared" si="15"/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2" t="s">
        <v>151</v>
      </c>
      <c r="AB85" s="1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32</v>
      </c>
      <c r="C86" s="1">
        <v>222.51599999999999</v>
      </c>
      <c r="D86" s="1"/>
      <c r="E86" s="1">
        <v>15.926</v>
      </c>
      <c r="F86" s="1">
        <v>197.566</v>
      </c>
      <c r="G86" s="6">
        <v>1</v>
      </c>
      <c r="H86" s="1">
        <v>55</v>
      </c>
      <c r="I86" s="1"/>
      <c r="J86" s="1">
        <v>15.286</v>
      </c>
      <c r="K86" s="1">
        <f t="shared" si="11"/>
        <v>0.64000000000000057</v>
      </c>
      <c r="L86" s="1"/>
      <c r="M86" s="1"/>
      <c r="N86" s="1"/>
      <c r="O86" s="1">
        <f t="shared" si="13"/>
        <v>3.1852</v>
      </c>
      <c r="P86" s="5"/>
      <c r="Q86" s="5"/>
      <c r="R86" s="1"/>
      <c r="S86" s="1">
        <f t="shared" si="14"/>
        <v>62.026246389551673</v>
      </c>
      <c r="T86" s="1">
        <f t="shared" si="15"/>
        <v>62.026246389551673</v>
      </c>
      <c r="U86" s="1">
        <v>4.7972000000000001</v>
      </c>
      <c r="V86" s="1">
        <v>5.8878000000000004</v>
      </c>
      <c r="W86" s="1">
        <v>5.625</v>
      </c>
      <c r="X86" s="1">
        <v>8.5470000000000006</v>
      </c>
      <c r="Y86" s="1">
        <v>16.808399999999999</v>
      </c>
      <c r="Z86" s="1">
        <v>14.651400000000001</v>
      </c>
      <c r="AA86" s="14" t="s">
        <v>154</v>
      </c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2" t="s">
        <v>127</v>
      </c>
      <c r="B87" s="1" t="s">
        <v>38</v>
      </c>
      <c r="C87" s="1"/>
      <c r="D87" s="1">
        <v>24</v>
      </c>
      <c r="E87" s="11">
        <v>24</v>
      </c>
      <c r="F87" s="1"/>
      <c r="G87" s="6">
        <v>0</v>
      </c>
      <c r="H87" s="1" t="e">
        <v>#N/A</v>
      </c>
      <c r="I87" s="1"/>
      <c r="J87" s="1">
        <v>24</v>
      </c>
      <c r="K87" s="1">
        <f t="shared" si="11"/>
        <v>0</v>
      </c>
      <c r="L87" s="1"/>
      <c r="M87" s="1"/>
      <c r="N87" s="1"/>
      <c r="O87" s="1">
        <f t="shared" si="13"/>
        <v>4.8</v>
      </c>
      <c r="P87" s="5"/>
      <c r="Q87" s="5"/>
      <c r="R87" s="1"/>
      <c r="S87" s="1">
        <f t="shared" si="14"/>
        <v>0</v>
      </c>
      <c r="T87" s="1">
        <f t="shared" si="15"/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2" t="s">
        <v>149</v>
      </c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2" t="s">
        <v>128</v>
      </c>
      <c r="B88" s="1" t="s">
        <v>38</v>
      </c>
      <c r="C88" s="1"/>
      <c r="D88" s="1">
        <v>18</v>
      </c>
      <c r="E88" s="11">
        <v>18</v>
      </c>
      <c r="F88" s="1"/>
      <c r="G88" s="6">
        <v>0</v>
      </c>
      <c r="H88" s="1">
        <v>45</v>
      </c>
      <c r="I88" s="1"/>
      <c r="J88" s="1">
        <v>18</v>
      </c>
      <c r="K88" s="1">
        <f t="shared" si="11"/>
        <v>0</v>
      </c>
      <c r="L88" s="1"/>
      <c r="M88" s="1"/>
      <c r="N88" s="1"/>
      <c r="O88" s="1">
        <f t="shared" si="13"/>
        <v>3.6</v>
      </c>
      <c r="P88" s="5"/>
      <c r="Q88" s="5"/>
      <c r="R88" s="1"/>
      <c r="S88" s="1">
        <f t="shared" si="14"/>
        <v>0</v>
      </c>
      <c r="T88" s="1">
        <f t="shared" si="15"/>
        <v>0</v>
      </c>
      <c r="U88" s="1">
        <v>1.2</v>
      </c>
      <c r="V88" s="1">
        <v>1.2</v>
      </c>
      <c r="W88" s="1">
        <v>6</v>
      </c>
      <c r="X88" s="1">
        <v>6</v>
      </c>
      <c r="Y88" s="1">
        <v>2.4</v>
      </c>
      <c r="Z88" s="1">
        <v>2.4</v>
      </c>
      <c r="AA88" s="12" t="s">
        <v>129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2" t="s">
        <v>130</v>
      </c>
      <c r="B89" s="1" t="s">
        <v>32</v>
      </c>
      <c r="C89" s="1"/>
      <c r="D89" s="1">
        <v>4.3940000000000001</v>
      </c>
      <c r="E89" s="11">
        <v>4.3940000000000001</v>
      </c>
      <c r="F89" s="1"/>
      <c r="G89" s="6">
        <v>0</v>
      </c>
      <c r="H89" s="1" t="e">
        <v>#N/A</v>
      </c>
      <c r="I89" s="1"/>
      <c r="J89" s="1">
        <v>4.3940000000000001</v>
      </c>
      <c r="K89" s="1">
        <f t="shared" si="11"/>
        <v>0</v>
      </c>
      <c r="L89" s="1"/>
      <c r="M89" s="1"/>
      <c r="N89" s="1"/>
      <c r="O89" s="1">
        <f t="shared" si="13"/>
        <v>0.87880000000000003</v>
      </c>
      <c r="P89" s="5"/>
      <c r="Q89" s="5"/>
      <c r="R89" s="1"/>
      <c r="S89" s="1">
        <f t="shared" si="14"/>
        <v>0</v>
      </c>
      <c r="T89" s="1">
        <f t="shared" si="15"/>
        <v>0</v>
      </c>
      <c r="U89" s="1">
        <v>1.2</v>
      </c>
      <c r="V89" s="1">
        <v>1.2</v>
      </c>
      <c r="W89" s="1">
        <v>1.7216</v>
      </c>
      <c r="X89" s="1">
        <v>1.7216</v>
      </c>
      <c r="Y89" s="1">
        <v>2.2507999999999999</v>
      </c>
      <c r="Z89" s="1">
        <v>2.2507999999999999</v>
      </c>
      <c r="AA89" s="12" t="s">
        <v>131</v>
      </c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32</v>
      </c>
      <c r="C90" s="1">
        <v>144.93600000000001</v>
      </c>
      <c r="D90" s="1"/>
      <c r="E90" s="1">
        <v>46.832999999999998</v>
      </c>
      <c r="F90" s="1">
        <v>89.861999999999995</v>
      </c>
      <c r="G90" s="6">
        <v>1</v>
      </c>
      <c r="H90" s="1">
        <v>40</v>
      </c>
      <c r="I90" s="1"/>
      <c r="J90" s="1">
        <v>47.079000000000001</v>
      </c>
      <c r="K90" s="1">
        <f t="shared" si="11"/>
        <v>-0.24600000000000222</v>
      </c>
      <c r="L90" s="1"/>
      <c r="M90" s="1"/>
      <c r="N90" s="1"/>
      <c r="O90" s="1">
        <f t="shared" si="13"/>
        <v>9.3666</v>
      </c>
      <c r="P90" s="13">
        <v>0</v>
      </c>
      <c r="Q90" s="5"/>
      <c r="R90" s="1"/>
      <c r="S90" s="1">
        <f t="shared" si="14"/>
        <v>9.5938761129972452</v>
      </c>
      <c r="T90" s="1">
        <f t="shared" si="15"/>
        <v>9.5938761129972452</v>
      </c>
      <c r="U90" s="1">
        <v>9.3114000000000008</v>
      </c>
      <c r="V90" s="1">
        <v>6.2868000000000004</v>
      </c>
      <c r="W90" s="1">
        <v>4.6192000000000002</v>
      </c>
      <c r="X90" s="1">
        <v>13.058</v>
      </c>
      <c r="Y90" s="1">
        <v>8.1688000000000009</v>
      </c>
      <c r="Z90" s="1">
        <v>0</v>
      </c>
      <c r="AA90" s="14" t="s">
        <v>153</v>
      </c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38</v>
      </c>
      <c r="C91" s="1">
        <v>69</v>
      </c>
      <c r="D91" s="1"/>
      <c r="E91" s="1">
        <v>24</v>
      </c>
      <c r="F91" s="1">
        <v>33</v>
      </c>
      <c r="G91" s="6">
        <v>0.35</v>
      </c>
      <c r="H91" s="1">
        <v>40</v>
      </c>
      <c r="I91" s="1"/>
      <c r="J91" s="1">
        <v>23</v>
      </c>
      <c r="K91" s="1">
        <f t="shared" si="11"/>
        <v>1</v>
      </c>
      <c r="L91" s="1"/>
      <c r="M91" s="1"/>
      <c r="N91" s="1">
        <v>9.8000000000000114</v>
      </c>
      <c r="O91" s="1">
        <f t="shared" si="13"/>
        <v>4.8</v>
      </c>
      <c r="P91" s="5">
        <f t="shared" ref="P91" si="18">11*O91-N91-F91</f>
        <v>9.9999999999999858</v>
      </c>
      <c r="Q91" s="5"/>
      <c r="R91" s="1"/>
      <c r="S91" s="1">
        <f t="shared" si="14"/>
        <v>11</v>
      </c>
      <c r="T91" s="1">
        <f t="shared" si="15"/>
        <v>8.9166666666666696</v>
      </c>
      <c r="U91" s="1">
        <v>5.4</v>
      </c>
      <c r="V91" s="1">
        <v>5.4</v>
      </c>
      <c r="W91" s="1">
        <v>4.8</v>
      </c>
      <c r="X91" s="1">
        <v>5.8</v>
      </c>
      <c r="Y91" s="1">
        <v>9.1999999999999993</v>
      </c>
      <c r="Z91" s="1">
        <v>5.4</v>
      </c>
      <c r="AA91" s="1"/>
      <c r="AB91" s="1">
        <f t="shared" si="16"/>
        <v>3.4999999999999947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2" t="s">
        <v>134</v>
      </c>
      <c r="B92" s="1" t="s">
        <v>38</v>
      </c>
      <c r="C92" s="1">
        <v>78</v>
      </c>
      <c r="D92" s="1"/>
      <c r="E92" s="11">
        <f>14+E85</f>
        <v>20</v>
      </c>
      <c r="F92" s="1">
        <v>58</v>
      </c>
      <c r="G92" s="6">
        <v>0.45</v>
      </c>
      <c r="H92" s="1">
        <v>55</v>
      </c>
      <c r="I92" s="1"/>
      <c r="J92" s="1">
        <v>13</v>
      </c>
      <c r="K92" s="1">
        <f t="shared" si="11"/>
        <v>7</v>
      </c>
      <c r="L92" s="1"/>
      <c r="M92" s="1"/>
      <c r="N92" s="1"/>
      <c r="O92" s="1">
        <f t="shared" si="13"/>
        <v>4</v>
      </c>
      <c r="P92" s="5"/>
      <c r="Q92" s="5"/>
      <c r="R92" s="1"/>
      <c r="S92" s="1">
        <f t="shared" si="14"/>
        <v>14.5</v>
      </c>
      <c r="T92" s="1">
        <f t="shared" si="15"/>
        <v>14.5</v>
      </c>
      <c r="U92" s="1">
        <v>1</v>
      </c>
      <c r="V92" s="1">
        <v>1.8</v>
      </c>
      <c r="W92" s="1">
        <v>1.8</v>
      </c>
      <c r="X92" s="1">
        <v>0.6</v>
      </c>
      <c r="Y92" s="1">
        <v>3</v>
      </c>
      <c r="Z92" s="1">
        <v>4.5999999999999996</v>
      </c>
      <c r="AA92" s="12" t="s">
        <v>135</v>
      </c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38</v>
      </c>
      <c r="C93" s="1">
        <v>62</v>
      </c>
      <c r="D93" s="1"/>
      <c r="E93" s="1">
        <v>14</v>
      </c>
      <c r="F93" s="1">
        <v>48</v>
      </c>
      <c r="G93" s="6">
        <v>0.11</v>
      </c>
      <c r="H93" s="1">
        <v>150</v>
      </c>
      <c r="I93" s="1"/>
      <c r="J93" s="1">
        <v>14</v>
      </c>
      <c r="K93" s="1">
        <f t="shared" si="11"/>
        <v>0</v>
      </c>
      <c r="L93" s="1"/>
      <c r="M93" s="1"/>
      <c r="N93" s="1"/>
      <c r="O93" s="1">
        <f t="shared" si="13"/>
        <v>2.8</v>
      </c>
      <c r="P93" s="5"/>
      <c r="Q93" s="5"/>
      <c r="R93" s="1"/>
      <c r="S93" s="1">
        <f t="shared" si="14"/>
        <v>17.142857142857142</v>
      </c>
      <c r="T93" s="1">
        <f t="shared" si="15"/>
        <v>17.142857142857142</v>
      </c>
      <c r="U93" s="1">
        <v>0</v>
      </c>
      <c r="V93" s="1">
        <v>0</v>
      </c>
      <c r="W93" s="1">
        <v>4</v>
      </c>
      <c r="X93" s="1">
        <v>5.2</v>
      </c>
      <c r="Y93" s="1">
        <v>2.4</v>
      </c>
      <c r="Z93" s="1">
        <v>0</v>
      </c>
      <c r="AA93" s="1"/>
      <c r="AB93" s="1">
        <f t="shared" si="1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38</v>
      </c>
      <c r="C94" s="1">
        <v>201</v>
      </c>
      <c r="D94" s="1"/>
      <c r="E94" s="1">
        <v>15</v>
      </c>
      <c r="F94" s="1">
        <v>173</v>
      </c>
      <c r="G94" s="6">
        <v>0.35</v>
      </c>
      <c r="H94" s="1">
        <v>45</v>
      </c>
      <c r="I94" s="1"/>
      <c r="J94" s="1">
        <v>15</v>
      </c>
      <c r="K94" s="1">
        <f t="shared" si="11"/>
        <v>0</v>
      </c>
      <c r="L94" s="1"/>
      <c r="M94" s="1"/>
      <c r="N94" s="1"/>
      <c r="O94" s="1">
        <f t="shared" si="13"/>
        <v>3</v>
      </c>
      <c r="P94" s="5"/>
      <c r="Q94" s="5"/>
      <c r="R94" s="1"/>
      <c r="S94" s="1">
        <f t="shared" si="14"/>
        <v>57.666666666666664</v>
      </c>
      <c r="T94" s="1">
        <f t="shared" si="15"/>
        <v>57.666666666666664</v>
      </c>
      <c r="U94" s="1">
        <v>10.8</v>
      </c>
      <c r="V94" s="1">
        <v>11.6</v>
      </c>
      <c r="W94" s="1">
        <v>-2.4</v>
      </c>
      <c r="X94" s="1">
        <v>-3.6</v>
      </c>
      <c r="Y94" s="1">
        <v>21.8</v>
      </c>
      <c r="Z94" s="1">
        <v>19.8</v>
      </c>
      <c r="AA94" s="1" t="s">
        <v>138</v>
      </c>
      <c r="AB94" s="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32</v>
      </c>
      <c r="C95" s="1">
        <v>43.091000000000001</v>
      </c>
      <c r="D95" s="1"/>
      <c r="E95" s="1">
        <v>37.482999999999997</v>
      </c>
      <c r="F95" s="1">
        <v>-4.1420000000000003</v>
      </c>
      <c r="G95" s="6">
        <v>1</v>
      </c>
      <c r="H95" s="1">
        <v>50</v>
      </c>
      <c r="I95" s="1"/>
      <c r="J95" s="1">
        <v>36.976999999999997</v>
      </c>
      <c r="K95" s="1">
        <f t="shared" si="11"/>
        <v>0.50600000000000023</v>
      </c>
      <c r="L95" s="1"/>
      <c r="M95" s="1"/>
      <c r="N95" s="1">
        <v>31.072199999999992</v>
      </c>
      <c r="O95" s="1">
        <f t="shared" si="13"/>
        <v>7.496599999999999</v>
      </c>
      <c r="P95" s="13">
        <v>0</v>
      </c>
      <c r="Q95" s="5"/>
      <c r="R95" s="1"/>
      <c r="S95" s="1">
        <f t="shared" si="14"/>
        <v>3.5923218525731659</v>
      </c>
      <c r="T95" s="1">
        <f t="shared" si="15"/>
        <v>3.5923218525731659</v>
      </c>
      <c r="U95" s="1">
        <v>5.0195999999999996</v>
      </c>
      <c r="V95" s="1">
        <v>2.5108000000000001</v>
      </c>
      <c r="W95" s="1">
        <v>0.27679999999999999</v>
      </c>
      <c r="X95" s="1">
        <v>1.6744000000000001</v>
      </c>
      <c r="Y95" s="1">
        <v>6.7224000000000004</v>
      </c>
      <c r="Z95" s="1">
        <v>5.048</v>
      </c>
      <c r="AA95" s="14" t="s">
        <v>153</v>
      </c>
      <c r="AB95" s="1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38</v>
      </c>
      <c r="C96" s="1">
        <v>40</v>
      </c>
      <c r="D96" s="1"/>
      <c r="E96" s="1"/>
      <c r="F96" s="1">
        <v>40</v>
      </c>
      <c r="G96" s="6">
        <v>0.06</v>
      </c>
      <c r="H96" s="1">
        <v>60</v>
      </c>
      <c r="I96" s="1"/>
      <c r="J96" s="1"/>
      <c r="K96" s="1">
        <f t="shared" si="11"/>
        <v>0</v>
      </c>
      <c r="L96" s="1"/>
      <c r="M96" s="1"/>
      <c r="N96" s="1"/>
      <c r="O96" s="1">
        <f t="shared" si="13"/>
        <v>0</v>
      </c>
      <c r="P96" s="5"/>
      <c r="Q96" s="5"/>
      <c r="R96" s="1"/>
      <c r="S96" s="1" t="e">
        <f t="shared" si="14"/>
        <v>#DIV/0!</v>
      </c>
      <c r="T96" s="1" t="e">
        <f t="shared" si="15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141</v>
      </c>
      <c r="AB96" s="1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38</v>
      </c>
      <c r="C97" s="1">
        <v>40</v>
      </c>
      <c r="D97" s="1"/>
      <c r="E97" s="1">
        <v>3</v>
      </c>
      <c r="F97" s="1">
        <v>37</v>
      </c>
      <c r="G97" s="6">
        <v>0.06</v>
      </c>
      <c r="H97" s="1">
        <v>60</v>
      </c>
      <c r="I97" s="1"/>
      <c r="J97" s="1">
        <v>3</v>
      </c>
      <c r="K97" s="1">
        <f t="shared" si="11"/>
        <v>0</v>
      </c>
      <c r="L97" s="1"/>
      <c r="M97" s="1"/>
      <c r="N97" s="1"/>
      <c r="O97" s="1">
        <f t="shared" si="13"/>
        <v>0.6</v>
      </c>
      <c r="P97" s="5"/>
      <c r="Q97" s="5"/>
      <c r="R97" s="1"/>
      <c r="S97" s="1">
        <f t="shared" si="14"/>
        <v>61.666666666666671</v>
      </c>
      <c r="T97" s="1">
        <f t="shared" si="15"/>
        <v>61.666666666666671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4" t="s">
        <v>153</v>
      </c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143</v>
      </c>
      <c r="B98" s="1" t="s">
        <v>38</v>
      </c>
      <c r="C98" s="1">
        <v>40</v>
      </c>
      <c r="D98" s="1"/>
      <c r="E98" s="1">
        <v>3</v>
      </c>
      <c r="F98" s="1">
        <v>37</v>
      </c>
      <c r="G98" s="6">
        <v>0.06</v>
      </c>
      <c r="H98" s="1">
        <v>60</v>
      </c>
      <c r="I98" s="1"/>
      <c r="J98" s="1">
        <v>3</v>
      </c>
      <c r="K98" s="1">
        <f t="shared" si="11"/>
        <v>0</v>
      </c>
      <c r="L98" s="1"/>
      <c r="M98" s="1"/>
      <c r="N98" s="1"/>
      <c r="O98" s="1">
        <f t="shared" si="13"/>
        <v>0.6</v>
      </c>
      <c r="P98" s="5"/>
      <c r="Q98" s="5"/>
      <c r="R98" s="1"/>
      <c r="S98" s="1">
        <f t="shared" si="14"/>
        <v>61.666666666666671</v>
      </c>
      <c r="T98" s="1">
        <f t="shared" si="15"/>
        <v>61.666666666666671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141</v>
      </c>
      <c r="AB98" s="1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144</v>
      </c>
      <c r="B99" s="1" t="s">
        <v>38</v>
      </c>
      <c r="C99" s="1">
        <v>40</v>
      </c>
      <c r="D99" s="1">
        <v>20</v>
      </c>
      <c r="E99" s="11">
        <f>10+E79</f>
        <v>30</v>
      </c>
      <c r="F99" s="1">
        <v>30</v>
      </c>
      <c r="G99" s="6">
        <v>0.1</v>
      </c>
      <c r="H99" s="1">
        <v>730</v>
      </c>
      <c r="I99" s="1"/>
      <c r="J99" s="1">
        <v>10</v>
      </c>
      <c r="K99" s="1">
        <f t="shared" si="11"/>
        <v>20</v>
      </c>
      <c r="L99" s="1"/>
      <c r="M99" s="1"/>
      <c r="N99" s="1"/>
      <c r="O99" s="1">
        <f t="shared" si="13"/>
        <v>6</v>
      </c>
      <c r="P99" s="13">
        <v>0</v>
      </c>
      <c r="Q99" s="5"/>
      <c r="R99" s="1"/>
      <c r="S99" s="1">
        <f t="shared" si="14"/>
        <v>5</v>
      </c>
      <c r="T99" s="1">
        <f t="shared" si="15"/>
        <v>5</v>
      </c>
      <c r="U99" s="1">
        <v>0</v>
      </c>
      <c r="V99" s="1">
        <v>0</v>
      </c>
      <c r="W99" s="1">
        <v>4</v>
      </c>
      <c r="X99" s="1">
        <v>4</v>
      </c>
      <c r="Y99" s="1">
        <v>0</v>
      </c>
      <c r="Z99" s="1">
        <v>0</v>
      </c>
      <c r="AA99" s="16" t="s">
        <v>155</v>
      </c>
      <c r="AB99" s="1">
        <f t="shared" si="16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2" t="s">
        <v>145</v>
      </c>
      <c r="B100" s="1" t="s">
        <v>38</v>
      </c>
      <c r="C100" s="1"/>
      <c r="D100" s="1">
        <v>20</v>
      </c>
      <c r="E100" s="1"/>
      <c r="F100" s="11">
        <v>20</v>
      </c>
      <c r="G100" s="6">
        <v>0</v>
      </c>
      <c r="H100" s="1" t="e">
        <v>#N/A</v>
      </c>
      <c r="I100" s="1"/>
      <c r="J100" s="1"/>
      <c r="K100" s="1">
        <f t="shared" si="11"/>
        <v>0</v>
      </c>
      <c r="L100" s="1"/>
      <c r="M100" s="1"/>
      <c r="N100" s="1"/>
      <c r="O100" s="1">
        <f t="shared" si="13"/>
        <v>0</v>
      </c>
      <c r="P100" s="5"/>
      <c r="Q100" s="5"/>
      <c r="R100" s="1"/>
      <c r="S100" s="1" t="e">
        <f t="shared" si="14"/>
        <v>#DIV/0!</v>
      </c>
      <c r="T100" s="1" t="e">
        <f t="shared" si="15"/>
        <v>#DIV/0!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2" t="s">
        <v>152</v>
      </c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146</v>
      </c>
      <c r="B101" s="1" t="s">
        <v>32</v>
      </c>
      <c r="C101" s="1">
        <v>55.61</v>
      </c>
      <c r="D101" s="1"/>
      <c r="E101" s="1">
        <v>1.3919999999999999</v>
      </c>
      <c r="F101" s="1">
        <v>54.218000000000004</v>
      </c>
      <c r="G101" s="6">
        <v>1</v>
      </c>
      <c r="H101" s="1">
        <v>50</v>
      </c>
      <c r="I101" s="1"/>
      <c r="J101" s="1">
        <v>1.3919999999999999</v>
      </c>
      <c r="K101" s="1">
        <f t="shared" ref="K101" si="19">E101-J101</f>
        <v>0</v>
      </c>
      <c r="L101" s="1"/>
      <c r="M101" s="1"/>
      <c r="N101" s="1"/>
      <c r="O101" s="1">
        <f t="shared" si="13"/>
        <v>0.27839999999999998</v>
      </c>
      <c r="P101" s="5"/>
      <c r="Q101" s="5"/>
      <c r="R101" s="1"/>
      <c r="S101" s="1">
        <f t="shared" si="14"/>
        <v>194.74856321839084</v>
      </c>
      <c r="T101" s="1">
        <f t="shared" si="15"/>
        <v>194.74856321839084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7" t="s">
        <v>147</v>
      </c>
      <c r="AB101" s="1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1" xr:uid="{281A6120-EE91-4A89-A74B-B1AFDDE289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2024-02-14T13:00:27Z</dcterms:created>
  <dcterms:modified xsi:type="dcterms:W3CDTF">2024-02-15T09:49:08Z</dcterms:modified>
</cp:coreProperties>
</file>