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0E955A9-33DA-4C29-8B5C-C7EBFB9D18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W476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U508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X460" i="1" s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X434" i="1"/>
  <c r="W434" i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X408" i="1"/>
  <c r="X410" i="1" s="1"/>
  <c r="W408" i="1"/>
  <c r="S508" i="1" s="1"/>
  <c r="N408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V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X386" i="1" s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X355" i="1"/>
  <c r="W355" i="1"/>
  <c r="N355" i="1"/>
  <c r="V353" i="1"/>
  <c r="W352" i="1"/>
  <c r="V352" i="1"/>
  <c r="X351" i="1"/>
  <c r="W351" i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W318" i="1"/>
  <c r="X318" i="1" s="1"/>
  <c r="N318" i="1"/>
  <c r="X317" i="1"/>
  <c r="W317" i="1"/>
  <c r="N317" i="1"/>
  <c r="W316" i="1"/>
  <c r="X316" i="1" s="1"/>
  <c r="N316" i="1"/>
  <c r="X315" i="1"/>
  <c r="X323" i="1" s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X283" i="1" s="1"/>
  <c r="N283" i="1"/>
  <c r="X282" i="1"/>
  <c r="W282" i="1"/>
  <c r="N282" i="1"/>
  <c r="W281" i="1"/>
  <c r="X281" i="1" s="1"/>
  <c r="N281" i="1"/>
  <c r="X280" i="1"/>
  <c r="X288" i="1" s="1"/>
  <c r="W280" i="1"/>
  <c r="N280" i="1"/>
  <c r="V277" i="1"/>
  <c r="W276" i="1"/>
  <c r="V276" i="1"/>
  <c r="X275" i="1"/>
  <c r="W275" i="1"/>
  <c r="N275" i="1"/>
  <c r="W274" i="1"/>
  <c r="X274" i="1" s="1"/>
  <c r="N274" i="1"/>
  <c r="X273" i="1"/>
  <c r="W273" i="1"/>
  <c r="W277" i="1" s="1"/>
  <c r="N273" i="1"/>
  <c r="V271" i="1"/>
  <c r="V270" i="1"/>
  <c r="X269" i="1"/>
  <c r="W269" i="1"/>
  <c r="N269" i="1"/>
  <c r="W268" i="1"/>
  <c r="X268" i="1" s="1"/>
  <c r="W267" i="1"/>
  <c r="V265" i="1"/>
  <c r="V264" i="1"/>
  <c r="X263" i="1"/>
  <c r="W263" i="1"/>
  <c r="N263" i="1"/>
  <c r="W262" i="1"/>
  <c r="X262" i="1" s="1"/>
  <c r="N262" i="1"/>
  <c r="X261" i="1"/>
  <c r="X264" i="1" s="1"/>
  <c r="W261" i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X245" i="1" s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W211" i="1"/>
  <c r="X210" i="1"/>
  <c r="W210" i="1"/>
  <c r="X209" i="1"/>
  <c r="X215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08" i="1" s="1"/>
  <c r="N146" i="1"/>
  <c r="V143" i="1"/>
  <c r="V142" i="1"/>
  <c r="W141" i="1"/>
  <c r="X141" i="1" s="1"/>
  <c r="N141" i="1"/>
  <c r="X140" i="1"/>
  <c r="W140" i="1"/>
  <c r="N140" i="1"/>
  <c r="W139" i="1"/>
  <c r="G508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498" i="1" s="1"/>
  <c r="V53" i="1"/>
  <c r="X52" i="1"/>
  <c r="W52" i="1"/>
  <c r="N52" i="1"/>
  <c r="W51" i="1"/>
  <c r="C508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02" i="1" s="1"/>
  <c r="W22" i="1"/>
  <c r="N22" i="1"/>
  <c r="H10" i="1"/>
  <c r="A9" i="1"/>
  <c r="F10" i="1" s="1"/>
  <c r="D7" i="1"/>
  <c r="O6" i="1"/>
  <c r="N2" i="1"/>
  <c r="X104" i="1" l="1"/>
  <c r="H9" i="1"/>
  <c r="A10" i="1"/>
  <c r="B508" i="1"/>
  <c r="W500" i="1"/>
  <c r="W499" i="1"/>
  <c r="W35" i="1"/>
  <c r="W39" i="1"/>
  <c r="W43" i="1"/>
  <c r="W47" i="1"/>
  <c r="W61" i="1"/>
  <c r="W105" i="1"/>
  <c r="W126" i="1"/>
  <c r="W135" i="1"/>
  <c r="W143" i="1"/>
  <c r="W161" i="1"/>
  <c r="W167" i="1"/>
  <c r="W201" i="1"/>
  <c r="W234" i="1"/>
  <c r="F9" i="1"/>
  <c r="J9" i="1"/>
  <c r="X22" i="1"/>
  <c r="X23" i="1" s="1"/>
  <c r="W23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08" i="1"/>
  <c r="W62" i="1"/>
  <c r="E508" i="1"/>
  <c r="X66" i="1"/>
  <c r="X85" i="1" s="1"/>
  <c r="W85" i="1"/>
  <c r="X88" i="1"/>
  <c r="X93" i="1" s="1"/>
  <c r="W94" i="1"/>
  <c r="X107" i="1"/>
  <c r="X116" i="1" s="1"/>
  <c r="W116" i="1"/>
  <c r="X119" i="1"/>
  <c r="X126" i="1" s="1"/>
  <c r="F508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174" i="1"/>
  <c r="X177" i="1"/>
  <c r="X193" i="1" s="1"/>
  <c r="X204" i="1"/>
  <c r="X205" i="1" s="1"/>
  <c r="W205" i="1"/>
  <c r="W216" i="1"/>
  <c r="M508" i="1"/>
  <c r="W235" i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6" i="1"/>
  <c r="X359" i="1" s="1"/>
  <c r="W360" i="1"/>
  <c r="W386" i="1"/>
  <c r="X390" i="1"/>
  <c r="X393" i="1" s="1"/>
  <c r="W394" i="1"/>
  <c r="V501" i="1"/>
  <c r="P508" i="1"/>
  <c r="W24" i="1"/>
  <c r="W53" i="1"/>
  <c r="W156" i="1"/>
  <c r="W206" i="1"/>
  <c r="X234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X503" i="1" l="1"/>
  <c r="W501" i="1"/>
  <c r="W498" i="1"/>
  <c r="W502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<sst xmlns="http://schemas.openxmlformats.org/spreadsheetml/2006/main" count="2145" uniqueCount="710">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</sst>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F489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53</v>
      </c>
      <c r="W51" s="340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4.9074074074074074</v>
      </c>
      <c r="W53" s="341">
        <f>IFERROR(W51/H51,"0")+IFERROR(W52/H52,"0")</f>
        <v>5</v>
      </c>
      <c r="X53" s="341">
        <f>IFERROR(IF(X51="",0,X51),"0")+IFERROR(IF(X52="",0,X52),"0")</f>
        <v>0.10874999999999999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53</v>
      </c>
      <c r="W54" s="341">
        <f>IFERROR(SUM(W51:W52),"0")</f>
        <v>54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30</v>
      </c>
      <c r="W67" s="340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80</v>
      </c>
      <c r="W70" s="340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9.821428571428573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0.23924999999999999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110</v>
      </c>
      <c r="W86" s="341">
        <f>IFERROR(SUM(W65:W84),"0")</f>
        <v>123.19999999999999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83</v>
      </c>
      <c r="W88" s="340">
        <f>IFERROR(IF(V88="",0,CEILING((V88/$H88),1)*$H88),"")</f>
        <v>86.4</v>
      </c>
      <c r="X88" s="36">
        <f>IFERROR(IF(W88=0,"",ROUNDUP(W88/H88,0)*0.02175),"")</f>
        <v>0.17399999999999999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7.6851851851851851</v>
      </c>
      <c r="W93" s="341">
        <f>IFERROR(W88/H88,"0")+IFERROR(W89/H89,"0")+IFERROR(W90/H90,"0")+IFERROR(W91/H91,"0")+IFERROR(W92/H92,"0")</f>
        <v>8</v>
      </c>
      <c r="X93" s="341">
        <f>IFERROR(IF(X88="",0,X88),"0")+IFERROR(IF(X89="",0,X89),"0")+IFERROR(IF(X90="",0,X90),"0")+IFERROR(IF(X91="",0,X91),"0")+IFERROR(IF(X92="",0,X92),"0")</f>
        <v>0.17399999999999999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83</v>
      </c>
      <c r="W94" s="341">
        <f>IFERROR(SUM(W88:W92),"0")</f>
        <v>86.4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120</v>
      </c>
      <c r="W96" s="340">
        <f t="shared" ref="W96:W103" si="5">IFERROR(IF(V96="",0,CEILING((V96/$H96),1)*$H96),"")</f>
        <v>126</v>
      </c>
      <c r="X96" s="36">
        <f>IFERROR(IF(W96=0,"",ROUNDUP(W96/H96,0)*0.02175),"")</f>
        <v>0.30449999999999999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18</v>
      </c>
      <c r="W100" s="340">
        <f t="shared" si="5"/>
        <v>18.900000000000002</v>
      </c>
      <c r="X100" s="36">
        <f>IFERROR(IF(W100=0,"",ROUNDUP(W100/H100,0)*0.00502),"")</f>
        <v>4.5179999999999998E-2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21.904761904761905</v>
      </c>
      <c r="W104" s="341">
        <f>IFERROR(W96/H96,"0")+IFERROR(W97/H97,"0")+IFERROR(W98/H98,"0")+IFERROR(W99/H99,"0")+IFERROR(W100/H100,"0")+IFERROR(W101/H101,"0")+IFERROR(W102/H102,"0")+IFERROR(W103/H103,"0")</f>
        <v>23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0.34967999999999999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138</v>
      </c>
      <c r="W105" s="341">
        <f>IFERROR(SUM(W96:W103),"0")</f>
        <v>144.9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62</v>
      </c>
      <c r="W111" s="340">
        <f t="shared" si="6"/>
        <v>62.1</v>
      </c>
      <c r="X111" s="36">
        <f>IFERROR(IF(W111=0,"",ROUNDUP(W111/H111,0)*0.00753),"")</f>
        <v>0.17319000000000001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22.962962962962962</v>
      </c>
      <c r="W116" s="341">
        <f>IFERROR(W107/H107,"0")+IFERROR(W108/H108,"0")+IFERROR(W109/H109,"0")+IFERROR(W110/H110,"0")+IFERROR(W111/H111,"0")+IFERROR(W112/H112,"0")+IFERROR(W113/H113,"0")+IFERROR(W114/H114,"0")+IFERROR(W115/H115,"0")</f>
        <v>23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0.17319000000000001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62</v>
      </c>
      <c r="W117" s="341">
        <f>IFERROR(SUM(W107:W115),"0")</f>
        <v>62.1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10</v>
      </c>
      <c r="W123" s="340">
        <f t="shared" si="7"/>
        <v>11.879999999999999</v>
      </c>
      <c r="X123" s="36">
        <f>IFERROR(IF(W123=0,"",ROUNDUP(W123/H123,0)*0.00753),"")</f>
        <v>4.5179999999999998E-2</v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5.0505050505050502</v>
      </c>
      <c r="W126" s="341">
        <f>IFERROR(W119/H119,"0")+IFERROR(W120/H120,"0")+IFERROR(W121/H121,"0")+IFERROR(W122/H122,"0")+IFERROR(W123/H123,"0")+IFERROR(W124/H124,"0")+IFERROR(W125/H125,"0")</f>
        <v>5.9999999999999991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4.5179999999999998E-2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10</v>
      </c>
      <c r="W127" s="341">
        <f>IFERROR(SUM(W119:W125),"0")</f>
        <v>11.879999999999999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42</v>
      </c>
      <c r="W130" s="340">
        <f>IFERROR(IF(V130="",0,CEILING((V130/$H130),1)*$H130),"")</f>
        <v>42</v>
      </c>
      <c r="X130" s="36">
        <f>IFERROR(IF(W130=0,"",ROUNDUP(W130/H130,0)*0.02175),"")</f>
        <v>0.10874999999999999</v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13</v>
      </c>
      <c r="W133" s="340">
        <f>IFERROR(IF(V133="",0,CEILING((V133/$H133),1)*$H133),"")</f>
        <v>13.5</v>
      </c>
      <c r="X133" s="36">
        <f>IFERROR(IF(W133=0,"",ROUNDUP(W133/H133,0)*0.00753),"")</f>
        <v>3.7650000000000003E-2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9.8148148148148149</v>
      </c>
      <c r="W134" s="341">
        <f>IFERROR(W130/H130,"0")+IFERROR(W131/H131,"0")+IFERROR(W132/H132,"0")+IFERROR(W133/H133,"0")</f>
        <v>10</v>
      </c>
      <c r="X134" s="341">
        <f>IFERROR(IF(X130="",0,X130),"0")+IFERROR(IF(X131="",0,X131),"0")+IFERROR(IF(X132="",0,X132),"0")+IFERROR(IF(X133="",0,X133),"0")</f>
        <v>0.14639999999999997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55</v>
      </c>
      <c r="W135" s="341">
        <f>IFERROR(SUM(W130:W133),"0")</f>
        <v>55.5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453</v>
      </c>
      <c r="W169" s="340">
        <f>IFERROR(IF(V169="",0,CEILING((V169/$H169),1)*$H169),"")</f>
        <v>453.6</v>
      </c>
      <c r="X169" s="36">
        <f>IFERROR(IF(W169=0,"",ROUNDUP(W169/H169,0)*0.00937),"")</f>
        <v>0.78708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385</v>
      </c>
      <c r="W170" s="340">
        <f>IFERROR(IF(V170="",0,CEILING((V170/$H170),1)*$H170),"")</f>
        <v>388.8</v>
      </c>
      <c r="X170" s="36">
        <f>IFERROR(IF(W170=0,"",ROUNDUP(W170/H170,0)*0.00937),"")</f>
        <v>0.67464000000000002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155.18518518518516</v>
      </c>
      <c r="W173" s="341">
        <f>IFERROR(W169/H169,"0")+IFERROR(W170/H170,"0")+IFERROR(W171/H171,"0")+IFERROR(W172/H172,"0")</f>
        <v>156</v>
      </c>
      <c r="X173" s="341">
        <f>IFERROR(IF(X169="",0,X169),"0")+IFERROR(IF(X170="",0,X170),"0")+IFERROR(IF(X171="",0,X171),"0")+IFERROR(IF(X172="",0,X172),"0")</f>
        <v>1.4617200000000001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838</v>
      </c>
      <c r="W174" s="341">
        <f>IFERROR(SUM(W169:W172),"0")</f>
        <v>842.40000000000009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10</v>
      </c>
      <c r="W182" s="340">
        <f t="shared" si="9"/>
        <v>12</v>
      </c>
      <c r="X182" s="36">
        <f>IFERROR(IF(W182=0,"",ROUNDUP(W182/H182,0)*0.00753),"")</f>
        <v>3.7650000000000003E-2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161</v>
      </c>
      <c r="W184" s="340">
        <f t="shared" si="9"/>
        <v>163.19999999999999</v>
      </c>
      <c r="X184" s="36">
        <f>IFERROR(IF(W184=0,"",ROUNDUP(W184/H184,0)*0.00753),"")</f>
        <v>0.51204000000000005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304</v>
      </c>
      <c r="W186" s="340">
        <f t="shared" si="9"/>
        <v>304.8</v>
      </c>
      <c r="X186" s="36">
        <f t="shared" ref="X186:X192" si="10">IFERROR(IF(W186=0,"",ROUNDUP(W186/H186,0)*0.00753),"")</f>
        <v>0.95630999999999999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199</v>
      </c>
      <c r="W188" s="340">
        <f t="shared" si="9"/>
        <v>199.2</v>
      </c>
      <c r="X188" s="36">
        <f t="shared" si="10"/>
        <v>0.62499000000000005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207</v>
      </c>
      <c r="W189" s="340">
        <f t="shared" si="9"/>
        <v>208.79999999999998</v>
      </c>
      <c r="X189" s="36">
        <f t="shared" si="10"/>
        <v>0.65510999999999997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367.08333333333337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370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2.7861000000000002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881</v>
      </c>
      <c r="W194" s="341">
        <f>IFERROR(SUM(W176:W192),"0")</f>
        <v>888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60</v>
      </c>
      <c r="W198" s="340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25</v>
      </c>
      <c r="W200" s="341">
        <f>IFERROR(W196/H196,"0")+IFERROR(W197/H197,"0")+IFERROR(W198/H198,"0")+IFERROR(W199/H199,"0")</f>
        <v>25</v>
      </c>
      <c r="X200" s="341">
        <f>IFERROR(IF(X196="",0,X196),"0")+IFERROR(IF(X197="",0,X197),"0")+IFERROR(IF(X198="",0,X198),"0")+IFERROR(IF(X199="",0,X199),"0")</f>
        <v>0.18825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60</v>
      </c>
      <c r="W201" s="341">
        <f>IFERROR(SUM(W196:W199),"0")</f>
        <v>60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3.4999999999999951</v>
      </c>
      <c r="W252" s="340">
        <f t="shared" si="14"/>
        <v>4.2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1.6666666666666643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2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1.506E-2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3.4999999999999951</v>
      </c>
      <c r="W259" s="341">
        <f>IFERROR(SUM(W248:W257),"0")</f>
        <v>4.2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0</v>
      </c>
      <c r="W264" s="341">
        <f>IFERROR(W261/H261,"0")+IFERROR(W262/H262,"0")+IFERROR(W263/H263,"0")</f>
        <v>0</v>
      </c>
      <c r="X264" s="341">
        <f>IFERROR(IF(X261="",0,X261),"0")+IFERROR(IF(X262="",0,X262),"0")+IFERROR(IF(X263="",0,X263),"0")</f>
        <v>0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0</v>
      </c>
      <c r="W265" s="341">
        <f>IFERROR(SUM(W261:W263),"0")</f>
        <v>0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5</v>
      </c>
      <c r="W297" s="340">
        <f>IFERROR(IF(V297="",0,CEILING((V297/$H297),1)*$H297),"")</f>
        <v>5.4</v>
      </c>
      <c r="X297" s="36">
        <f>IFERROR(IF(W297=0,"",ROUNDUP(W297/H297,0)*0.00753),"")</f>
        <v>2.2589999999999999E-2</v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2.7777777777777777</v>
      </c>
      <c r="W298" s="341">
        <f>IFERROR(W297/H297,"0")</f>
        <v>3</v>
      </c>
      <c r="X298" s="341">
        <f>IFERROR(IF(X297="",0,X297),"0")</f>
        <v>2.2589999999999999E-2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5</v>
      </c>
      <c r="W299" s="341">
        <f>IFERROR(SUM(W297:W297),"0")</f>
        <v>5.4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1637</v>
      </c>
      <c r="W315" s="340">
        <f t="shared" ref="W315:W322" si="16">IFERROR(IF(V315="",0,CEILING((V315/$H315),1)*$H315),"")</f>
        <v>1650</v>
      </c>
      <c r="X315" s="36">
        <f>IFERROR(IF(W315=0,"",ROUNDUP(W315/H315,0)*0.02175),"")</f>
        <v>2.3924999999999996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1752</v>
      </c>
      <c r="W317" s="340">
        <f t="shared" si="16"/>
        <v>1755</v>
      </c>
      <c r="X317" s="36">
        <f>IFERROR(IF(W317=0,"",ROUNDUP(W317/H317,0)*0.02175),"")</f>
        <v>2.5447499999999996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1854</v>
      </c>
      <c r="W319" s="340">
        <f t="shared" si="16"/>
        <v>1860</v>
      </c>
      <c r="X319" s="36">
        <f>IFERROR(IF(W319=0,"",ROUNDUP(W319/H319,0)*0.02175),"")</f>
        <v>2.6969999999999996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349.5333333333333</v>
      </c>
      <c r="W323" s="341">
        <f>IFERROR(W315/H315,"0")+IFERROR(W316/H316,"0")+IFERROR(W317/H317,"0")+IFERROR(W318/H318,"0")+IFERROR(W319/H319,"0")+IFERROR(W320/H320,"0")+IFERROR(W321/H321,"0")+IFERROR(W322/H322,"0")</f>
        <v>351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7.634249999999998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5243</v>
      </c>
      <c r="W324" s="341">
        <f>IFERROR(SUM(W315:W322),"0")</f>
        <v>5265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1767</v>
      </c>
      <c r="W326" s="340">
        <f>IFERROR(IF(V326="",0,CEILING((V326/$H326),1)*$H326),"")</f>
        <v>1770</v>
      </c>
      <c r="X326" s="36">
        <f>IFERROR(IF(W326=0,"",ROUNDUP(W326/H326,0)*0.02175),"")</f>
        <v>2.5665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117.8</v>
      </c>
      <c r="W329" s="341">
        <f>IFERROR(W326/H326,"0")+IFERROR(W327/H327,"0")+IFERROR(W328/H328,"0")</f>
        <v>118</v>
      </c>
      <c r="X329" s="341">
        <f>IFERROR(IF(X326="",0,X326),"0")+IFERROR(IF(X327="",0,X327),"0")+IFERROR(IF(X328="",0,X328),"0")</f>
        <v>2.5665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1767</v>
      </c>
      <c r="W330" s="341">
        <f>IFERROR(SUM(W326:W328),"0")</f>
        <v>1770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32</v>
      </c>
      <c r="W333" s="340">
        <f>IFERROR(IF(V333="",0,CEILING((V333/$H333),1)*$H333),"")</f>
        <v>39</v>
      </c>
      <c r="X333" s="36">
        <f>IFERROR(IF(W333=0,"",ROUNDUP(W333/H333,0)*0.02175),"")</f>
        <v>0.10874999999999999</v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4.1025641025641031</v>
      </c>
      <c r="W334" s="341">
        <f>IFERROR(W332/H332,"0")+IFERROR(W333/H333,"0")</f>
        <v>5</v>
      </c>
      <c r="X334" s="341">
        <f>IFERROR(IF(X332="",0,X332),"0")+IFERROR(IF(X333="",0,X333),"0")</f>
        <v>0.10874999999999999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32</v>
      </c>
      <c r="W335" s="341">
        <f>IFERROR(SUM(W332:W333),"0")</f>
        <v>39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356</v>
      </c>
      <c r="W337" s="340">
        <f>IFERROR(IF(V337="",0,CEILING((V337/$H337),1)*$H337),"")</f>
        <v>358.8</v>
      </c>
      <c r="X337" s="36">
        <f>IFERROR(IF(W337=0,"",ROUNDUP(W337/H337,0)*0.02175),"")</f>
        <v>1.0004999999999999</v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45.641025641025642</v>
      </c>
      <c r="W338" s="341">
        <f>IFERROR(W337/H337,"0")</f>
        <v>46</v>
      </c>
      <c r="X338" s="341">
        <f>IFERROR(IF(X337="",0,X337),"0")</f>
        <v>1.0004999999999999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356</v>
      </c>
      <c r="W339" s="341">
        <f>IFERROR(SUM(W337:W337),"0")</f>
        <v>358.8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30</v>
      </c>
      <c r="W350" s="340">
        <f>IFERROR(IF(V350="",0,CEILING((V350/$H350),1)*$H350),"")</f>
        <v>30.66</v>
      </c>
      <c r="X350" s="36">
        <f>IFERROR(IF(W350=0,"",ROUNDUP(W350/H350,0)*0.00753),"")</f>
        <v>5.271E-2</v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6.8493150684931505</v>
      </c>
      <c r="W352" s="341">
        <f>IFERROR(W350/H350,"0")+IFERROR(W351/H351,"0")</f>
        <v>7</v>
      </c>
      <c r="X352" s="341">
        <f>IFERROR(IF(X350="",0,X350),"0")+IFERROR(IF(X351="",0,X351),"0")</f>
        <v>5.271E-2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30</v>
      </c>
      <c r="W353" s="341">
        <f>IFERROR(SUM(W350:W351),"0")</f>
        <v>30.66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443</v>
      </c>
      <c r="W355" s="340">
        <f>IFERROR(IF(V355="",0,CEILING((V355/$H355),1)*$H355),"")</f>
        <v>444.59999999999997</v>
      </c>
      <c r="X355" s="36">
        <f>IFERROR(IF(W355=0,"",ROUNDUP(W355/H355,0)*0.02175),"")</f>
        <v>1.2397499999999999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56.794871794871796</v>
      </c>
      <c r="W359" s="341">
        <f>IFERROR(W355/H355,"0")+IFERROR(W356/H356,"0")+IFERROR(W357/H357,"0")+IFERROR(W358/H358,"0")</f>
        <v>57</v>
      </c>
      <c r="X359" s="341">
        <f>IFERROR(IF(X355="",0,X355),"0")+IFERROR(IF(X356="",0,X356),"0")+IFERROR(IF(X357="",0,X357),"0")+IFERROR(IF(X358="",0,X358),"0")</f>
        <v>1.2397499999999999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443</v>
      </c>
      <c r="W360" s="341">
        <f>IFERROR(SUM(W355:W358),"0")</f>
        <v>444.59999999999997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245</v>
      </c>
      <c r="W375" s="340">
        <f t="shared" si="17"/>
        <v>247.8</v>
      </c>
      <c r="X375" s="36">
        <f>IFERROR(IF(W375=0,"",ROUNDUP(W375/H375,0)*0.00753),"")</f>
        <v>0.44427</v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10</v>
      </c>
      <c r="W378" s="340">
        <f t="shared" si="17"/>
        <v>10.5</v>
      </c>
      <c r="X378" s="36">
        <f t="shared" si="18"/>
        <v>2.5100000000000001E-2</v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63.095238095238088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64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0.46937000000000001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255</v>
      </c>
      <c r="W387" s="341">
        <f>IFERROR(SUM(W373:W385),"0")</f>
        <v>258.3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359</v>
      </c>
      <c r="W413" s="340">
        <f t="shared" ref="W413:W419" si="19">IFERROR(IF(V413="",0,CEILING((V413/$H413),1)*$H413),"")</f>
        <v>361.2</v>
      </c>
      <c r="X413" s="36">
        <f>IFERROR(IF(W413=0,"",ROUNDUP(W413/H413,0)*0.00753),"")</f>
        <v>0.64758000000000004</v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85.476190476190467</v>
      </c>
      <c r="W420" s="341">
        <f>IFERROR(W413/H413,"0")+IFERROR(W414/H414,"0")+IFERROR(W415/H415,"0")+IFERROR(W416/H416,"0")+IFERROR(W417/H417,"0")+IFERROR(W418/H418,"0")+IFERROR(W419/H419,"0")</f>
        <v>86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0.64758000000000004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359</v>
      </c>
      <c r="W421" s="341">
        <f>IFERROR(SUM(W413:W419),"0")</f>
        <v>361.2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100</v>
      </c>
      <c r="W434" s="340">
        <f t="shared" si="20"/>
        <v>100.32000000000001</v>
      </c>
      <c r="X434" s="36">
        <f t="shared" si="21"/>
        <v>0.22724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40</v>
      </c>
      <c r="W435" s="340">
        <f t="shared" si="20"/>
        <v>42.24</v>
      </c>
      <c r="X435" s="36">
        <f t="shared" si="21"/>
        <v>9.5680000000000001E-2</v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184</v>
      </c>
      <c r="W438" s="340">
        <f t="shared" si="20"/>
        <v>184.8</v>
      </c>
      <c r="X438" s="36">
        <f t="shared" si="21"/>
        <v>0.41860000000000003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61.36363636363636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62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0.74151999999999996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324</v>
      </c>
      <c r="W447" s="341">
        <f>IFERROR(SUM(W433:W445),"0")</f>
        <v>327.36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219</v>
      </c>
      <c r="W449" s="340">
        <f>IFERROR(IF(V449="",0,CEILING((V449/$H449),1)*$H449),"")</f>
        <v>221.76000000000002</v>
      </c>
      <c r="X449" s="36">
        <f>IFERROR(IF(W449=0,"",ROUNDUP(W449/H449,0)*0.01196),"")</f>
        <v>0.50231999999999999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41.477272727272727</v>
      </c>
      <c r="W451" s="341">
        <f>IFERROR(W449/H449,"0")+IFERROR(W450/H450,"0")</f>
        <v>42</v>
      </c>
      <c r="X451" s="341">
        <f>IFERROR(IF(X449="",0,X449),"0")+IFERROR(IF(X450="",0,X450),"0")</f>
        <v>0.50231999999999999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219</v>
      </c>
      <c r="W452" s="341">
        <f>IFERROR(SUM(W449:W450),"0")</f>
        <v>221.76000000000002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145</v>
      </c>
      <c r="W454" s="340">
        <f t="shared" ref="W454:W459" si="22">IFERROR(IF(V454="",0,CEILING((V454/$H454),1)*$H454),"")</f>
        <v>147.84</v>
      </c>
      <c r="X454" s="36">
        <f>IFERROR(IF(W454=0,"",ROUNDUP(W454/H454,0)*0.01196),"")</f>
        <v>0.33488000000000001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161</v>
      </c>
      <c r="W455" s="340">
        <f t="shared" si="22"/>
        <v>163.68</v>
      </c>
      <c r="X455" s="36">
        <f>IFERROR(IF(W455=0,"",ROUNDUP(W455/H455,0)*0.01196),"")</f>
        <v>0.37075999999999998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89</v>
      </c>
      <c r="W456" s="340">
        <f t="shared" si="22"/>
        <v>89.76</v>
      </c>
      <c r="X456" s="36">
        <f>IFERROR(IF(W456=0,"",ROUNDUP(W456/H456,0)*0.01196),"")</f>
        <v>0.20332</v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74.810606060606062</v>
      </c>
      <c r="W460" s="341">
        <f>IFERROR(W454/H454,"0")+IFERROR(W455/H455,"0")+IFERROR(W456/H456,"0")+IFERROR(W457/H457,"0")+IFERROR(W458/H458,"0")+IFERROR(W459/H459,"0")</f>
        <v>76</v>
      </c>
      <c r="X460" s="341">
        <f>IFERROR(IF(X454="",0,X454),"0")+IFERROR(IF(X455="",0,X455),"0")+IFERROR(IF(X456="",0,X456),"0")+IFERROR(IF(X457="",0,X457),"0")+IFERROR(IF(X458="",0,X458),"0")+IFERROR(IF(X459="",0,X459),"0")</f>
        <v>0.90895999999999999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395</v>
      </c>
      <c r="W461" s="341">
        <f>IFERROR(SUM(W454:W459),"0")</f>
        <v>401.28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335</v>
      </c>
      <c r="W491" s="340">
        <f>IFERROR(IF(V491="",0,CEILING((V491/$H491),1)*$H491),"")</f>
        <v>335.4</v>
      </c>
      <c r="X491" s="36">
        <f>IFERROR(IF(W491=0,"",ROUNDUP(W491/H491,0)*0.02175),"")</f>
        <v>0.93524999999999991</v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42.948717948717949</v>
      </c>
      <c r="W496" s="341">
        <f>IFERROR(W491/H491,"0")+IFERROR(W492/H492,"0")+IFERROR(W493/H493,"0")+IFERROR(W494/H494,"0")+IFERROR(W495/H495,"0")</f>
        <v>43</v>
      </c>
      <c r="X496" s="341">
        <f>IFERROR(IF(X491="",0,X491),"0")+IFERROR(IF(X492="",0,X492),"0")+IFERROR(IF(X493="",0,X493),"0")+IFERROR(IF(X494="",0,X494),"0")+IFERROR(IF(X495="",0,X495),"0")</f>
        <v>0.93524999999999991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335</v>
      </c>
      <c r="W497" s="341">
        <f>IFERROR(SUM(W491:W495),"0")</f>
        <v>335.4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12056.5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12151.34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12636.663056486892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12737.483999999997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20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21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13136.663056486892</v>
      </c>
      <c r="W501" s="341">
        <f>GrossWeightTotalR+PalletQtyTotalR*25</f>
        <v>13262.483999999997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1583.7528004719784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1599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22.517630000000004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54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428.48</v>
      </c>
      <c r="F508" s="46">
        <f>IFERROR(W130*1,"0")+IFERROR(W131*1,"0")+IFERROR(W132*1,"0")+IFERROR(W133*1,"0")</f>
        <v>55.5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1790.4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4.2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5.4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7432.8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475.26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258.3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361.2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950.40000000000009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335.4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