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2,24 ЗПФ филиалы ПОКОМ\"/>
    </mc:Choice>
  </mc:AlternateContent>
  <xr:revisionPtr revIDLastSave="0" documentId="13_ncr:1_{CE6E535D-C2B4-408D-B8A6-20A1A2D9C3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" i="1" l="1"/>
  <c r="AA7" i="1"/>
  <c r="AB7" i="1"/>
  <c r="AB8" i="1"/>
  <c r="AB9" i="1"/>
  <c r="AA10" i="1"/>
  <c r="AB10" i="1"/>
  <c r="AB11" i="1"/>
  <c r="AB12" i="1"/>
  <c r="AA13" i="1"/>
  <c r="AB13" i="1"/>
  <c r="AB14" i="1"/>
  <c r="AA15" i="1"/>
  <c r="AB15" i="1"/>
  <c r="AA16" i="1"/>
  <c r="AB16" i="1"/>
  <c r="AA17" i="1"/>
  <c r="AB17" i="1"/>
  <c r="AA19" i="1"/>
  <c r="AB19" i="1"/>
  <c r="AA20" i="1"/>
  <c r="AB20" i="1"/>
  <c r="AB21" i="1"/>
  <c r="AB22" i="1"/>
  <c r="AB23" i="1"/>
  <c r="AB24" i="1"/>
  <c r="AB25" i="1"/>
  <c r="AB26" i="1"/>
  <c r="AA27" i="1"/>
  <c r="AB27" i="1"/>
  <c r="AB28" i="1"/>
  <c r="AB29" i="1"/>
  <c r="AB30" i="1"/>
  <c r="AB31" i="1"/>
  <c r="AA32" i="1"/>
  <c r="AB32" i="1"/>
  <c r="AB33" i="1"/>
  <c r="AB34" i="1"/>
  <c r="AA35" i="1"/>
  <c r="AB35" i="1"/>
  <c r="AA36" i="1"/>
  <c r="AB36" i="1"/>
  <c r="AB37" i="1"/>
  <c r="AA38" i="1"/>
  <c r="AB38" i="1"/>
  <c r="AA39" i="1"/>
  <c r="AB39" i="1"/>
  <c r="AA40" i="1"/>
  <c r="AB40" i="1"/>
  <c r="AA41" i="1"/>
  <c r="AB41" i="1"/>
  <c r="AB42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B52" i="1"/>
  <c r="AB53" i="1"/>
  <c r="AA54" i="1"/>
  <c r="AB54" i="1"/>
  <c r="AA55" i="1"/>
  <c r="AB55" i="1"/>
  <c r="AB56" i="1"/>
  <c r="AA57" i="1"/>
  <c r="AB57" i="1"/>
  <c r="AA58" i="1"/>
  <c r="AB58" i="1"/>
  <c r="AB59" i="1"/>
  <c r="AA60" i="1"/>
  <c r="AB60" i="1"/>
  <c r="AA61" i="1"/>
  <c r="AB61" i="1"/>
  <c r="AA62" i="1"/>
  <c r="AB62" i="1"/>
  <c r="AB63" i="1"/>
  <c r="AA64" i="1"/>
  <c r="AB64" i="1"/>
  <c r="AB18" i="1"/>
  <c r="AA18" i="1"/>
  <c r="P23" i="1" l="1"/>
  <c r="P25" i="1"/>
  <c r="P43" i="1"/>
  <c r="P53" i="1"/>
  <c r="P63" i="1"/>
  <c r="Y30" i="1" l="1"/>
  <c r="Y31" i="1"/>
  <c r="Y33" i="1"/>
  <c r="Y34" i="1"/>
  <c r="Y37" i="1"/>
  <c r="O7" i="1" l="1"/>
  <c r="Y7" i="1" s="1"/>
  <c r="O8" i="1"/>
  <c r="P8" i="1" s="1"/>
  <c r="Y8" i="1" s="1"/>
  <c r="O9" i="1"/>
  <c r="P9" i="1" s="1"/>
  <c r="O10" i="1"/>
  <c r="Y10" i="1" s="1"/>
  <c r="O11" i="1"/>
  <c r="P11" i="1" s="1"/>
  <c r="Y11" i="1" s="1"/>
  <c r="O12" i="1"/>
  <c r="P12" i="1" s="1"/>
  <c r="O13" i="1"/>
  <c r="Y13" i="1" s="1"/>
  <c r="O14" i="1"/>
  <c r="P14" i="1" s="1"/>
  <c r="Y14" i="1" s="1"/>
  <c r="O15" i="1"/>
  <c r="Y15" i="1" s="1"/>
  <c r="O16" i="1"/>
  <c r="Y16" i="1" s="1"/>
  <c r="O17" i="1"/>
  <c r="Y17" i="1" s="1"/>
  <c r="O18" i="1"/>
  <c r="Y18" i="1" s="1"/>
  <c r="O19" i="1"/>
  <c r="Y19" i="1" s="1"/>
  <c r="O20" i="1"/>
  <c r="Y20" i="1" s="1"/>
  <c r="O21" i="1"/>
  <c r="O22" i="1"/>
  <c r="O23" i="1"/>
  <c r="O24" i="1"/>
  <c r="P24" i="1" s="1"/>
  <c r="O25" i="1"/>
  <c r="O26" i="1"/>
  <c r="P26" i="1" s="1"/>
  <c r="O27" i="1"/>
  <c r="Y27" i="1" s="1"/>
  <c r="O28" i="1"/>
  <c r="Y28" i="1" s="1"/>
  <c r="O29" i="1"/>
  <c r="P29" i="1" s="1"/>
  <c r="Y29" i="1" s="1"/>
  <c r="O30" i="1"/>
  <c r="O31" i="1"/>
  <c r="O32" i="1"/>
  <c r="Y32" i="1" s="1"/>
  <c r="O33" i="1"/>
  <c r="O34" i="1"/>
  <c r="O35" i="1"/>
  <c r="Y35" i="1" s="1"/>
  <c r="O36" i="1"/>
  <c r="Y36" i="1" s="1"/>
  <c r="O37" i="1"/>
  <c r="O38" i="1"/>
  <c r="Y38" i="1" s="1"/>
  <c r="O39" i="1"/>
  <c r="Y39" i="1" s="1"/>
  <c r="O40" i="1"/>
  <c r="Y40" i="1" s="1"/>
  <c r="O41" i="1"/>
  <c r="Y41" i="1" s="1"/>
  <c r="O42" i="1"/>
  <c r="P42" i="1" s="1"/>
  <c r="Y42" i="1" s="1"/>
  <c r="O43" i="1"/>
  <c r="O44" i="1"/>
  <c r="Y44" i="1" s="1"/>
  <c r="O45" i="1"/>
  <c r="Y45" i="1" s="1"/>
  <c r="O46" i="1"/>
  <c r="Y46" i="1" s="1"/>
  <c r="O47" i="1"/>
  <c r="Y47" i="1" s="1"/>
  <c r="O48" i="1"/>
  <c r="Y48" i="1" s="1"/>
  <c r="O49" i="1"/>
  <c r="Y49" i="1" s="1"/>
  <c r="O50" i="1"/>
  <c r="Y50" i="1" s="1"/>
  <c r="O51" i="1"/>
  <c r="Y51" i="1" s="1"/>
  <c r="O52" i="1"/>
  <c r="O53" i="1"/>
  <c r="O54" i="1"/>
  <c r="Y54" i="1" s="1"/>
  <c r="O55" i="1"/>
  <c r="Y55" i="1" s="1"/>
  <c r="O56" i="1"/>
  <c r="O57" i="1"/>
  <c r="Y57" i="1" s="1"/>
  <c r="O58" i="1"/>
  <c r="Y58" i="1" s="1"/>
  <c r="O59" i="1"/>
  <c r="P59" i="1" s="1"/>
  <c r="O60" i="1"/>
  <c r="Y60" i="1" s="1"/>
  <c r="O61" i="1"/>
  <c r="Y61" i="1" s="1"/>
  <c r="O62" i="1"/>
  <c r="Y62" i="1" s="1"/>
  <c r="O63" i="1"/>
  <c r="O64" i="1"/>
  <c r="Y64" i="1" s="1"/>
  <c r="O6" i="1"/>
  <c r="P6" i="1" s="1"/>
  <c r="Y63" i="1" l="1"/>
  <c r="P21" i="1"/>
  <c r="Y21" i="1" s="1"/>
  <c r="P52" i="1"/>
  <c r="Y52" i="1" s="1"/>
  <c r="Y53" i="1"/>
  <c r="Y43" i="1"/>
  <c r="Y25" i="1"/>
  <c r="P56" i="1"/>
  <c r="Y56" i="1" s="1"/>
  <c r="P22" i="1"/>
  <c r="Y22" i="1" s="1"/>
  <c r="Y23" i="1"/>
  <c r="Y6" i="1"/>
  <c r="Y59" i="1"/>
  <c r="Y9" i="1"/>
  <c r="Y26" i="1"/>
  <c r="Y24" i="1"/>
  <c r="Y12" i="1"/>
  <c r="T6" i="1"/>
  <c r="S63" i="1"/>
  <c r="T63" i="1"/>
  <c r="S61" i="1"/>
  <c r="T61" i="1"/>
  <c r="T59" i="1"/>
  <c r="S57" i="1"/>
  <c r="T57" i="1"/>
  <c r="S55" i="1"/>
  <c r="T55" i="1"/>
  <c r="S53" i="1"/>
  <c r="T53" i="1"/>
  <c r="S51" i="1"/>
  <c r="T51" i="1"/>
  <c r="S49" i="1"/>
  <c r="T49" i="1"/>
  <c r="S48" i="1"/>
  <c r="T48" i="1"/>
  <c r="S46" i="1"/>
  <c r="T46" i="1"/>
  <c r="S44" i="1"/>
  <c r="T44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T26" i="1"/>
  <c r="T24" i="1"/>
  <c r="T22" i="1"/>
  <c r="S20" i="1"/>
  <c r="T20" i="1"/>
  <c r="S18" i="1"/>
  <c r="T18" i="1"/>
  <c r="S16" i="1"/>
  <c r="T16" i="1"/>
  <c r="S14" i="1"/>
  <c r="T14" i="1"/>
  <c r="T12" i="1"/>
  <c r="S10" i="1"/>
  <c r="T10" i="1"/>
  <c r="S8" i="1"/>
  <c r="T8" i="1"/>
  <c r="S64" i="1"/>
  <c r="T64" i="1"/>
  <c r="S62" i="1"/>
  <c r="T62" i="1"/>
  <c r="S60" i="1"/>
  <c r="T60" i="1"/>
  <c r="S58" i="1"/>
  <c r="T58" i="1"/>
  <c r="T56" i="1"/>
  <c r="S54" i="1"/>
  <c r="T54" i="1"/>
  <c r="T52" i="1"/>
  <c r="S50" i="1"/>
  <c r="T50" i="1"/>
  <c r="S47" i="1"/>
  <c r="T47" i="1"/>
  <c r="S45" i="1"/>
  <c r="T45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7" i="1"/>
  <c r="T27" i="1"/>
  <c r="T25" i="1"/>
  <c r="T23" i="1"/>
  <c r="T21" i="1"/>
  <c r="S19" i="1"/>
  <c r="T19" i="1"/>
  <c r="S17" i="1"/>
  <c r="T17" i="1"/>
  <c r="S15" i="1"/>
  <c r="T15" i="1"/>
  <c r="S13" i="1"/>
  <c r="T13" i="1"/>
  <c r="S11" i="1"/>
  <c r="T11" i="1"/>
  <c r="T9" i="1"/>
  <c r="S7" i="1"/>
  <c r="T7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W5" i="1"/>
  <c r="V5" i="1"/>
  <c r="U5" i="1"/>
  <c r="Q5" i="1"/>
  <c r="O5" i="1"/>
  <c r="N5" i="1"/>
  <c r="M5" i="1"/>
  <c r="L5" i="1"/>
  <c r="J5" i="1"/>
  <c r="F5" i="1"/>
  <c r="E5" i="1"/>
  <c r="S21" i="1" l="1"/>
  <c r="S52" i="1"/>
  <c r="S25" i="1"/>
  <c r="S22" i="1"/>
  <c r="S43" i="1"/>
  <c r="S56" i="1"/>
  <c r="S6" i="1"/>
  <c r="S23" i="1"/>
  <c r="Y5" i="1"/>
  <c r="P5" i="1"/>
  <c r="S9" i="1"/>
  <c r="S12" i="1"/>
  <c r="S24" i="1"/>
  <c r="S26" i="1"/>
  <c r="S59" i="1"/>
  <c r="K5" i="1"/>
</calcChain>
</file>

<file path=xl/sharedStrings.xml><?xml version="1.0" encoding="utf-8"?>
<sst xmlns="http://schemas.openxmlformats.org/spreadsheetml/2006/main" count="168" uniqueCount="95">
  <si>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</si>
  <si>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</si>
  <si>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</si>
  <si>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</si>
  <si>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</si>
  <si>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</si>
  <si>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</si>
  <si>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</si>
  <si>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</si>
  <si>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</si>
  <si>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</si>
  <si>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</si>
  <si>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</si>
  <si>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</si>
  <si>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</si>
  <si>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</si>
  <si>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</si>
  <si>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</si>
  <si>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</si>
  <si>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</si>
  <si>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</si>
  <si>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</si>
  <si>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</si>
  <si>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</si>
  <si>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</si>
  <si>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12,02,</t>
  </si>
  <si>
    <t>15,02,</t>
  </si>
  <si>
    <t>08,02,</t>
  </si>
  <si>
    <t>01,02,</t>
  </si>
  <si>
    <t>25,01,</t>
  </si>
  <si>
    <t>Готовые бельмеши сочные с мясом ТМ Горячая штучка 0,3кг зам  ПОКОМ</t>
  </si>
  <si>
    <t>шт</t>
  </si>
  <si>
    <t>согласовал Химич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</si>
  <si>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</si>
  <si>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</si>
  <si>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</si>
  <si>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</si>
  <si>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</si>
  <si>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</si>
  <si>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</si>
  <si>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</si>
  <si>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</si>
  <si>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</si>
  <si>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</si>
  <si>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</si>
  <si>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</si>
  <si>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</si>
  <si>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</si>
  <si>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</si>
  <si>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</si>
  <si>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</si>
  <si>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</si>
  <si>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</si>
  <si>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</si>
  <si>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</si>
  <si>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</si>
  <si>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</si>
  <si>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</si>
  <si>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</si>
  <si>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</si>
  <si>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</si>
  <si>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</si>
  <si>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</si>
  <si>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</si>
  <si>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</si>
  <si>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</si>
  <si>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</si>
  <si>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</si>
  <si>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</si>
  <si>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</si>
  <si>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</si>
  <si>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</si>
  <si>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</si>
  <si>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</si>
  <si>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</si>
  <si>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необходимо увеличить продажи</t>
  </si>
  <si>
    <t>Пельмени Сочные сфера 0,9 кг ТМ Стародворье ПОКОМ</t>
  </si>
  <si>
    <t>Пельмени отборные  с говядиной и свининой 0,43кг ушко  Поком</t>
  </si>
  <si>
    <t>Пельмени отборные с говядиной 0,43кг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</si>
  <si>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</si>
  <si>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</si>
  <si>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</si>
  <si>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</si>
  <si>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</si>
  <si>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</si>
  <si>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</si>
  <si>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</si>
  <si>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</si>
  <si>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</si>
  <si>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</si>
  <si>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</si>
  <si>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</si>
  <si>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</si>
  <si>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заказ</t>
  </si>
  <si>
    <t>19,02,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</si>
</sst>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4"/>
  <sheetViews>
    <sheetView tabSelected="1" zoomScale="85" workbookViewId="0">
      <pane ySplit="5" topLeftCell="A6" activePane="bottomLeft" state="frozen"/>
      <selection pane="bottomLeft" activeCell="AF10" sqref="AF10"/>
    </sheetView>
  </sheetViews>
  <sheetFormatPr defaultRowHeight="15" x14ac:dyDescent="0.25"/>
  <cols>
    <col min="1" max="1" width="60" customWidth="1"/>
    <col min="2" max="2" width="3.28515625" customWidth="1"/>
    <col min="3" max="6" width="6.28515625" customWidth="1"/>
    <col min="7" max="7" width="4.85546875" style="8" customWidth="1"/>
    <col min="8" max="8" width="4.85546875" customWidth="1"/>
    <col min="9" max="9" width="1.28515625" customWidth="1"/>
    <col min="10" max="11" width="8" customWidth="1"/>
    <col min="12" max="13" width="1" customWidth="1"/>
    <col min="14" max="17" width="6.85546875" customWidth="1"/>
    <col min="18" max="18" width="22.28515625" customWidth="1"/>
    <col min="19" max="20" width="5.42578125" customWidth="1"/>
    <col min="21" max="23" width="6.85546875" customWidth="1"/>
    <col min="24" max="24" width="19" customWidth="1"/>
    <col min="25" max="25" width="8" customWidth="1"/>
    <col min="26" max="26" width="8" style="8" customWidth="1"/>
    <col min="27" max="27" width="8" style="12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6"/>
      <c r="AA1" s="9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6"/>
      <c r="AA2" s="9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93</v>
      </c>
      <c r="Q3" s="13" t="s">
        <v>15</v>
      </c>
      <c r="R3" s="13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20</v>
      </c>
      <c r="Y3" s="2" t="s">
        <v>21</v>
      </c>
      <c r="Z3" s="7" t="s">
        <v>22</v>
      </c>
      <c r="AA3" s="10" t="s">
        <v>23</v>
      </c>
      <c r="AB3" s="2" t="s">
        <v>24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25</v>
      </c>
      <c r="O4" s="1" t="s">
        <v>26</v>
      </c>
      <c r="P4" s="1" t="s">
        <v>94</v>
      </c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/>
      <c r="Y4" s="1"/>
      <c r="Z4" s="6"/>
      <c r="AA4" s="9" t="s">
        <v>94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SUM(E6:E494)</f>
        <v>5625.1</v>
      </c>
      <c r="F5" s="4">
        <f>SUM(F6:F494)</f>
        <v>6887.8000000000011</v>
      </c>
      <c r="G5" s="6"/>
      <c r="H5" s="1"/>
      <c r="I5" s="1"/>
      <c r="J5" s="4">
        <f t="shared" ref="J5:Q5" si="0">SUM(J6:J494)</f>
        <v>5613</v>
      </c>
      <c r="K5" s="4">
        <f t="shared" si="0"/>
        <v>12.100000000000023</v>
      </c>
      <c r="L5" s="4">
        <f t="shared" si="0"/>
        <v>0</v>
      </c>
      <c r="M5" s="4">
        <f t="shared" si="0"/>
        <v>0</v>
      </c>
      <c r="N5" s="4">
        <f t="shared" si="0"/>
        <v>9185.5</v>
      </c>
      <c r="O5" s="4">
        <f t="shared" si="0"/>
        <v>1125.02</v>
      </c>
      <c r="P5" s="4">
        <f t="shared" si="0"/>
        <v>3063.6000000000004</v>
      </c>
      <c r="Q5" s="4">
        <f t="shared" si="0"/>
        <v>0</v>
      </c>
      <c r="R5" s="1"/>
      <c r="S5" s="1"/>
      <c r="T5" s="1"/>
      <c r="U5" s="4">
        <f>SUM(U6:U494)</f>
        <v>1105.24</v>
      </c>
      <c r="V5" s="4">
        <f>SUM(V6:V494)</f>
        <v>748.5</v>
      </c>
      <c r="W5" s="4">
        <f>SUM(W6:W494)</f>
        <v>1016.8399999999999</v>
      </c>
      <c r="X5" s="1"/>
      <c r="Y5" s="4">
        <f>SUM(Y6:Y494)</f>
        <v>1396.2180000000003</v>
      </c>
      <c r="Z5" s="6"/>
      <c r="AA5" s="11">
        <f>SUM(AA6:AA494)</f>
        <v>402</v>
      </c>
      <c r="AB5" s="4">
        <f>SUM(AB6:AB494)</f>
        <v>1431.3999999999999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/>
      <c r="D6" s="1">
        <v>1596</v>
      </c>
      <c r="E6" s="1">
        <v>46</v>
      </c>
      <c r="F6" s="1">
        <v>2</v>
      </c>
      <c r="G6" s="6">
        <v>0.3</v>
      </c>
      <c r="H6" s="1">
        <v>180</v>
      </c>
      <c r="I6" s="1"/>
      <c r="J6" s="1">
        <v>46</v>
      </c>
      <c r="K6" s="1">
        <f t="shared" ref="K6:K35" si="1">E6-J6</f>
        <v>0</v>
      </c>
      <c r="L6" s="1"/>
      <c r="M6" s="1"/>
      <c r="N6" s="1">
        <v>0</v>
      </c>
      <c r="O6" s="1">
        <f>E6/5</f>
        <v>9.1999999999999993</v>
      </c>
      <c r="P6" s="5">
        <f>14*O6-N6-F6</f>
        <v>126.79999999999998</v>
      </c>
      <c r="Q6" s="5"/>
      <c r="R6" s="1"/>
      <c r="S6" s="1">
        <f>(F6+N6+P6)/O6</f>
        <v>14</v>
      </c>
      <c r="T6" s="1">
        <f>(F6+N6)/O6</f>
        <v>0.21739130434782611</v>
      </c>
      <c r="U6" s="1">
        <v>0</v>
      </c>
      <c r="V6" s="1">
        <v>0</v>
      </c>
      <c r="W6" s="1">
        <v>0</v>
      </c>
      <c r="X6" s="1" t="s">
        <v>32</v>
      </c>
      <c r="Y6" s="1">
        <f>P6*G6</f>
        <v>38.039999999999992</v>
      </c>
      <c r="Z6" s="6">
        <v>12</v>
      </c>
      <c r="AA6" s="9">
        <v>11</v>
      </c>
      <c r="AB6" s="1">
        <f t="shared" ref="AB6:AB17" si="2">AA6*Z6*G6</f>
        <v>39.6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>
        <v>105</v>
      </c>
      <c r="D7" s="1">
        <v>1895</v>
      </c>
      <c r="E7" s="1">
        <v>127</v>
      </c>
      <c r="F7" s="1">
        <v>194</v>
      </c>
      <c r="G7" s="6">
        <v>0.3</v>
      </c>
      <c r="H7" s="1">
        <v>180</v>
      </c>
      <c r="I7" s="1"/>
      <c r="J7" s="1">
        <v>121</v>
      </c>
      <c r="K7" s="1">
        <f t="shared" si="1"/>
        <v>6</v>
      </c>
      <c r="L7" s="1"/>
      <c r="M7" s="1"/>
      <c r="N7" s="1">
        <v>228</v>
      </c>
      <c r="O7" s="1">
        <f t="shared" ref="O7:O64" si="3">E7/5</f>
        <v>25.4</v>
      </c>
      <c r="P7" s="5"/>
      <c r="Q7" s="5"/>
      <c r="R7" s="1"/>
      <c r="S7" s="1">
        <f t="shared" ref="S7:S64" si="4">(F7+N7+P7)/O7</f>
        <v>16.614173228346459</v>
      </c>
      <c r="T7" s="1">
        <f t="shared" ref="T7:T64" si="5">(F7+N7)/O7</f>
        <v>16.614173228346459</v>
      </c>
      <c r="U7" s="1">
        <v>29.8</v>
      </c>
      <c r="V7" s="1">
        <v>26.4</v>
      </c>
      <c r="W7" s="1">
        <v>22.6</v>
      </c>
      <c r="X7" s="1"/>
      <c r="Y7" s="1">
        <f t="shared" ref="Y7:Y64" si="6">P7*G7</f>
        <v>0</v>
      </c>
      <c r="Z7" s="6">
        <v>12</v>
      </c>
      <c r="AA7" s="9">
        <f t="shared" ref="AA7:AA17" si="7">P7/Z7</f>
        <v>0</v>
      </c>
      <c r="AB7" s="1">
        <f t="shared" si="2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31</v>
      </c>
      <c r="C8" s="1"/>
      <c r="D8" s="1">
        <v>2016</v>
      </c>
      <c r="E8" s="1">
        <v>161</v>
      </c>
      <c r="F8" s="1">
        <v>295</v>
      </c>
      <c r="G8" s="6">
        <v>0.3</v>
      </c>
      <c r="H8" s="1">
        <v>180</v>
      </c>
      <c r="I8" s="1"/>
      <c r="J8" s="1">
        <v>159</v>
      </c>
      <c r="K8" s="1">
        <f t="shared" si="1"/>
        <v>2</v>
      </c>
      <c r="L8" s="1"/>
      <c r="M8" s="1"/>
      <c r="N8" s="1">
        <v>0</v>
      </c>
      <c r="O8" s="1">
        <f t="shared" si="3"/>
        <v>32.200000000000003</v>
      </c>
      <c r="P8" s="5">
        <f t="shared" ref="P8:P29" si="8">14*O8-N8-F8</f>
        <v>155.80000000000007</v>
      </c>
      <c r="Q8" s="5"/>
      <c r="R8" s="1"/>
      <c r="S8" s="1">
        <f t="shared" si="4"/>
        <v>14</v>
      </c>
      <c r="T8" s="1">
        <f t="shared" si="5"/>
        <v>9.1614906832298129</v>
      </c>
      <c r="U8" s="1">
        <v>3.8</v>
      </c>
      <c r="V8" s="1">
        <v>32.200000000000003</v>
      </c>
      <c r="W8" s="1">
        <v>6.6</v>
      </c>
      <c r="X8" s="1"/>
      <c r="Y8" s="1">
        <f t="shared" si="6"/>
        <v>46.740000000000016</v>
      </c>
      <c r="Z8" s="6">
        <v>12</v>
      </c>
      <c r="AA8" s="9">
        <v>13</v>
      </c>
      <c r="AB8" s="1">
        <f t="shared" si="2"/>
        <v>46.8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31</v>
      </c>
      <c r="C9" s="1"/>
      <c r="D9" s="1">
        <v>48</v>
      </c>
      <c r="E9" s="1">
        <v>38</v>
      </c>
      <c r="F9" s="1"/>
      <c r="G9" s="6">
        <v>0.3</v>
      </c>
      <c r="H9" s="1">
        <v>180</v>
      </c>
      <c r="I9" s="1"/>
      <c r="J9" s="1">
        <v>39</v>
      </c>
      <c r="K9" s="1">
        <f t="shared" si="1"/>
        <v>-1</v>
      </c>
      <c r="L9" s="1"/>
      <c r="M9" s="1"/>
      <c r="N9" s="1">
        <v>0</v>
      </c>
      <c r="O9" s="1">
        <f t="shared" si="3"/>
        <v>7.6</v>
      </c>
      <c r="P9" s="5">
        <f>14*O9-N9-F9</f>
        <v>106.39999999999999</v>
      </c>
      <c r="Q9" s="5"/>
      <c r="R9" s="1"/>
      <c r="S9" s="1">
        <f t="shared" si="4"/>
        <v>14</v>
      </c>
      <c r="T9" s="1">
        <f t="shared" si="5"/>
        <v>0</v>
      </c>
      <c r="U9" s="1">
        <v>1</v>
      </c>
      <c r="V9" s="1">
        <v>0</v>
      </c>
      <c r="W9" s="1">
        <v>0</v>
      </c>
      <c r="X9" s="1" t="s">
        <v>32</v>
      </c>
      <c r="Y9" s="1">
        <f t="shared" si="6"/>
        <v>31.919999999999995</v>
      </c>
      <c r="Z9" s="6">
        <v>12</v>
      </c>
      <c r="AA9" s="9">
        <v>9</v>
      </c>
      <c r="AB9" s="1">
        <f t="shared" si="2"/>
        <v>32.4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36</v>
      </c>
      <c r="B10" s="1" t="s">
        <v>31</v>
      </c>
      <c r="C10" s="1">
        <v>153</v>
      </c>
      <c r="D10" s="1">
        <v>235</v>
      </c>
      <c r="E10" s="1">
        <v>174</v>
      </c>
      <c r="F10" s="1">
        <v>150</v>
      </c>
      <c r="G10" s="6">
        <v>0.3</v>
      </c>
      <c r="H10" s="1">
        <v>180</v>
      </c>
      <c r="I10" s="1"/>
      <c r="J10" s="1">
        <v>170</v>
      </c>
      <c r="K10" s="1">
        <f t="shared" si="1"/>
        <v>4</v>
      </c>
      <c r="L10" s="1"/>
      <c r="M10" s="1"/>
      <c r="N10" s="1">
        <v>456</v>
      </c>
      <c r="O10" s="1">
        <f t="shared" si="3"/>
        <v>34.799999999999997</v>
      </c>
      <c r="P10" s="5"/>
      <c r="Q10" s="5"/>
      <c r="R10" s="1"/>
      <c r="S10" s="1">
        <f t="shared" si="4"/>
        <v>17.413793103448278</v>
      </c>
      <c r="T10" s="1">
        <f t="shared" si="5"/>
        <v>17.413793103448278</v>
      </c>
      <c r="U10" s="1">
        <v>42.4</v>
      </c>
      <c r="V10" s="1">
        <v>28.4</v>
      </c>
      <c r="W10" s="1">
        <v>32.799999999999997</v>
      </c>
      <c r="X10" s="1"/>
      <c r="Y10" s="1">
        <f t="shared" si="6"/>
        <v>0</v>
      </c>
      <c r="Z10" s="6">
        <v>12</v>
      </c>
      <c r="AA10" s="9">
        <f t="shared" si="7"/>
        <v>0</v>
      </c>
      <c r="AB10" s="1">
        <f t="shared" si="2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37</v>
      </c>
      <c r="B11" s="1" t="s">
        <v>31</v>
      </c>
      <c r="C11" s="1">
        <v>51</v>
      </c>
      <c r="D11" s="1">
        <v>2808</v>
      </c>
      <c r="E11" s="1">
        <v>95</v>
      </c>
      <c r="F11" s="1"/>
      <c r="G11" s="6">
        <v>0.09</v>
      </c>
      <c r="H11" s="1">
        <v>180</v>
      </c>
      <c r="I11" s="1"/>
      <c r="J11" s="1">
        <v>89</v>
      </c>
      <c r="K11" s="1">
        <f t="shared" si="1"/>
        <v>6</v>
      </c>
      <c r="L11" s="1"/>
      <c r="M11" s="1"/>
      <c r="N11" s="1">
        <v>192</v>
      </c>
      <c r="O11" s="1">
        <f t="shared" si="3"/>
        <v>19</v>
      </c>
      <c r="P11" s="5">
        <f t="shared" si="8"/>
        <v>74</v>
      </c>
      <c r="Q11" s="5"/>
      <c r="R11" s="1"/>
      <c r="S11" s="1">
        <f t="shared" si="4"/>
        <v>14</v>
      </c>
      <c r="T11" s="1">
        <f t="shared" si="5"/>
        <v>10.105263157894736</v>
      </c>
      <c r="U11" s="1">
        <v>15.6</v>
      </c>
      <c r="V11" s="1">
        <v>8.6</v>
      </c>
      <c r="W11" s="1">
        <v>4.4000000000000004</v>
      </c>
      <c r="X11" s="1"/>
      <c r="Y11" s="1">
        <f t="shared" si="6"/>
        <v>6.66</v>
      </c>
      <c r="Z11" s="6">
        <v>24</v>
      </c>
      <c r="AA11" s="9">
        <v>4</v>
      </c>
      <c r="AB11" s="1">
        <f t="shared" si="2"/>
        <v>8.64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38</v>
      </c>
      <c r="B12" s="1" t="s">
        <v>31</v>
      </c>
      <c r="C12" s="1"/>
      <c r="D12" s="1">
        <v>2102</v>
      </c>
      <c r="E12" s="1">
        <v>40</v>
      </c>
      <c r="F12" s="1">
        <v>2</v>
      </c>
      <c r="G12" s="6">
        <v>0.36</v>
      </c>
      <c r="H12" s="1">
        <v>180</v>
      </c>
      <c r="I12" s="1"/>
      <c r="J12" s="1">
        <v>43</v>
      </c>
      <c r="K12" s="1">
        <f t="shared" si="1"/>
        <v>-3</v>
      </c>
      <c r="L12" s="1"/>
      <c r="M12" s="1"/>
      <c r="N12" s="1">
        <v>0</v>
      </c>
      <c r="O12" s="1">
        <f t="shared" si="3"/>
        <v>8</v>
      </c>
      <c r="P12" s="5">
        <f>14*O12-N12-F12</f>
        <v>110</v>
      </c>
      <c r="Q12" s="5"/>
      <c r="R12" s="1"/>
      <c r="S12" s="1">
        <f t="shared" si="4"/>
        <v>14</v>
      </c>
      <c r="T12" s="1">
        <f t="shared" si="5"/>
        <v>0.25</v>
      </c>
      <c r="U12" s="1">
        <v>0</v>
      </c>
      <c r="V12" s="1">
        <v>0</v>
      </c>
      <c r="W12" s="1">
        <v>0</v>
      </c>
      <c r="X12" s="1" t="s">
        <v>32</v>
      </c>
      <c r="Y12" s="1">
        <f t="shared" si="6"/>
        <v>39.6</v>
      </c>
      <c r="Z12" s="6">
        <v>10</v>
      </c>
      <c r="AA12" s="9">
        <v>11</v>
      </c>
      <c r="AB12" s="1">
        <f t="shared" si="2"/>
        <v>39.6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39</v>
      </c>
      <c r="B13" s="1" t="s">
        <v>40</v>
      </c>
      <c r="C13" s="1">
        <v>3</v>
      </c>
      <c r="D13" s="1">
        <v>15</v>
      </c>
      <c r="E13" s="1">
        <v>18</v>
      </c>
      <c r="F13" s="1"/>
      <c r="G13" s="6">
        <v>1</v>
      </c>
      <c r="H13" s="1">
        <v>180</v>
      </c>
      <c r="I13" s="1"/>
      <c r="J13" s="1">
        <v>18</v>
      </c>
      <c r="K13" s="1">
        <f t="shared" si="1"/>
        <v>0</v>
      </c>
      <c r="L13" s="1"/>
      <c r="M13" s="1"/>
      <c r="N13" s="1">
        <v>78</v>
      </c>
      <c r="O13" s="1">
        <f t="shared" si="3"/>
        <v>3.6</v>
      </c>
      <c r="P13" s="5"/>
      <c r="Q13" s="5"/>
      <c r="R13" s="1"/>
      <c r="S13" s="1">
        <f t="shared" si="4"/>
        <v>21.666666666666668</v>
      </c>
      <c r="T13" s="1">
        <f t="shared" si="5"/>
        <v>21.666666666666668</v>
      </c>
      <c r="U13" s="1">
        <v>5.4</v>
      </c>
      <c r="V13" s="1">
        <v>0</v>
      </c>
      <c r="W13" s="1">
        <v>3</v>
      </c>
      <c r="X13" s="1"/>
      <c r="Y13" s="1">
        <f t="shared" si="6"/>
        <v>0</v>
      </c>
      <c r="Z13" s="6">
        <v>3</v>
      </c>
      <c r="AA13" s="9">
        <f t="shared" si="7"/>
        <v>0</v>
      </c>
      <c r="AB13" s="1">
        <f t="shared" si="2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41</v>
      </c>
      <c r="B14" s="1" t="s">
        <v>40</v>
      </c>
      <c r="C14" s="1">
        <v>29.6</v>
      </c>
      <c r="D14" s="1">
        <v>18.5</v>
      </c>
      <c r="E14" s="1">
        <v>14.8</v>
      </c>
      <c r="F14" s="1">
        <v>29.6</v>
      </c>
      <c r="G14" s="6">
        <v>1</v>
      </c>
      <c r="H14" s="1">
        <v>180</v>
      </c>
      <c r="I14" s="1"/>
      <c r="J14" s="1">
        <v>14.8</v>
      </c>
      <c r="K14" s="1">
        <f t="shared" si="1"/>
        <v>0</v>
      </c>
      <c r="L14" s="1"/>
      <c r="M14" s="1"/>
      <c r="N14" s="1">
        <v>0</v>
      </c>
      <c r="O14" s="1">
        <f t="shared" si="3"/>
        <v>2.96</v>
      </c>
      <c r="P14" s="5">
        <f t="shared" si="8"/>
        <v>11.839999999999996</v>
      </c>
      <c r="Q14" s="5"/>
      <c r="R14" s="1"/>
      <c r="S14" s="1">
        <f t="shared" si="4"/>
        <v>14</v>
      </c>
      <c r="T14" s="1">
        <f t="shared" si="5"/>
        <v>10</v>
      </c>
      <c r="U14" s="1">
        <v>2.2200000000000002</v>
      </c>
      <c r="V14" s="1">
        <v>2.96</v>
      </c>
      <c r="W14" s="1">
        <v>3.56</v>
      </c>
      <c r="X14" s="1"/>
      <c r="Y14" s="1">
        <f t="shared" si="6"/>
        <v>11.839999999999996</v>
      </c>
      <c r="Z14" s="6">
        <v>3.7</v>
      </c>
      <c r="AA14" s="9">
        <v>4</v>
      </c>
      <c r="AB14" s="1">
        <f t="shared" si="2"/>
        <v>14.8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42</v>
      </c>
      <c r="B15" s="1" t="s">
        <v>40</v>
      </c>
      <c r="C15" s="1">
        <v>14.8</v>
      </c>
      <c r="D15" s="1">
        <v>14.8</v>
      </c>
      <c r="E15" s="1">
        <v>3.7</v>
      </c>
      <c r="F15" s="1">
        <v>25.9</v>
      </c>
      <c r="G15" s="6">
        <v>1</v>
      </c>
      <c r="H15" s="1">
        <v>180</v>
      </c>
      <c r="I15" s="1"/>
      <c r="J15" s="1">
        <v>3.7</v>
      </c>
      <c r="K15" s="1">
        <f t="shared" si="1"/>
        <v>0</v>
      </c>
      <c r="L15" s="1"/>
      <c r="M15" s="1"/>
      <c r="N15" s="1">
        <v>0</v>
      </c>
      <c r="O15" s="1">
        <f t="shared" si="3"/>
        <v>0.74</v>
      </c>
      <c r="P15" s="5"/>
      <c r="Q15" s="5"/>
      <c r="R15" s="1"/>
      <c r="S15" s="1">
        <f t="shared" si="4"/>
        <v>35</v>
      </c>
      <c r="T15" s="1">
        <f t="shared" si="5"/>
        <v>35</v>
      </c>
      <c r="U15" s="1">
        <v>1.48</v>
      </c>
      <c r="V15" s="1">
        <v>2.2200000000000002</v>
      </c>
      <c r="W15" s="1">
        <v>0</v>
      </c>
      <c r="X15" s="1"/>
      <c r="Y15" s="1">
        <f t="shared" si="6"/>
        <v>0</v>
      </c>
      <c r="Z15" s="6">
        <v>3.7</v>
      </c>
      <c r="AA15" s="9">
        <f t="shared" si="7"/>
        <v>0</v>
      </c>
      <c r="AB15" s="1">
        <f t="shared" si="2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43</v>
      </c>
      <c r="B16" s="1" t="s">
        <v>31</v>
      </c>
      <c r="C16" s="1">
        <v>111</v>
      </c>
      <c r="D16" s="1">
        <v>276</v>
      </c>
      <c r="E16" s="1">
        <v>105</v>
      </c>
      <c r="F16" s="1">
        <v>222</v>
      </c>
      <c r="G16" s="6">
        <v>0.25</v>
      </c>
      <c r="H16" s="1">
        <v>180</v>
      </c>
      <c r="I16" s="1"/>
      <c r="J16" s="1">
        <v>105</v>
      </c>
      <c r="K16" s="1">
        <f t="shared" si="1"/>
        <v>0</v>
      </c>
      <c r="L16" s="1"/>
      <c r="M16" s="1"/>
      <c r="N16" s="1">
        <v>132</v>
      </c>
      <c r="O16" s="1">
        <f t="shared" si="3"/>
        <v>21</v>
      </c>
      <c r="P16" s="5"/>
      <c r="Q16" s="5"/>
      <c r="R16" s="1"/>
      <c r="S16" s="1">
        <f t="shared" si="4"/>
        <v>16.857142857142858</v>
      </c>
      <c r="T16" s="1">
        <f t="shared" si="5"/>
        <v>16.857142857142858</v>
      </c>
      <c r="U16" s="1">
        <v>26.4</v>
      </c>
      <c r="V16" s="1">
        <v>22.8</v>
      </c>
      <c r="W16" s="1">
        <v>21</v>
      </c>
      <c r="X16" s="1"/>
      <c r="Y16" s="1">
        <f t="shared" si="6"/>
        <v>0</v>
      </c>
      <c r="Z16" s="6">
        <v>12</v>
      </c>
      <c r="AA16" s="9">
        <f t="shared" si="7"/>
        <v>0</v>
      </c>
      <c r="AB16" s="1">
        <f t="shared" si="2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44</v>
      </c>
      <c r="B17" s="1" t="s">
        <v>40</v>
      </c>
      <c r="C17" s="1"/>
      <c r="D17" s="1">
        <v>9</v>
      </c>
      <c r="E17" s="1"/>
      <c r="F17" s="1">
        <v>9</v>
      </c>
      <c r="G17" s="6">
        <v>1</v>
      </c>
      <c r="H17" s="1">
        <v>180</v>
      </c>
      <c r="I17" s="1"/>
      <c r="J17" s="1"/>
      <c r="K17" s="1">
        <f t="shared" si="1"/>
        <v>0</v>
      </c>
      <c r="L17" s="1"/>
      <c r="M17" s="1"/>
      <c r="N17" s="1">
        <v>0</v>
      </c>
      <c r="O17" s="1">
        <f t="shared" si="3"/>
        <v>0</v>
      </c>
      <c r="P17" s="5"/>
      <c r="Q17" s="5"/>
      <c r="R17" s="1"/>
      <c r="S17" s="1" t="e">
        <f t="shared" si="4"/>
        <v>#DIV/0!</v>
      </c>
      <c r="T17" s="1" t="e">
        <f t="shared" si="5"/>
        <v>#DIV/0!</v>
      </c>
      <c r="U17" s="1">
        <v>0</v>
      </c>
      <c r="V17" s="1">
        <v>0</v>
      </c>
      <c r="W17" s="1">
        <v>0</v>
      </c>
      <c r="X17" s="1" t="s">
        <v>32</v>
      </c>
      <c r="Y17" s="1">
        <f t="shared" si="6"/>
        <v>0</v>
      </c>
      <c r="Z17" s="6">
        <v>3</v>
      </c>
      <c r="AA17" s="9">
        <f t="shared" si="7"/>
        <v>0</v>
      </c>
      <c r="AB17" s="1">
        <f t="shared" si="2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45</v>
      </c>
      <c r="B18" s="1" t="s">
        <v>31</v>
      </c>
      <c r="C18" s="1">
        <v>85</v>
      </c>
      <c r="D18" s="1">
        <v>204</v>
      </c>
      <c r="E18" s="1">
        <v>113</v>
      </c>
      <c r="F18" s="1">
        <v>131</v>
      </c>
      <c r="G18" s="6">
        <v>0.25</v>
      </c>
      <c r="H18" s="1">
        <v>180</v>
      </c>
      <c r="I18" s="1"/>
      <c r="J18" s="1">
        <v>113</v>
      </c>
      <c r="K18" s="1">
        <f t="shared" si="1"/>
        <v>0</v>
      </c>
      <c r="L18" s="1"/>
      <c r="M18" s="1"/>
      <c r="N18" s="1">
        <v>192</v>
      </c>
      <c r="O18" s="1">
        <f t="shared" si="3"/>
        <v>22.6</v>
      </c>
      <c r="P18" s="5"/>
      <c r="Q18" s="5"/>
      <c r="R18" s="1"/>
      <c r="S18" s="1">
        <f t="shared" si="4"/>
        <v>14.292035398230087</v>
      </c>
      <c r="T18" s="1">
        <f t="shared" si="5"/>
        <v>14.292035398230087</v>
      </c>
      <c r="U18" s="1">
        <v>23.4</v>
      </c>
      <c r="V18" s="1">
        <v>18</v>
      </c>
      <c r="W18" s="1">
        <v>15.8</v>
      </c>
      <c r="X18" s="1"/>
      <c r="Y18" s="1">
        <f t="shared" si="6"/>
        <v>0</v>
      </c>
      <c r="Z18" s="6">
        <v>12</v>
      </c>
      <c r="AA18" s="9">
        <f>P18/Z18</f>
        <v>0</v>
      </c>
      <c r="AB18" s="1">
        <f>AA18*Z18*G18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46</v>
      </c>
      <c r="B19" s="1" t="s">
        <v>40</v>
      </c>
      <c r="C19" s="1"/>
      <c r="D19" s="1">
        <v>9</v>
      </c>
      <c r="E19" s="1"/>
      <c r="F19" s="1">
        <v>9</v>
      </c>
      <c r="G19" s="6">
        <v>1</v>
      </c>
      <c r="H19" s="1">
        <v>180</v>
      </c>
      <c r="I19" s="1"/>
      <c r="J19" s="1"/>
      <c r="K19" s="1">
        <f t="shared" si="1"/>
        <v>0</v>
      </c>
      <c r="L19" s="1"/>
      <c r="M19" s="1"/>
      <c r="N19" s="1">
        <v>0</v>
      </c>
      <c r="O19" s="1">
        <f t="shared" si="3"/>
        <v>0</v>
      </c>
      <c r="P19" s="5"/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0</v>
      </c>
      <c r="X19" s="1" t="s">
        <v>32</v>
      </c>
      <c r="Y19" s="1">
        <f t="shared" si="6"/>
        <v>0</v>
      </c>
      <c r="Z19" s="6">
        <v>3</v>
      </c>
      <c r="AA19" s="9">
        <f t="shared" ref="AA19:AA64" si="9">P19/Z19</f>
        <v>0</v>
      </c>
      <c r="AB19" s="1">
        <f t="shared" ref="AB19:AB64" si="10">AA19*Z19*G19</f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47</v>
      </c>
      <c r="B20" s="1" t="s">
        <v>40</v>
      </c>
      <c r="C20" s="1">
        <v>7.2</v>
      </c>
      <c r="D20" s="1">
        <v>12.6</v>
      </c>
      <c r="E20" s="1"/>
      <c r="F20" s="1">
        <v>14.4</v>
      </c>
      <c r="G20" s="6">
        <v>1</v>
      </c>
      <c r="H20" s="1">
        <v>180</v>
      </c>
      <c r="I20" s="1"/>
      <c r="J20" s="1"/>
      <c r="K20" s="1">
        <f t="shared" si="1"/>
        <v>0</v>
      </c>
      <c r="L20" s="1"/>
      <c r="M20" s="1"/>
      <c r="N20" s="1">
        <v>0</v>
      </c>
      <c r="O20" s="1">
        <f t="shared" si="3"/>
        <v>0</v>
      </c>
      <c r="P20" s="5"/>
      <c r="Q20" s="5"/>
      <c r="R20" s="1"/>
      <c r="S20" s="1" t="e">
        <f t="shared" si="4"/>
        <v>#DIV/0!</v>
      </c>
      <c r="T20" s="1" t="e">
        <f t="shared" si="5"/>
        <v>#DIV/0!</v>
      </c>
      <c r="U20" s="1">
        <v>0.36</v>
      </c>
      <c r="V20" s="1">
        <v>1.8</v>
      </c>
      <c r="W20" s="1">
        <v>2.44</v>
      </c>
      <c r="X20" s="1"/>
      <c r="Y20" s="1">
        <f t="shared" si="6"/>
        <v>0</v>
      </c>
      <c r="Z20" s="6">
        <v>1.8</v>
      </c>
      <c r="AA20" s="9">
        <f t="shared" si="9"/>
        <v>0</v>
      </c>
      <c r="AB20" s="1">
        <f t="shared" si="10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48</v>
      </c>
      <c r="B21" s="1" t="s">
        <v>40</v>
      </c>
      <c r="C21" s="1">
        <v>321.89999999999998</v>
      </c>
      <c r="D21" s="1">
        <v>99.9</v>
      </c>
      <c r="E21" s="1">
        <v>114.7</v>
      </c>
      <c r="F21" s="1">
        <v>277.5</v>
      </c>
      <c r="G21" s="6">
        <v>1</v>
      </c>
      <c r="H21" s="1">
        <v>180</v>
      </c>
      <c r="I21" s="1"/>
      <c r="J21" s="1">
        <v>114.7</v>
      </c>
      <c r="K21" s="1">
        <f t="shared" si="1"/>
        <v>0</v>
      </c>
      <c r="L21" s="1"/>
      <c r="M21" s="1"/>
      <c r="N21" s="1">
        <v>22.2</v>
      </c>
      <c r="O21" s="1">
        <f t="shared" si="3"/>
        <v>22.94</v>
      </c>
      <c r="P21" s="5">
        <f>15*O21-N21-F21</f>
        <v>44.400000000000034</v>
      </c>
      <c r="Q21" s="5"/>
      <c r="R21" s="1"/>
      <c r="S21" s="1">
        <f t="shared" si="4"/>
        <v>15</v>
      </c>
      <c r="T21" s="1">
        <f t="shared" si="5"/>
        <v>13.064516129032256</v>
      </c>
      <c r="U21" s="1">
        <v>22.920000000000009</v>
      </c>
      <c r="V21" s="1">
        <v>17.02</v>
      </c>
      <c r="W21" s="1">
        <v>25.1</v>
      </c>
      <c r="X21" s="1"/>
      <c r="Y21" s="1">
        <f t="shared" si="6"/>
        <v>44.400000000000034</v>
      </c>
      <c r="Z21" s="6">
        <v>3.7</v>
      </c>
      <c r="AA21" s="9">
        <v>12</v>
      </c>
      <c r="AB21" s="1">
        <f t="shared" si="10"/>
        <v>44.400000000000006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49</v>
      </c>
      <c r="B22" s="1" t="s">
        <v>31</v>
      </c>
      <c r="C22" s="1">
        <v>673</v>
      </c>
      <c r="D22" s="1">
        <v>2448</v>
      </c>
      <c r="E22" s="1">
        <v>383</v>
      </c>
      <c r="F22" s="1">
        <v>446</v>
      </c>
      <c r="G22" s="6">
        <v>0.25</v>
      </c>
      <c r="H22" s="1">
        <v>180</v>
      </c>
      <c r="I22" s="1"/>
      <c r="J22" s="1">
        <v>369</v>
      </c>
      <c r="K22" s="1">
        <f t="shared" si="1"/>
        <v>14</v>
      </c>
      <c r="L22" s="1"/>
      <c r="M22" s="1"/>
      <c r="N22" s="1">
        <v>396</v>
      </c>
      <c r="O22" s="1">
        <f t="shared" si="3"/>
        <v>76.599999999999994</v>
      </c>
      <c r="P22" s="5">
        <f>15*O22-N22-F22</f>
        <v>307</v>
      </c>
      <c r="Q22" s="5"/>
      <c r="R22" s="1"/>
      <c r="S22" s="1">
        <f t="shared" si="4"/>
        <v>15.000000000000002</v>
      </c>
      <c r="T22" s="1">
        <f t="shared" si="5"/>
        <v>10.992167101827677</v>
      </c>
      <c r="U22" s="1">
        <v>72</v>
      </c>
      <c r="V22" s="1">
        <v>52.8</v>
      </c>
      <c r="W22" s="1">
        <v>90.2</v>
      </c>
      <c r="X22" s="1"/>
      <c r="Y22" s="1">
        <f t="shared" si="6"/>
        <v>76.75</v>
      </c>
      <c r="Z22" s="6">
        <v>6</v>
      </c>
      <c r="AA22" s="9">
        <v>52</v>
      </c>
      <c r="AB22" s="1">
        <f t="shared" si="10"/>
        <v>78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50</v>
      </c>
      <c r="B23" s="1" t="s">
        <v>31</v>
      </c>
      <c r="C23" s="1"/>
      <c r="D23" s="1">
        <v>2141</v>
      </c>
      <c r="E23" s="1">
        <v>116</v>
      </c>
      <c r="F23" s="1">
        <v>15</v>
      </c>
      <c r="G23" s="6">
        <v>0.25</v>
      </c>
      <c r="H23" s="1">
        <v>180</v>
      </c>
      <c r="I23" s="1"/>
      <c r="J23" s="1">
        <v>129</v>
      </c>
      <c r="K23" s="1">
        <f t="shared" si="1"/>
        <v>-13</v>
      </c>
      <c r="L23" s="1"/>
      <c r="M23" s="1"/>
      <c r="N23" s="1">
        <v>0</v>
      </c>
      <c r="O23" s="1">
        <f t="shared" si="3"/>
        <v>23.2</v>
      </c>
      <c r="P23" s="5">
        <f>15*O23-N23-F23</f>
        <v>333</v>
      </c>
      <c r="Q23" s="5"/>
      <c r="R23" s="1"/>
      <c r="S23" s="1">
        <f t="shared" si="4"/>
        <v>15</v>
      </c>
      <c r="T23" s="1">
        <f t="shared" si="5"/>
        <v>0.64655172413793105</v>
      </c>
      <c r="U23" s="1">
        <v>0</v>
      </c>
      <c r="V23" s="1">
        <v>0</v>
      </c>
      <c r="W23" s="1">
        <v>0</v>
      </c>
      <c r="X23" s="1" t="s">
        <v>32</v>
      </c>
      <c r="Y23" s="1">
        <f t="shared" si="6"/>
        <v>83.25</v>
      </c>
      <c r="Z23" s="6">
        <v>6</v>
      </c>
      <c r="AA23" s="9">
        <v>56</v>
      </c>
      <c r="AB23" s="1">
        <f t="shared" si="10"/>
        <v>84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51</v>
      </c>
      <c r="B24" s="1" t="s">
        <v>31</v>
      </c>
      <c r="C24" s="1"/>
      <c r="D24" s="1">
        <v>2232</v>
      </c>
      <c r="E24" s="1">
        <v>36</v>
      </c>
      <c r="F24" s="1"/>
      <c r="G24" s="6">
        <v>0.25</v>
      </c>
      <c r="H24" s="1">
        <v>180</v>
      </c>
      <c r="I24" s="1"/>
      <c r="J24" s="1">
        <v>36</v>
      </c>
      <c r="K24" s="1">
        <f t="shared" si="1"/>
        <v>0</v>
      </c>
      <c r="L24" s="1"/>
      <c r="M24" s="1"/>
      <c r="N24" s="1">
        <v>0</v>
      </c>
      <c r="O24" s="1">
        <f t="shared" si="3"/>
        <v>7.2</v>
      </c>
      <c r="P24" s="5">
        <f>14*O24-N24-F24</f>
        <v>100.8</v>
      </c>
      <c r="Q24" s="5"/>
      <c r="R24" s="1"/>
      <c r="S24" s="1">
        <f t="shared" si="4"/>
        <v>14</v>
      </c>
      <c r="T24" s="1">
        <f t="shared" si="5"/>
        <v>0</v>
      </c>
      <c r="U24" s="1">
        <v>0.4</v>
      </c>
      <c r="V24" s="1">
        <v>0</v>
      </c>
      <c r="W24" s="1">
        <v>0</v>
      </c>
      <c r="X24" s="1" t="s">
        <v>32</v>
      </c>
      <c r="Y24" s="1">
        <f t="shared" si="6"/>
        <v>25.2</v>
      </c>
      <c r="Z24" s="6">
        <v>6</v>
      </c>
      <c r="AA24" s="9">
        <v>17</v>
      </c>
      <c r="AB24" s="1">
        <f t="shared" si="10"/>
        <v>25.5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52</v>
      </c>
      <c r="B25" s="1" t="s">
        <v>40</v>
      </c>
      <c r="C25" s="1">
        <v>210</v>
      </c>
      <c r="D25" s="1">
        <v>96</v>
      </c>
      <c r="E25" s="1">
        <v>228.8</v>
      </c>
      <c r="F25" s="1">
        <v>41.2</v>
      </c>
      <c r="G25" s="6">
        <v>1</v>
      </c>
      <c r="H25" s="1">
        <v>180</v>
      </c>
      <c r="I25" s="1"/>
      <c r="J25" s="1">
        <v>229.7</v>
      </c>
      <c r="K25" s="1">
        <f t="shared" si="1"/>
        <v>-0.89999999999997726</v>
      </c>
      <c r="L25" s="1"/>
      <c r="M25" s="1"/>
      <c r="N25" s="1">
        <v>348</v>
      </c>
      <c r="O25" s="1">
        <f t="shared" si="3"/>
        <v>45.760000000000005</v>
      </c>
      <c r="P25" s="5">
        <f>16*O25-N25-F25</f>
        <v>342.96000000000009</v>
      </c>
      <c r="Q25" s="5"/>
      <c r="R25" s="1"/>
      <c r="S25" s="1">
        <f t="shared" si="4"/>
        <v>16</v>
      </c>
      <c r="T25" s="1">
        <f t="shared" si="5"/>
        <v>8.5052447552447532</v>
      </c>
      <c r="U25" s="1">
        <v>34.799999999999997</v>
      </c>
      <c r="V25" s="1">
        <v>8.4</v>
      </c>
      <c r="W25" s="1">
        <v>35.799999999999997</v>
      </c>
      <c r="X25" s="1"/>
      <c r="Y25" s="1">
        <f t="shared" si="6"/>
        <v>342.96000000000009</v>
      </c>
      <c r="Z25" s="6">
        <v>6</v>
      </c>
      <c r="AA25" s="9">
        <v>58</v>
      </c>
      <c r="AB25" s="1">
        <f t="shared" si="10"/>
        <v>348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53</v>
      </c>
      <c r="B26" s="1" t="s">
        <v>31</v>
      </c>
      <c r="C26" s="1"/>
      <c r="D26" s="1">
        <v>103</v>
      </c>
      <c r="E26" s="1">
        <v>103</v>
      </c>
      <c r="F26" s="1"/>
      <c r="G26" s="6">
        <v>0.25</v>
      </c>
      <c r="H26" s="1">
        <v>180</v>
      </c>
      <c r="I26" s="1"/>
      <c r="J26" s="1">
        <v>119</v>
      </c>
      <c r="K26" s="1">
        <f t="shared" si="1"/>
        <v>-16</v>
      </c>
      <c r="L26" s="1"/>
      <c r="M26" s="1"/>
      <c r="N26" s="1">
        <v>0</v>
      </c>
      <c r="O26" s="1">
        <f t="shared" si="3"/>
        <v>20.6</v>
      </c>
      <c r="P26" s="5">
        <f>14*O26-N26-F26</f>
        <v>288.40000000000003</v>
      </c>
      <c r="Q26" s="5"/>
      <c r="R26" s="1"/>
      <c r="S26" s="1">
        <f t="shared" si="4"/>
        <v>14</v>
      </c>
      <c r="T26" s="1">
        <f t="shared" si="5"/>
        <v>0</v>
      </c>
      <c r="U26" s="1">
        <v>0</v>
      </c>
      <c r="V26" s="1">
        <v>0</v>
      </c>
      <c r="W26" s="1">
        <v>0</v>
      </c>
      <c r="X26" s="1" t="s">
        <v>32</v>
      </c>
      <c r="Y26" s="1">
        <f t="shared" si="6"/>
        <v>72.100000000000009</v>
      </c>
      <c r="Z26" s="6">
        <v>12</v>
      </c>
      <c r="AA26" s="9">
        <v>24</v>
      </c>
      <c r="AB26" s="1">
        <f t="shared" si="10"/>
        <v>72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54</v>
      </c>
      <c r="B27" s="1" t="s">
        <v>31</v>
      </c>
      <c r="C27" s="1">
        <v>60</v>
      </c>
      <c r="D27" s="1">
        <v>950</v>
      </c>
      <c r="E27" s="1">
        <v>365</v>
      </c>
      <c r="F27" s="1">
        <v>584</v>
      </c>
      <c r="G27" s="6">
        <v>0.25</v>
      </c>
      <c r="H27" s="1">
        <v>180</v>
      </c>
      <c r="I27" s="1"/>
      <c r="J27" s="1">
        <v>364</v>
      </c>
      <c r="K27" s="1">
        <f t="shared" si="1"/>
        <v>1</v>
      </c>
      <c r="L27" s="1"/>
      <c r="M27" s="1"/>
      <c r="N27" s="1">
        <v>468</v>
      </c>
      <c r="O27" s="1">
        <f t="shared" si="3"/>
        <v>73</v>
      </c>
      <c r="P27" s="5"/>
      <c r="Q27" s="5"/>
      <c r="R27" s="1"/>
      <c r="S27" s="1">
        <f t="shared" si="4"/>
        <v>14.41095890410959</v>
      </c>
      <c r="T27" s="1">
        <f t="shared" si="5"/>
        <v>14.41095890410959</v>
      </c>
      <c r="U27" s="1">
        <v>76</v>
      </c>
      <c r="V27" s="1">
        <v>73.8</v>
      </c>
      <c r="W27" s="1">
        <v>49.2</v>
      </c>
      <c r="X27" s="1"/>
      <c r="Y27" s="1">
        <f t="shared" si="6"/>
        <v>0</v>
      </c>
      <c r="Z27" s="6">
        <v>12</v>
      </c>
      <c r="AA27" s="9">
        <f t="shared" si="9"/>
        <v>0</v>
      </c>
      <c r="AB27" s="1">
        <f t="shared" si="10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4" t="s">
        <v>55</v>
      </c>
      <c r="B28" s="1" t="s">
        <v>31</v>
      </c>
      <c r="C28" s="1"/>
      <c r="D28" s="1"/>
      <c r="E28" s="1"/>
      <c r="F28" s="1"/>
      <c r="G28" s="6">
        <v>0.25</v>
      </c>
      <c r="H28" s="1">
        <v>180</v>
      </c>
      <c r="I28" s="1"/>
      <c r="J28" s="1"/>
      <c r="K28" s="1">
        <f t="shared" si="1"/>
        <v>0</v>
      </c>
      <c r="L28" s="1"/>
      <c r="M28" s="1"/>
      <c r="N28" s="1">
        <v>0</v>
      </c>
      <c r="O28" s="1">
        <f t="shared" si="3"/>
        <v>0</v>
      </c>
      <c r="P28" s="5">
        <v>18</v>
      </c>
      <c r="Q28" s="5"/>
      <c r="R28" s="1"/>
      <c r="S28" s="1" t="e">
        <f t="shared" si="4"/>
        <v>#DIV/0!</v>
      </c>
      <c r="T28" s="1" t="e">
        <f t="shared" si="5"/>
        <v>#DIV/0!</v>
      </c>
      <c r="U28" s="1">
        <v>0</v>
      </c>
      <c r="V28" s="1">
        <v>0</v>
      </c>
      <c r="W28" s="1">
        <v>0</v>
      </c>
      <c r="X28" s="1" t="s">
        <v>32</v>
      </c>
      <c r="Y28" s="1">
        <f t="shared" si="6"/>
        <v>4.5</v>
      </c>
      <c r="Z28" s="6">
        <v>6</v>
      </c>
      <c r="AA28" s="9">
        <v>3</v>
      </c>
      <c r="AB28" s="1">
        <f t="shared" si="10"/>
        <v>4.5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56</v>
      </c>
      <c r="B29" s="1" t="s">
        <v>31</v>
      </c>
      <c r="C29" s="1"/>
      <c r="D29" s="1">
        <v>108</v>
      </c>
      <c r="E29" s="1">
        <v>36</v>
      </c>
      <c r="F29" s="1">
        <v>36</v>
      </c>
      <c r="G29" s="6">
        <v>0.25</v>
      </c>
      <c r="H29" s="1">
        <v>180</v>
      </c>
      <c r="I29" s="1"/>
      <c r="J29" s="1">
        <v>41</v>
      </c>
      <c r="K29" s="1">
        <f t="shared" si="1"/>
        <v>-5</v>
      </c>
      <c r="L29" s="1"/>
      <c r="M29" s="1"/>
      <c r="N29" s="1">
        <v>0</v>
      </c>
      <c r="O29" s="1">
        <f t="shared" si="3"/>
        <v>7.2</v>
      </c>
      <c r="P29" s="5">
        <f t="shared" si="8"/>
        <v>64.8</v>
      </c>
      <c r="Q29" s="5"/>
      <c r="R29" s="1"/>
      <c r="S29" s="1">
        <f t="shared" si="4"/>
        <v>14</v>
      </c>
      <c r="T29" s="1">
        <f t="shared" si="5"/>
        <v>5</v>
      </c>
      <c r="U29" s="1">
        <v>0</v>
      </c>
      <c r="V29" s="1">
        <v>0</v>
      </c>
      <c r="W29" s="1">
        <v>0</v>
      </c>
      <c r="X29" s="1" t="s">
        <v>32</v>
      </c>
      <c r="Y29" s="1">
        <f t="shared" si="6"/>
        <v>16.2</v>
      </c>
      <c r="Z29" s="6">
        <v>12</v>
      </c>
      <c r="AA29" s="9">
        <v>6</v>
      </c>
      <c r="AB29" s="1">
        <f t="shared" si="10"/>
        <v>18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57</v>
      </c>
      <c r="B30" s="1" t="s">
        <v>31</v>
      </c>
      <c r="C30" s="1"/>
      <c r="D30" s="1">
        <v>1776</v>
      </c>
      <c r="E30" s="1"/>
      <c r="F30" s="1"/>
      <c r="G30" s="6">
        <v>0</v>
      </c>
      <c r="H30" s="1" t="e">
        <v>#N/A</v>
      </c>
      <c r="I30" s="1"/>
      <c r="J30" s="1"/>
      <c r="K30" s="1">
        <f t="shared" si="1"/>
        <v>0</v>
      </c>
      <c r="L30" s="1"/>
      <c r="M30" s="1"/>
      <c r="N30" s="1">
        <v>0</v>
      </c>
      <c r="O30" s="1">
        <f t="shared" si="3"/>
        <v>0</v>
      </c>
      <c r="P30" s="5"/>
      <c r="Q30" s="5"/>
      <c r="R30" s="1"/>
      <c r="S30" s="1" t="e">
        <f t="shared" si="4"/>
        <v>#DIV/0!</v>
      </c>
      <c r="T30" s="1" t="e">
        <f t="shared" si="5"/>
        <v>#DIV/0!</v>
      </c>
      <c r="U30" s="1">
        <v>0</v>
      </c>
      <c r="V30" s="1">
        <v>0</v>
      </c>
      <c r="W30" s="1">
        <v>0</v>
      </c>
      <c r="X30" s="1"/>
      <c r="Y30" s="1">
        <f t="shared" si="6"/>
        <v>0</v>
      </c>
      <c r="Z30" s="6"/>
      <c r="AA30" s="9">
        <v>0</v>
      </c>
      <c r="AB30" s="1">
        <f t="shared" si="10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58</v>
      </c>
      <c r="B31" s="1" t="s">
        <v>31</v>
      </c>
      <c r="C31" s="1"/>
      <c r="D31" s="1">
        <v>1760</v>
      </c>
      <c r="E31" s="1"/>
      <c r="F31" s="1"/>
      <c r="G31" s="6">
        <v>0</v>
      </c>
      <c r="H31" s="1" t="e">
        <v>#N/A</v>
      </c>
      <c r="I31" s="1"/>
      <c r="J31" s="1"/>
      <c r="K31" s="1">
        <f t="shared" si="1"/>
        <v>0</v>
      </c>
      <c r="L31" s="1"/>
      <c r="M31" s="1"/>
      <c r="N31" s="1">
        <v>0</v>
      </c>
      <c r="O31" s="1">
        <f t="shared" si="3"/>
        <v>0</v>
      </c>
      <c r="P31" s="5"/>
      <c r="Q31" s="5"/>
      <c r="R31" s="1"/>
      <c r="S31" s="1" t="e">
        <f t="shared" si="4"/>
        <v>#DIV/0!</v>
      </c>
      <c r="T31" s="1" t="e">
        <f t="shared" si="5"/>
        <v>#DIV/0!</v>
      </c>
      <c r="U31" s="1">
        <v>0</v>
      </c>
      <c r="V31" s="1">
        <v>0</v>
      </c>
      <c r="W31" s="1">
        <v>0</v>
      </c>
      <c r="X31" s="1"/>
      <c r="Y31" s="1">
        <f t="shared" si="6"/>
        <v>0</v>
      </c>
      <c r="Z31" s="6"/>
      <c r="AA31" s="9">
        <v>0</v>
      </c>
      <c r="AB31" s="1">
        <f t="shared" si="10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59</v>
      </c>
      <c r="B32" s="1" t="s">
        <v>31</v>
      </c>
      <c r="C32" s="1">
        <v>128</v>
      </c>
      <c r="D32" s="1">
        <v>1960</v>
      </c>
      <c r="E32" s="1">
        <v>138</v>
      </c>
      <c r="F32" s="1">
        <v>27</v>
      </c>
      <c r="G32" s="6">
        <v>0.75</v>
      </c>
      <c r="H32" s="1">
        <v>180</v>
      </c>
      <c r="I32" s="1"/>
      <c r="J32" s="1">
        <v>140</v>
      </c>
      <c r="K32" s="1">
        <f t="shared" si="1"/>
        <v>-2</v>
      </c>
      <c r="L32" s="1"/>
      <c r="M32" s="1"/>
      <c r="N32" s="1">
        <v>464</v>
      </c>
      <c r="O32" s="1">
        <f t="shared" si="3"/>
        <v>27.6</v>
      </c>
      <c r="P32" s="5"/>
      <c r="Q32" s="5"/>
      <c r="R32" s="1"/>
      <c r="S32" s="1">
        <f t="shared" si="4"/>
        <v>17.789855072463766</v>
      </c>
      <c r="T32" s="1">
        <f t="shared" si="5"/>
        <v>17.789855072463766</v>
      </c>
      <c r="U32" s="1">
        <v>34.4</v>
      </c>
      <c r="V32" s="1">
        <v>0</v>
      </c>
      <c r="W32" s="1">
        <v>24.8</v>
      </c>
      <c r="X32" s="1"/>
      <c r="Y32" s="1">
        <f t="shared" si="6"/>
        <v>0</v>
      </c>
      <c r="Z32" s="6">
        <v>8</v>
      </c>
      <c r="AA32" s="9">
        <f t="shared" si="9"/>
        <v>0</v>
      </c>
      <c r="AB32" s="1">
        <f t="shared" si="10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60</v>
      </c>
      <c r="B33" s="1" t="s">
        <v>31</v>
      </c>
      <c r="C33" s="1"/>
      <c r="D33" s="1">
        <v>2078</v>
      </c>
      <c r="E33" s="1"/>
      <c r="F33" s="1"/>
      <c r="G33" s="6">
        <v>0</v>
      </c>
      <c r="H33" s="1" t="e">
        <v>#N/A</v>
      </c>
      <c r="I33" s="1"/>
      <c r="J33" s="1"/>
      <c r="K33" s="1">
        <f t="shared" si="1"/>
        <v>0</v>
      </c>
      <c r="L33" s="1"/>
      <c r="M33" s="1"/>
      <c r="N33" s="1">
        <v>0</v>
      </c>
      <c r="O33" s="1">
        <f t="shared" si="3"/>
        <v>0</v>
      </c>
      <c r="P33" s="5"/>
      <c r="Q33" s="5"/>
      <c r="R33" s="1"/>
      <c r="S33" s="1" t="e">
        <f t="shared" si="4"/>
        <v>#DIV/0!</v>
      </c>
      <c r="T33" s="1" t="e">
        <f t="shared" si="5"/>
        <v>#DIV/0!</v>
      </c>
      <c r="U33" s="1">
        <v>0</v>
      </c>
      <c r="V33" s="1">
        <v>0</v>
      </c>
      <c r="W33" s="1">
        <v>0</v>
      </c>
      <c r="X33" s="1"/>
      <c r="Y33" s="1">
        <f t="shared" si="6"/>
        <v>0</v>
      </c>
      <c r="Z33" s="6"/>
      <c r="AA33" s="9">
        <v>0</v>
      </c>
      <c r="AB33" s="1">
        <f t="shared" si="10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61</v>
      </c>
      <c r="B34" s="1" t="s">
        <v>31</v>
      </c>
      <c r="C34" s="1"/>
      <c r="D34" s="1">
        <v>2032</v>
      </c>
      <c r="E34" s="1"/>
      <c r="F34" s="1"/>
      <c r="G34" s="6">
        <v>0</v>
      </c>
      <c r="H34" s="1" t="e">
        <v>#N/A</v>
      </c>
      <c r="I34" s="1"/>
      <c r="J34" s="1"/>
      <c r="K34" s="1">
        <f t="shared" si="1"/>
        <v>0</v>
      </c>
      <c r="L34" s="1"/>
      <c r="M34" s="1"/>
      <c r="N34" s="1">
        <v>0</v>
      </c>
      <c r="O34" s="1">
        <f t="shared" si="3"/>
        <v>0</v>
      </c>
      <c r="P34" s="5"/>
      <c r="Q34" s="5"/>
      <c r="R34" s="1"/>
      <c r="S34" s="1" t="e">
        <f t="shared" si="4"/>
        <v>#DIV/0!</v>
      </c>
      <c r="T34" s="1" t="e">
        <f t="shared" si="5"/>
        <v>#DIV/0!</v>
      </c>
      <c r="U34" s="1">
        <v>0</v>
      </c>
      <c r="V34" s="1">
        <v>0</v>
      </c>
      <c r="W34" s="1">
        <v>0</v>
      </c>
      <c r="X34" s="1"/>
      <c r="Y34" s="1">
        <f t="shared" si="6"/>
        <v>0</v>
      </c>
      <c r="Z34" s="6"/>
      <c r="AA34" s="9">
        <v>0</v>
      </c>
      <c r="AB34" s="1">
        <f t="shared" si="10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62</v>
      </c>
      <c r="B35" s="1" t="s">
        <v>31</v>
      </c>
      <c r="C35" s="1">
        <v>49</v>
      </c>
      <c r="D35" s="1">
        <v>184</v>
      </c>
      <c r="E35" s="1">
        <v>45</v>
      </c>
      <c r="F35" s="1">
        <v>170</v>
      </c>
      <c r="G35" s="6">
        <v>0.9</v>
      </c>
      <c r="H35" s="1">
        <v>180</v>
      </c>
      <c r="I35" s="1"/>
      <c r="J35" s="1">
        <v>45</v>
      </c>
      <c r="K35" s="1">
        <f t="shared" si="1"/>
        <v>0</v>
      </c>
      <c r="L35" s="1"/>
      <c r="M35" s="1"/>
      <c r="N35" s="1">
        <v>24</v>
      </c>
      <c r="O35" s="1">
        <f t="shared" si="3"/>
        <v>9</v>
      </c>
      <c r="P35" s="5"/>
      <c r="Q35" s="5"/>
      <c r="R35" s="1"/>
      <c r="S35" s="1">
        <f t="shared" si="4"/>
        <v>21.555555555555557</v>
      </c>
      <c r="T35" s="1">
        <f t="shared" si="5"/>
        <v>21.555555555555557</v>
      </c>
      <c r="U35" s="1">
        <v>13</v>
      </c>
      <c r="V35" s="1">
        <v>17.600000000000001</v>
      </c>
      <c r="W35" s="1">
        <v>13.8</v>
      </c>
      <c r="X35" s="1"/>
      <c r="Y35" s="1">
        <f t="shared" si="6"/>
        <v>0</v>
      </c>
      <c r="Z35" s="6">
        <v>8</v>
      </c>
      <c r="AA35" s="9">
        <f t="shared" si="9"/>
        <v>0</v>
      </c>
      <c r="AB35" s="1">
        <f t="shared" si="10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63</v>
      </c>
      <c r="B36" s="1" t="s">
        <v>31</v>
      </c>
      <c r="C36" s="1">
        <v>156</v>
      </c>
      <c r="D36" s="1">
        <v>122</v>
      </c>
      <c r="E36" s="1">
        <v>75</v>
      </c>
      <c r="F36" s="1">
        <v>173</v>
      </c>
      <c r="G36" s="6">
        <v>0.9</v>
      </c>
      <c r="H36" s="1">
        <v>180</v>
      </c>
      <c r="I36" s="1"/>
      <c r="J36" s="1">
        <v>73</v>
      </c>
      <c r="K36" s="1">
        <f t="shared" ref="K36:K63" si="11">E36-J36</f>
        <v>2</v>
      </c>
      <c r="L36" s="1"/>
      <c r="M36" s="1"/>
      <c r="N36" s="1">
        <v>96</v>
      </c>
      <c r="O36" s="1">
        <f t="shared" si="3"/>
        <v>15</v>
      </c>
      <c r="P36" s="5"/>
      <c r="Q36" s="5"/>
      <c r="R36" s="1"/>
      <c r="S36" s="1">
        <f t="shared" si="4"/>
        <v>17.933333333333334</v>
      </c>
      <c r="T36" s="1">
        <f t="shared" si="5"/>
        <v>17.933333333333334</v>
      </c>
      <c r="U36" s="1">
        <v>18</v>
      </c>
      <c r="V36" s="1">
        <v>7.2</v>
      </c>
      <c r="W36" s="1">
        <v>22</v>
      </c>
      <c r="X36" s="1"/>
      <c r="Y36" s="1">
        <f t="shared" si="6"/>
        <v>0</v>
      </c>
      <c r="Z36" s="6">
        <v>8</v>
      </c>
      <c r="AA36" s="9">
        <f t="shared" si="9"/>
        <v>0</v>
      </c>
      <c r="AB36" s="1">
        <f t="shared" si="10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64</v>
      </c>
      <c r="B37" s="1" t="s">
        <v>31</v>
      </c>
      <c r="C37" s="1"/>
      <c r="D37" s="1">
        <v>1600</v>
      </c>
      <c r="E37" s="1"/>
      <c r="F37" s="1"/>
      <c r="G37" s="6">
        <v>0</v>
      </c>
      <c r="H37" s="1" t="e">
        <v>#N/A</v>
      </c>
      <c r="I37" s="1"/>
      <c r="J37" s="1"/>
      <c r="K37" s="1">
        <f t="shared" si="11"/>
        <v>0</v>
      </c>
      <c r="L37" s="1"/>
      <c r="M37" s="1"/>
      <c r="N37" s="1">
        <v>0</v>
      </c>
      <c r="O37" s="1">
        <f t="shared" si="3"/>
        <v>0</v>
      </c>
      <c r="P37" s="5"/>
      <c r="Q37" s="5"/>
      <c r="R37" s="1"/>
      <c r="S37" s="1" t="e">
        <f t="shared" si="4"/>
        <v>#DIV/0!</v>
      </c>
      <c r="T37" s="1" t="e">
        <f t="shared" si="5"/>
        <v>#DIV/0!</v>
      </c>
      <c r="U37" s="1">
        <v>0</v>
      </c>
      <c r="V37" s="1">
        <v>0</v>
      </c>
      <c r="W37" s="1">
        <v>0</v>
      </c>
      <c r="X37" s="1"/>
      <c r="Y37" s="1">
        <f t="shared" si="6"/>
        <v>0</v>
      </c>
      <c r="Z37" s="6"/>
      <c r="AA37" s="9">
        <v>0</v>
      </c>
      <c r="AB37" s="1">
        <f t="shared" si="10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65</v>
      </c>
      <c r="B38" s="1" t="s">
        <v>31</v>
      </c>
      <c r="C38" s="1">
        <v>193</v>
      </c>
      <c r="D38" s="1">
        <v>152</v>
      </c>
      <c r="E38" s="1">
        <v>114</v>
      </c>
      <c r="F38" s="1">
        <v>191</v>
      </c>
      <c r="G38" s="6">
        <v>0.9</v>
      </c>
      <c r="H38" s="1">
        <v>180</v>
      </c>
      <c r="I38" s="1"/>
      <c r="J38" s="1">
        <v>110</v>
      </c>
      <c r="K38" s="1">
        <f t="shared" si="11"/>
        <v>4</v>
      </c>
      <c r="L38" s="1"/>
      <c r="M38" s="1"/>
      <c r="N38" s="1">
        <v>176</v>
      </c>
      <c r="O38" s="1">
        <f t="shared" si="3"/>
        <v>22.8</v>
      </c>
      <c r="P38" s="5"/>
      <c r="Q38" s="5"/>
      <c r="R38" s="1"/>
      <c r="S38" s="1">
        <f t="shared" si="4"/>
        <v>16.096491228070175</v>
      </c>
      <c r="T38" s="1">
        <f t="shared" si="5"/>
        <v>16.096491228070175</v>
      </c>
      <c r="U38" s="1">
        <v>27</v>
      </c>
      <c r="V38" s="1">
        <v>3.2</v>
      </c>
      <c r="W38" s="1">
        <v>30.8</v>
      </c>
      <c r="X38" s="1"/>
      <c r="Y38" s="1">
        <f t="shared" si="6"/>
        <v>0</v>
      </c>
      <c r="Z38" s="6">
        <v>8</v>
      </c>
      <c r="AA38" s="9">
        <f t="shared" si="9"/>
        <v>0</v>
      </c>
      <c r="AB38" s="1">
        <f t="shared" si="10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66</v>
      </c>
      <c r="B39" s="1" t="s">
        <v>31</v>
      </c>
      <c r="C39" s="1">
        <v>34</v>
      </c>
      <c r="D39" s="1">
        <v>48</v>
      </c>
      <c r="E39" s="1">
        <v>30</v>
      </c>
      <c r="F39" s="1">
        <v>37</v>
      </c>
      <c r="G39" s="6">
        <v>0.43</v>
      </c>
      <c r="H39" s="1">
        <v>180</v>
      </c>
      <c r="I39" s="1"/>
      <c r="J39" s="1">
        <v>31</v>
      </c>
      <c r="K39" s="1">
        <f t="shared" si="11"/>
        <v>-1</v>
      </c>
      <c r="L39" s="1"/>
      <c r="M39" s="1"/>
      <c r="N39" s="1">
        <v>80</v>
      </c>
      <c r="O39" s="1">
        <f t="shared" si="3"/>
        <v>6</v>
      </c>
      <c r="P39" s="5"/>
      <c r="Q39" s="5"/>
      <c r="R39" s="1"/>
      <c r="S39" s="1">
        <f t="shared" si="4"/>
        <v>19.5</v>
      </c>
      <c r="T39" s="1">
        <f t="shared" si="5"/>
        <v>19.5</v>
      </c>
      <c r="U39" s="1">
        <v>8.1999999999999993</v>
      </c>
      <c r="V39" s="1">
        <v>1.2</v>
      </c>
      <c r="W39" s="1">
        <v>3.8</v>
      </c>
      <c r="X39" s="1"/>
      <c r="Y39" s="1">
        <f t="shared" si="6"/>
        <v>0</v>
      </c>
      <c r="Z39" s="6">
        <v>16</v>
      </c>
      <c r="AA39" s="9">
        <f t="shared" si="9"/>
        <v>0</v>
      </c>
      <c r="AB39" s="1">
        <f t="shared" si="10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67</v>
      </c>
      <c r="B40" s="1" t="s">
        <v>40</v>
      </c>
      <c r="C40" s="1">
        <v>835</v>
      </c>
      <c r="D40" s="1">
        <v>200</v>
      </c>
      <c r="E40" s="1">
        <v>485</v>
      </c>
      <c r="F40" s="1">
        <v>440</v>
      </c>
      <c r="G40" s="6">
        <v>1</v>
      </c>
      <c r="H40" s="1">
        <v>180</v>
      </c>
      <c r="I40" s="1"/>
      <c r="J40" s="1">
        <v>485</v>
      </c>
      <c r="K40" s="1">
        <f t="shared" si="11"/>
        <v>0</v>
      </c>
      <c r="L40" s="1"/>
      <c r="M40" s="1"/>
      <c r="N40" s="1">
        <v>1300</v>
      </c>
      <c r="O40" s="1">
        <f t="shared" si="3"/>
        <v>97</v>
      </c>
      <c r="P40" s="5"/>
      <c r="Q40" s="5"/>
      <c r="R40" s="1"/>
      <c r="S40" s="1">
        <f t="shared" si="4"/>
        <v>17.938144329896907</v>
      </c>
      <c r="T40" s="1">
        <f t="shared" si="5"/>
        <v>17.938144329896907</v>
      </c>
      <c r="U40" s="1">
        <v>123</v>
      </c>
      <c r="V40" s="1">
        <v>71</v>
      </c>
      <c r="W40" s="1">
        <v>131</v>
      </c>
      <c r="X40" s="1"/>
      <c r="Y40" s="1">
        <f t="shared" si="6"/>
        <v>0</v>
      </c>
      <c r="Z40" s="6">
        <v>5</v>
      </c>
      <c r="AA40" s="9">
        <f t="shared" si="9"/>
        <v>0</v>
      </c>
      <c r="AB40" s="1">
        <f t="shared" si="10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68</v>
      </c>
      <c r="B41" s="1" t="s">
        <v>31</v>
      </c>
      <c r="C41" s="1">
        <v>409</v>
      </c>
      <c r="D41" s="1">
        <v>104</v>
      </c>
      <c r="E41" s="1">
        <v>233</v>
      </c>
      <c r="F41" s="1">
        <v>161</v>
      </c>
      <c r="G41" s="6">
        <v>0.9</v>
      </c>
      <c r="H41" s="1">
        <v>180</v>
      </c>
      <c r="I41" s="1"/>
      <c r="J41" s="1">
        <v>229</v>
      </c>
      <c r="K41" s="1">
        <f t="shared" si="11"/>
        <v>4</v>
      </c>
      <c r="L41" s="1"/>
      <c r="M41" s="1"/>
      <c r="N41" s="1">
        <v>520</v>
      </c>
      <c r="O41" s="1">
        <f t="shared" si="3"/>
        <v>46.6</v>
      </c>
      <c r="P41" s="5"/>
      <c r="Q41" s="5"/>
      <c r="R41" s="1"/>
      <c r="S41" s="1">
        <f t="shared" si="4"/>
        <v>14.613733905579398</v>
      </c>
      <c r="T41" s="1">
        <f t="shared" si="5"/>
        <v>14.613733905579398</v>
      </c>
      <c r="U41" s="1">
        <v>53</v>
      </c>
      <c r="V41" s="1">
        <v>2.2000000000000002</v>
      </c>
      <c r="W41" s="1">
        <v>57.6</v>
      </c>
      <c r="X41" s="1"/>
      <c r="Y41" s="1">
        <f t="shared" si="6"/>
        <v>0</v>
      </c>
      <c r="Z41" s="6">
        <v>8</v>
      </c>
      <c r="AA41" s="9">
        <f t="shared" si="9"/>
        <v>0</v>
      </c>
      <c r="AB41" s="1">
        <f t="shared" si="10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69</v>
      </c>
      <c r="B42" s="1" t="s">
        <v>31</v>
      </c>
      <c r="C42" s="1">
        <v>99</v>
      </c>
      <c r="D42" s="1">
        <v>48</v>
      </c>
      <c r="E42" s="1">
        <v>87</v>
      </c>
      <c r="F42" s="1">
        <v>32</v>
      </c>
      <c r="G42" s="6">
        <v>0.43</v>
      </c>
      <c r="H42" s="1">
        <v>180</v>
      </c>
      <c r="I42" s="1"/>
      <c r="J42" s="1">
        <v>87</v>
      </c>
      <c r="K42" s="1">
        <f t="shared" si="11"/>
        <v>0</v>
      </c>
      <c r="L42" s="1"/>
      <c r="M42" s="1"/>
      <c r="N42" s="1">
        <v>192</v>
      </c>
      <c r="O42" s="1">
        <f t="shared" si="3"/>
        <v>17.399999999999999</v>
      </c>
      <c r="P42" s="5">
        <f t="shared" ref="P42" si="12">14*O42-N42-F42</f>
        <v>19.599999999999966</v>
      </c>
      <c r="Q42" s="5"/>
      <c r="R42" s="1"/>
      <c r="S42" s="1">
        <f t="shared" si="4"/>
        <v>14</v>
      </c>
      <c r="T42" s="1">
        <f t="shared" si="5"/>
        <v>12.873563218390805</v>
      </c>
      <c r="U42" s="1">
        <v>17.600000000000001</v>
      </c>
      <c r="V42" s="1">
        <v>10.199999999999999</v>
      </c>
      <c r="W42" s="1">
        <v>13.8</v>
      </c>
      <c r="X42" s="1"/>
      <c r="Y42" s="1">
        <f t="shared" si="6"/>
        <v>8.4279999999999848</v>
      </c>
      <c r="Z42" s="6">
        <v>16</v>
      </c>
      <c r="AA42" s="9">
        <v>2</v>
      </c>
      <c r="AB42" s="1">
        <f t="shared" si="10"/>
        <v>13.76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70</v>
      </c>
      <c r="B43" s="1" t="s">
        <v>31</v>
      </c>
      <c r="C43" s="1"/>
      <c r="D43" s="1">
        <v>304</v>
      </c>
      <c r="E43" s="1">
        <v>155</v>
      </c>
      <c r="F43" s="1">
        <v>149</v>
      </c>
      <c r="G43" s="6">
        <v>0.7</v>
      </c>
      <c r="H43" s="1">
        <v>180</v>
      </c>
      <c r="I43" s="1"/>
      <c r="J43" s="1">
        <v>154</v>
      </c>
      <c r="K43" s="1">
        <f t="shared" si="11"/>
        <v>1</v>
      </c>
      <c r="L43" s="1"/>
      <c r="M43" s="1"/>
      <c r="N43" s="1">
        <v>64</v>
      </c>
      <c r="O43" s="1">
        <f t="shared" si="3"/>
        <v>31</v>
      </c>
      <c r="P43" s="5">
        <f>17*O43-N43-F43</f>
        <v>314</v>
      </c>
      <c r="Q43" s="5"/>
      <c r="R43" s="1"/>
      <c r="S43" s="1">
        <f t="shared" si="4"/>
        <v>17</v>
      </c>
      <c r="T43" s="1">
        <f t="shared" si="5"/>
        <v>6.870967741935484</v>
      </c>
      <c r="U43" s="1">
        <v>20.2</v>
      </c>
      <c r="V43" s="1">
        <v>25.2</v>
      </c>
      <c r="W43" s="1">
        <v>15</v>
      </c>
      <c r="X43" s="1"/>
      <c r="Y43" s="1">
        <f t="shared" si="6"/>
        <v>219.79999999999998</v>
      </c>
      <c r="Z43" s="6">
        <v>8</v>
      </c>
      <c r="AA43" s="9">
        <v>40</v>
      </c>
      <c r="AB43" s="1">
        <f t="shared" si="10"/>
        <v>224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71</v>
      </c>
      <c r="B44" s="1" t="s">
        <v>31</v>
      </c>
      <c r="C44" s="1"/>
      <c r="D44" s="1">
        <v>392</v>
      </c>
      <c r="E44" s="1">
        <v>87</v>
      </c>
      <c r="F44" s="1">
        <v>305</v>
      </c>
      <c r="G44" s="6">
        <v>0.9</v>
      </c>
      <c r="H44" s="1">
        <v>180</v>
      </c>
      <c r="I44" s="1"/>
      <c r="J44" s="1">
        <v>86</v>
      </c>
      <c r="K44" s="1">
        <f t="shared" si="11"/>
        <v>1</v>
      </c>
      <c r="L44" s="1"/>
      <c r="M44" s="1"/>
      <c r="N44" s="1">
        <v>0</v>
      </c>
      <c r="O44" s="1">
        <f t="shared" si="3"/>
        <v>17.399999999999999</v>
      </c>
      <c r="P44" s="5"/>
      <c r="Q44" s="5"/>
      <c r="R44" s="1"/>
      <c r="S44" s="1">
        <f t="shared" si="4"/>
        <v>17.52873563218391</v>
      </c>
      <c r="T44" s="1">
        <f t="shared" si="5"/>
        <v>17.52873563218391</v>
      </c>
      <c r="U44" s="1">
        <v>19.600000000000001</v>
      </c>
      <c r="V44" s="1">
        <v>30.8</v>
      </c>
      <c r="W44" s="1">
        <v>16.399999999999999</v>
      </c>
      <c r="X44" s="1"/>
      <c r="Y44" s="1">
        <f t="shared" si="6"/>
        <v>0</v>
      </c>
      <c r="Z44" s="6">
        <v>8</v>
      </c>
      <c r="AA44" s="9">
        <f t="shared" si="9"/>
        <v>0</v>
      </c>
      <c r="AB44" s="1">
        <f t="shared" si="10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72</v>
      </c>
      <c r="B45" s="1" t="s">
        <v>31</v>
      </c>
      <c r="C45" s="1">
        <v>114</v>
      </c>
      <c r="D45" s="1">
        <v>120</v>
      </c>
      <c r="E45" s="1">
        <v>57</v>
      </c>
      <c r="F45" s="1">
        <v>149</v>
      </c>
      <c r="G45" s="6">
        <v>0.9</v>
      </c>
      <c r="H45" s="1">
        <v>180</v>
      </c>
      <c r="I45" s="1"/>
      <c r="J45" s="1">
        <v>55</v>
      </c>
      <c r="K45" s="1">
        <f t="shared" si="11"/>
        <v>2</v>
      </c>
      <c r="L45" s="1"/>
      <c r="M45" s="1"/>
      <c r="N45" s="1">
        <v>120</v>
      </c>
      <c r="O45" s="1">
        <f t="shared" si="3"/>
        <v>11.4</v>
      </c>
      <c r="P45" s="5"/>
      <c r="Q45" s="5"/>
      <c r="R45" s="1"/>
      <c r="S45" s="1">
        <f t="shared" si="4"/>
        <v>23.596491228070175</v>
      </c>
      <c r="T45" s="1">
        <f t="shared" si="5"/>
        <v>23.596491228070175</v>
      </c>
      <c r="U45" s="1">
        <v>17</v>
      </c>
      <c r="V45" s="1">
        <v>9.1999999999999993</v>
      </c>
      <c r="W45" s="1">
        <v>17.2</v>
      </c>
      <c r="X45" s="1"/>
      <c r="Y45" s="1">
        <f t="shared" si="6"/>
        <v>0</v>
      </c>
      <c r="Z45" s="6">
        <v>8</v>
      </c>
      <c r="AA45" s="9">
        <f t="shared" si="9"/>
        <v>0</v>
      </c>
      <c r="AB45" s="1">
        <f t="shared" si="10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73</v>
      </c>
      <c r="B46" s="1" t="s">
        <v>40</v>
      </c>
      <c r="C46" s="1">
        <v>665</v>
      </c>
      <c r="D46" s="1">
        <v>200</v>
      </c>
      <c r="E46" s="1">
        <v>405</v>
      </c>
      <c r="F46" s="1">
        <v>350</v>
      </c>
      <c r="G46" s="6">
        <v>1</v>
      </c>
      <c r="H46" s="1">
        <v>180</v>
      </c>
      <c r="I46" s="1"/>
      <c r="J46" s="1">
        <v>390</v>
      </c>
      <c r="K46" s="1">
        <f t="shared" si="11"/>
        <v>15</v>
      </c>
      <c r="L46" s="1"/>
      <c r="M46" s="1"/>
      <c r="N46" s="1">
        <v>1300</v>
      </c>
      <c r="O46" s="1">
        <f t="shared" si="3"/>
        <v>81</v>
      </c>
      <c r="P46" s="5"/>
      <c r="Q46" s="5"/>
      <c r="R46" s="1"/>
      <c r="S46" s="1">
        <f t="shared" si="4"/>
        <v>20.37037037037037</v>
      </c>
      <c r="T46" s="1">
        <f t="shared" si="5"/>
        <v>20.37037037037037</v>
      </c>
      <c r="U46" s="1">
        <v>110</v>
      </c>
      <c r="V46" s="1">
        <v>54</v>
      </c>
      <c r="W46" s="1">
        <v>115.22</v>
      </c>
      <c r="X46" s="1"/>
      <c r="Y46" s="1">
        <f t="shared" si="6"/>
        <v>0</v>
      </c>
      <c r="Z46" s="6">
        <v>5</v>
      </c>
      <c r="AA46" s="9">
        <f t="shared" si="9"/>
        <v>0</v>
      </c>
      <c r="AB46" s="1">
        <f t="shared" si="10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74</v>
      </c>
      <c r="B47" s="1" t="s">
        <v>31</v>
      </c>
      <c r="C47" s="1">
        <v>46</v>
      </c>
      <c r="D47" s="1">
        <v>1</v>
      </c>
      <c r="E47" s="1"/>
      <c r="F47" s="1">
        <v>44</v>
      </c>
      <c r="G47" s="6">
        <v>0.43</v>
      </c>
      <c r="H47" s="1">
        <v>180</v>
      </c>
      <c r="I47" s="1"/>
      <c r="J47" s="1"/>
      <c r="K47" s="1">
        <f t="shared" si="11"/>
        <v>0</v>
      </c>
      <c r="L47" s="1"/>
      <c r="M47" s="1"/>
      <c r="N47" s="1">
        <v>0</v>
      </c>
      <c r="O47" s="1">
        <f t="shared" si="3"/>
        <v>0</v>
      </c>
      <c r="P47" s="5"/>
      <c r="Q47" s="5"/>
      <c r="R47" s="1"/>
      <c r="S47" s="1" t="e">
        <f t="shared" si="4"/>
        <v>#DIV/0!</v>
      </c>
      <c r="T47" s="1" t="e">
        <f t="shared" si="5"/>
        <v>#DIV/0!</v>
      </c>
      <c r="U47" s="1">
        <v>1.4</v>
      </c>
      <c r="V47" s="1">
        <v>0.6</v>
      </c>
      <c r="W47" s="1">
        <v>1.4</v>
      </c>
      <c r="X47" s="15" t="s">
        <v>75</v>
      </c>
      <c r="Y47" s="1">
        <f t="shared" si="6"/>
        <v>0</v>
      </c>
      <c r="Z47" s="6">
        <v>16</v>
      </c>
      <c r="AA47" s="9">
        <f t="shared" si="9"/>
        <v>0</v>
      </c>
      <c r="AB47" s="1">
        <f t="shared" si="10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76</v>
      </c>
      <c r="B48" s="1" t="s">
        <v>31</v>
      </c>
      <c r="C48" s="1">
        <v>7</v>
      </c>
      <c r="D48" s="1">
        <v>48</v>
      </c>
      <c r="E48" s="1">
        <v>7</v>
      </c>
      <c r="F48" s="1">
        <v>43</v>
      </c>
      <c r="G48" s="6">
        <v>0.9</v>
      </c>
      <c r="H48" s="1">
        <v>180</v>
      </c>
      <c r="I48" s="1"/>
      <c r="J48" s="1">
        <v>10</v>
      </c>
      <c r="K48" s="1">
        <f t="shared" si="11"/>
        <v>-3</v>
      </c>
      <c r="L48" s="1"/>
      <c r="M48" s="1"/>
      <c r="N48" s="1">
        <v>80</v>
      </c>
      <c r="O48" s="1">
        <f t="shared" si="3"/>
        <v>1.4</v>
      </c>
      <c r="P48" s="5"/>
      <c r="Q48" s="5"/>
      <c r="R48" s="1"/>
      <c r="S48" s="1">
        <f t="shared" si="4"/>
        <v>87.857142857142861</v>
      </c>
      <c r="T48" s="1">
        <f t="shared" si="5"/>
        <v>87.857142857142861</v>
      </c>
      <c r="U48" s="1">
        <v>7.2</v>
      </c>
      <c r="V48" s="1">
        <v>5.4</v>
      </c>
      <c r="W48" s="1">
        <v>2.4</v>
      </c>
      <c r="X48" s="1"/>
      <c r="Y48" s="1">
        <f t="shared" si="6"/>
        <v>0</v>
      </c>
      <c r="Z48" s="6">
        <v>8</v>
      </c>
      <c r="AA48" s="9">
        <f t="shared" si="9"/>
        <v>0</v>
      </c>
      <c r="AB48" s="1">
        <f t="shared" si="10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77</v>
      </c>
      <c r="B49" s="1" t="s">
        <v>31</v>
      </c>
      <c r="C49" s="1">
        <v>64</v>
      </c>
      <c r="D49" s="1">
        <v>1</v>
      </c>
      <c r="E49" s="1">
        <v>10</v>
      </c>
      <c r="F49" s="1">
        <v>49</v>
      </c>
      <c r="G49" s="6">
        <v>0.43</v>
      </c>
      <c r="H49" s="1">
        <v>180</v>
      </c>
      <c r="I49" s="1"/>
      <c r="J49" s="1">
        <v>9</v>
      </c>
      <c r="K49" s="1">
        <f t="shared" si="11"/>
        <v>1</v>
      </c>
      <c r="L49" s="1"/>
      <c r="M49" s="1"/>
      <c r="N49" s="1">
        <v>48</v>
      </c>
      <c r="O49" s="1">
        <f t="shared" si="3"/>
        <v>2</v>
      </c>
      <c r="P49" s="5"/>
      <c r="Q49" s="5"/>
      <c r="R49" s="1"/>
      <c r="S49" s="1">
        <f t="shared" si="4"/>
        <v>48.5</v>
      </c>
      <c r="T49" s="1">
        <f t="shared" si="5"/>
        <v>48.5</v>
      </c>
      <c r="U49" s="1">
        <v>5.6</v>
      </c>
      <c r="V49" s="1">
        <v>2</v>
      </c>
      <c r="W49" s="1">
        <v>3.2</v>
      </c>
      <c r="X49" s="1"/>
      <c r="Y49" s="1">
        <f t="shared" si="6"/>
        <v>0</v>
      </c>
      <c r="Z49" s="6">
        <v>16</v>
      </c>
      <c r="AA49" s="9">
        <f t="shared" si="9"/>
        <v>0</v>
      </c>
      <c r="AB49" s="1">
        <f t="shared" si="10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78</v>
      </c>
      <c r="B50" s="1" t="s">
        <v>31</v>
      </c>
      <c r="C50" s="1">
        <v>51</v>
      </c>
      <c r="D50" s="1">
        <v>32</v>
      </c>
      <c r="E50" s="1">
        <v>7</v>
      </c>
      <c r="F50" s="1">
        <v>75</v>
      </c>
      <c r="G50" s="6">
        <v>0.43</v>
      </c>
      <c r="H50" s="1">
        <v>180</v>
      </c>
      <c r="I50" s="1"/>
      <c r="J50" s="1">
        <v>7</v>
      </c>
      <c r="K50" s="1">
        <f t="shared" si="11"/>
        <v>0</v>
      </c>
      <c r="L50" s="1"/>
      <c r="M50" s="1"/>
      <c r="N50" s="1">
        <v>0</v>
      </c>
      <c r="O50" s="1">
        <f t="shared" si="3"/>
        <v>1.4</v>
      </c>
      <c r="P50" s="5"/>
      <c r="Q50" s="5"/>
      <c r="R50" s="1"/>
      <c r="S50" s="1">
        <f t="shared" si="4"/>
        <v>53.571428571428577</v>
      </c>
      <c r="T50" s="1">
        <f t="shared" si="5"/>
        <v>53.571428571428577</v>
      </c>
      <c r="U50" s="1">
        <v>2.2000000000000002</v>
      </c>
      <c r="V50" s="1">
        <v>0.6</v>
      </c>
      <c r="W50" s="1">
        <v>0.8</v>
      </c>
      <c r="X50" s="16" t="s">
        <v>75</v>
      </c>
      <c r="Y50" s="1">
        <f t="shared" si="6"/>
        <v>0</v>
      </c>
      <c r="Z50" s="6">
        <v>16</v>
      </c>
      <c r="AA50" s="9">
        <f t="shared" si="9"/>
        <v>0</v>
      </c>
      <c r="AB50" s="1">
        <f t="shared" si="10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79</v>
      </c>
      <c r="B51" s="1" t="s">
        <v>31</v>
      </c>
      <c r="C51" s="1">
        <v>76</v>
      </c>
      <c r="D51" s="1"/>
      <c r="E51" s="1">
        <v>1</v>
      </c>
      <c r="F51" s="1">
        <v>75</v>
      </c>
      <c r="G51" s="6">
        <v>0.33</v>
      </c>
      <c r="H51" s="1">
        <v>365</v>
      </c>
      <c r="I51" s="1"/>
      <c r="J51" s="1">
        <v>1</v>
      </c>
      <c r="K51" s="1">
        <f t="shared" si="11"/>
        <v>0</v>
      </c>
      <c r="L51" s="1"/>
      <c r="M51" s="1"/>
      <c r="N51" s="1">
        <v>0</v>
      </c>
      <c r="O51" s="1">
        <f t="shared" si="3"/>
        <v>0.2</v>
      </c>
      <c r="P51" s="5"/>
      <c r="Q51" s="5"/>
      <c r="R51" s="1"/>
      <c r="S51" s="1">
        <f t="shared" si="4"/>
        <v>375</v>
      </c>
      <c r="T51" s="1">
        <f t="shared" si="5"/>
        <v>375</v>
      </c>
      <c r="U51" s="1">
        <v>0</v>
      </c>
      <c r="V51" s="1">
        <v>0</v>
      </c>
      <c r="W51" s="1">
        <v>0</v>
      </c>
      <c r="X51" s="15" t="s">
        <v>75</v>
      </c>
      <c r="Y51" s="1">
        <f t="shared" si="6"/>
        <v>0</v>
      </c>
      <c r="Z51" s="6">
        <v>6</v>
      </c>
      <c r="AA51" s="9">
        <f t="shared" si="9"/>
        <v>0</v>
      </c>
      <c r="AB51" s="1">
        <f t="shared" si="10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80</v>
      </c>
      <c r="B52" s="1" t="s">
        <v>40</v>
      </c>
      <c r="C52" s="1">
        <v>39</v>
      </c>
      <c r="D52" s="1"/>
      <c r="E52" s="1">
        <v>12</v>
      </c>
      <c r="F52" s="1">
        <v>27</v>
      </c>
      <c r="G52" s="6">
        <v>1</v>
      </c>
      <c r="H52" s="1">
        <v>180</v>
      </c>
      <c r="I52" s="1"/>
      <c r="J52" s="1">
        <v>12</v>
      </c>
      <c r="K52" s="1">
        <f t="shared" si="11"/>
        <v>0</v>
      </c>
      <c r="L52" s="1"/>
      <c r="M52" s="1"/>
      <c r="N52" s="1">
        <v>0</v>
      </c>
      <c r="O52" s="1">
        <f t="shared" si="3"/>
        <v>2.4</v>
      </c>
      <c r="P52" s="5">
        <f>15*O52-N52-F52</f>
        <v>9</v>
      </c>
      <c r="Q52" s="5"/>
      <c r="R52" s="1"/>
      <c r="S52" s="1">
        <f t="shared" si="4"/>
        <v>15</v>
      </c>
      <c r="T52" s="1">
        <f t="shared" si="5"/>
        <v>11.25</v>
      </c>
      <c r="U52" s="1">
        <v>1.8</v>
      </c>
      <c r="V52" s="1">
        <v>1.2</v>
      </c>
      <c r="W52" s="1">
        <v>3</v>
      </c>
      <c r="X52" s="15" t="s">
        <v>75</v>
      </c>
      <c r="Y52" s="1">
        <f t="shared" si="6"/>
        <v>9</v>
      </c>
      <c r="Z52" s="6">
        <v>3</v>
      </c>
      <c r="AA52" s="9">
        <v>3</v>
      </c>
      <c r="AB52" s="1">
        <f t="shared" si="10"/>
        <v>9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81</v>
      </c>
      <c r="B53" s="1" t="s">
        <v>31</v>
      </c>
      <c r="C53" s="1">
        <v>137</v>
      </c>
      <c r="D53" s="1">
        <v>156</v>
      </c>
      <c r="E53" s="1">
        <v>147</v>
      </c>
      <c r="F53" s="1">
        <v>102</v>
      </c>
      <c r="G53" s="6">
        <v>0.25</v>
      </c>
      <c r="H53" s="1">
        <v>180</v>
      </c>
      <c r="I53" s="1"/>
      <c r="J53" s="1">
        <v>147</v>
      </c>
      <c r="K53" s="1">
        <f t="shared" si="11"/>
        <v>0</v>
      </c>
      <c r="L53" s="1"/>
      <c r="M53" s="1"/>
      <c r="N53" s="1">
        <v>204</v>
      </c>
      <c r="O53" s="1">
        <f t="shared" si="3"/>
        <v>29.4</v>
      </c>
      <c r="P53" s="5">
        <f>17*O53-N53-F53</f>
        <v>193.79999999999995</v>
      </c>
      <c r="Q53" s="5"/>
      <c r="R53" s="1"/>
      <c r="S53" s="1">
        <f t="shared" si="4"/>
        <v>17</v>
      </c>
      <c r="T53" s="1">
        <f t="shared" si="5"/>
        <v>10.408163265306124</v>
      </c>
      <c r="U53" s="1">
        <v>25.6</v>
      </c>
      <c r="V53" s="1">
        <v>10.4</v>
      </c>
      <c r="W53" s="1">
        <v>23.4</v>
      </c>
      <c r="X53" s="1"/>
      <c r="Y53" s="1">
        <f t="shared" si="6"/>
        <v>48.449999999999989</v>
      </c>
      <c r="Z53" s="6">
        <v>12</v>
      </c>
      <c r="AA53" s="9">
        <v>17</v>
      </c>
      <c r="AB53" s="1">
        <f t="shared" si="10"/>
        <v>51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82</v>
      </c>
      <c r="B54" s="1" t="s">
        <v>31</v>
      </c>
      <c r="C54" s="1">
        <v>86</v>
      </c>
      <c r="D54" s="1">
        <v>2160</v>
      </c>
      <c r="E54" s="1">
        <v>101</v>
      </c>
      <c r="F54" s="1">
        <v>249</v>
      </c>
      <c r="G54" s="6">
        <v>0.3</v>
      </c>
      <c r="H54" s="1">
        <v>180</v>
      </c>
      <c r="I54" s="1"/>
      <c r="J54" s="1">
        <v>101</v>
      </c>
      <c r="K54" s="1">
        <f t="shared" si="11"/>
        <v>0</v>
      </c>
      <c r="L54" s="1"/>
      <c r="M54" s="1"/>
      <c r="N54" s="1">
        <v>204</v>
      </c>
      <c r="O54" s="1">
        <f t="shared" si="3"/>
        <v>20.2</v>
      </c>
      <c r="P54" s="5"/>
      <c r="Q54" s="5"/>
      <c r="R54" s="1"/>
      <c r="S54" s="1">
        <f t="shared" si="4"/>
        <v>22.425742574257427</v>
      </c>
      <c r="T54" s="1">
        <f t="shared" si="5"/>
        <v>22.425742574257427</v>
      </c>
      <c r="U54" s="1">
        <v>30.8</v>
      </c>
      <c r="V54" s="1">
        <v>27</v>
      </c>
      <c r="W54" s="1">
        <v>21.4</v>
      </c>
      <c r="X54" s="1"/>
      <c r="Y54" s="1">
        <f t="shared" si="6"/>
        <v>0</v>
      </c>
      <c r="Z54" s="6">
        <v>12</v>
      </c>
      <c r="AA54" s="9">
        <f t="shared" si="9"/>
        <v>0</v>
      </c>
      <c r="AB54" s="1">
        <f t="shared" si="10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83</v>
      </c>
      <c r="B55" s="1" t="s">
        <v>40</v>
      </c>
      <c r="C55" s="1">
        <v>59.4</v>
      </c>
      <c r="D55" s="1">
        <v>1.8</v>
      </c>
      <c r="E55" s="1">
        <v>46.8</v>
      </c>
      <c r="F55" s="1">
        <v>3.6</v>
      </c>
      <c r="G55" s="6">
        <v>1</v>
      </c>
      <c r="H55" s="1">
        <v>180</v>
      </c>
      <c r="I55" s="1"/>
      <c r="J55" s="1">
        <v>60.8</v>
      </c>
      <c r="K55" s="1">
        <f t="shared" si="11"/>
        <v>-14</v>
      </c>
      <c r="L55" s="1"/>
      <c r="M55" s="1"/>
      <c r="N55" s="1">
        <v>153</v>
      </c>
      <c r="O55" s="1">
        <f t="shared" si="3"/>
        <v>9.36</v>
      </c>
      <c r="P55" s="5"/>
      <c r="Q55" s="5"/>
      <c r="R55" s="1"/>
      <c r="S55" s="1">
        <f t="shared" si="4"/>
        <v>16.73076923076923</v>
      </c>
      <c r="T55" s="1">
        <f t="shared" si="5"/>
        <v>16.73076923076923</v>
      </c>
      <c r="U55" s="1">
        <v>11.16</v>
      </c>
      <c r="V55" s="1">
        <v>3.96</v>
      </c>
      <c r="W55" s="1">
        <v>8.4</v>
      </c>
      <c r="X55" s="1"/>
      <c r="Y55" s="1">
        <f t="shared" si="6"/>
        <v>0</v>
      </c>
      <c r="Z55" s="6">
        <v>1.8</v>
      </c>
      <c r="AA55" s="9">
        <f t="shared" si="9"/>
        <v>0</v>
      </c>
      <c r="AB55" s="1">
        <f t="shared" si="10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84</v>
      </c>
      <c r="B56" s="1" t="s">
        <v>31</v>
      </c>
      <c r="C56" s="1">
        <v>159</v>
      </c>
      <c r="D56" s="1">
        <v>1824</v>
      </c>
      <c r="E56" s="1">
        <v>98</v>
      </c>
      <c r="F56" s="1">
        <v>105</v>
      </c>
      <c r="G56" s="6">
        <v>0.3</v>
      </c>
      <c r="H56" s="1">
        <v>180</v>
      </c>
      <c r="I56" s="1"/>
      <c r="J56" s="1">
        <v>97</v>
      </c>
      <c r="K56" s="1">
        <f t="shared" si="11"/>
        <v>1</v>
      </c>
      <c r="L56" s="1"/>
      <c r="M56" s="1"/>
      <c r="N56" s="1">
        <v>60</v>
      </c>
      <c r="O56" s="1">
        <f t="shared" si="3"/>
        <v>19.600000000000001</v>
      </c>
      <c r="P56" s="5">
        <f>15*O56-N56-F56</f>
        <v>129</v>
      </c>
      <c r="Q56" s="5"/>
      <c r="R56" s="1"/>
      <c r="S56" s="1">
        <f t="shared" si="4"/>
        <v>14.999999999999998</v>
      </c>
      <c r="T56" s="1">
        <f t="shared" si="5"/>
        <v>8.4183673469387745</v>
      </c>
      <c r="U56" s="1">
        <v>14.8</v>
      </c>
      <c r="V56" s="1">
        <v>9.8000000000000007</v>
      </c>
      <c r="W56" s="1">
        <v>19.2</v>
      </c>
      <c r="X56" s="1"/>
      <c r="Y56" s="1">
        <f t="shared" si="6"/>
        <v>38.699999999999996</v>
      </c>
      <c r="Z56" s="6">
        <v>12</v>
      </c>
      <c r="AA56" s="9">
        <v>11</v>
      </c>
      <c r="AB56" s="1">
        <f t="shared" si="10"/>
        <v>39.6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85</v>
      </c>
      <c r="B57" s="1" t="s">
        <v>31</v>
      </c>
      <c r="C57" s="1">
        <v>1</v>
      </c>
      <c r="D57" s="1">
        <v>108</v>
      </c>
      <c r="E57" s="1">
        <v>60</v>
      </c>
      <c r="F57" s="1">
        <v>47</v>
      </c>
      <c r="G57" s="6">
        <v>0.2</v>
      </c>
      <c r="H57" s="1">
        <v>365</v>
      </c>
      <c r="I57" s="1"/>
      <c r="J57" s="1">
        <v>58</v>
      </c>
      <c r="K57" s="1">
        <f t="shared" si="11"/>
        <v>2</v>
      </c>
      <c r="L57" s="1"/>
      <c r="M57" s="1"/>
      <c r="N57" s="1">
        <v>132</v>
      </c>
      <c r="O57" s="1">
        <f t="shared" si="3"/>
        <v>12</v>
      </c>
      <c r="P57" s="5"/>
      <c r="Q57" s="5"/>
      <c r="R57" s="1"/>
      <c r="S57" s="1">
        <f t="shared" si="4"/>
        <v>14.916666666666666</v>
      </c>
      <c r="T57" s="1">
        <f t="shared" si="5"/>
        <v>14.916666666666666</v>
      </c>
      <c r="U57" s="1">
        <v>13.4</v>
      </c>
      <c r="V57" s="1">
        <v>9.4</v>
      </c>
      <c r="W57" s="1">
        <v>7.4</v>
      </c>
      <c r="X57" s="1"/>
      <c r="Y57" s="1">
        <f t="shared" si="6"/>
        <v>0</v>
      </c>
      <c r="Z57" s="6">
        <v>6</v>
      </c>
      <c r="AA57" s="9">
        <f t="shared" si="9"/>
        <v>0</v>
      </c>
      <c r="AB57" s="1">
        <f t="shared" si="10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86</v>
      </c>
      <c r="B58" s="1" t="s">
        <v>31</v>
      </c>
      <c r="C58" s="1">
        <v>108</v>
      </c>
      <c r="D58" s="1">
        <v>108</v>
      </c>
      <c r="E58" s="1">
        <v>65</v>
      </c>
      <c r="F58" s="1">
        <v>112</v>
      </c>
      <c r="G58" s="6">
        <v>0.2</v>
      </c>
      <c r="H58" s="1">
        <v>365</v>
      </c>
      <c r="I58" s="1"/>
      <c r="J58" s="1">
        <v>64</v>
      </c>
      <c r="K58" s="1">
        <f t="shared" si="11"/>
        <v>1</v>
      </c>
      <c r="L58" s="1"/>
      <c r="M58" s="1"/>
      <c r="N58" s="1">
        <v>186</v>
      </c>
      <c r="O58" s="1">
        <f t="shared" si="3"/>
        <v>13</v>
      </c>
      <c r="P58" s="5"/>
      <c r="Q58" s="5"/>
      <c r="R58" s="1"/>
      <c r="S58" s="1">
        <f t="shared" si="4"/>
        <v>22.923076923076923</v>
      </c>
      <c r="T58" s="1">
        <f t="shared" si="5"/>
        <v>22.923076923076923</v>
      </c>
      <c r="U58" s="1">
        <v>20</v>
      </c>
      <c r="V58" s="1">
        <v>11.2</v>
      </c>
      <c r="W58" s="1">
        <v>15.8</v>
      </c>
      <c r="X58" s="1"/>
      <c r="Y58" s="1">
        <f t="shared" si="6"/>
        <v>0</v>
      </c>
      <c r="Z58" s="6">
        <v>6</v>
      </c>
      <c r="AA58" s="9">
        <f t="shared" si="9"/>
        <v>0</v>
      </c>
      <c r="AB58" s="1">
        <f t="shared" si="10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87</v>
      </c>
      <c r="B59" s="1" t="s">
        <v>31</v>
      </c>
      <c r="C59" s="1"/>
      <c r="D59" s="1">
        <v>42</v>
      </c>
      <c r="E59" s="1">
        <v>42</v>
      </c>
      <c r="F59" s="1"/>
      <c r="G59" s="6">
        <v>0.3</v>
      </c>
      <c r="H59" s="1">
        <v>180</v>
      </c>
      <c r="I59" s="1"/>
      <c r="J59" s="1">
        <v>43</v>
      </c>
      <c r="K59" s="1">
        <f t="shared" si="11"/>
        <v>-1</v>
      </c>
      <c r="L59" s="1"/>
      <c r="M59" s="1"/>
      <c r="N59" s="1">
        <v>0</v>
      </c>
      <c r="O59" s="1">
        <f t="shared" si="3"/>
        <v>8.4</v>
      </c>
      <c r="P59" s="5">
        <f>14*O59-N59-F59</f>
        <v>117.60000000000001</v>
      </c>
      <c r="Q59" s="5"/>
      <c r="R59" s="1"/>
      <c r="S59" s="1">
        <f t="shared" si="4"/>
        <v>14</v>
      </c>
      <c r="T59" s="1">
        <f t="shared" si="5"/>
        <v>0</v>
      </c>
      <c r="U59" s="1">
        <v>0</v>
      </c>
      <c r="V59" s="1">
        <v>0</v>
      </c>
      <c r="W59" s="1">
        <v>0</v>
      </c>
      <c r="X59" s="1" t="s">
        <v>32</v>
      </c>
      <c r="Y59" s="1">
        <f t="shared" si="6"/>
        <v>35.28</v>
      </c>
      <c r="Z59" s="6">
        <v>14</v>
      </c>
      <c r="AA59" s="9">
        <v>9</v>
      </c>
      <c r="AB59" s="1">
        <f t="shared" si="10"/>
        <v>37.799999999999997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88</v>
      </c>
      <c r="B60" s="1" t="s">
        <v>31</v>
      </c>
      <c r="C60" s="1">
        <v>154</v>
      </c>
      <c r="D60" s="1">
        <v>334</v>
      </c>
      <c r="E60" s="1">
        <v>188</v>
      </c>
      <c r="F60" s="1">
        <v>234</v>
      </c>
      <c r="G60" s="6">
        <v>0.25</v>
      </c>
      <c r="H60" s="1">
        <v>180</v>
      </c>
      <c r="I60" s="1"/>
      <c r="J60" s="1">
        <v>186</v>
      </c>
      <c r="K60" s="1">
        <f t="shared" si="11"/>
        <v>2</v>
      </c>
      <c r="L60" s="1"/>
      <c r="M60" s="1"/>
      <c r="N60" s="1">
        <v>504</v>
      </c>
      <c r="O60" s="1">
        <f t="shared" si="3"/>
        <v>37.6</v>
      </c>
      <c r="P60" s="5"/>
      <c r="Q60" s="5"/>
      <c r="R60" s="1"/>
      <c r="S60" s="1">
        <f t="shared" si="4"/>
        <v>19.627659574468083</v>
      </c>
      <c r="T60" s="1">
        <f t="shared" si="5"/>
        <v>19.627659574468083</v>
      </c>
      <c r="U60" s="1">
        <v>49.2</v>
      </c>
      <c r="V60" s="1">
        <v>34.6</v>
      </c>
      <c r="W60" s="1">
        <v>33</v>
      </c>
      <c r="X60" s="1"/>
      <c r="Y60" s="1">
        <f t="shared" si="6"/>
        <v>0</v>
      </c>
      <c r="Z60" s="6">
        <v>12</v>
      </c>
      <c r="AA60" s="9">
        <f t="shared" si="9"/>
        <v>0</v>
      </c>
      <c r="AB60" s="1">
        <f t="shared" si="10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89</v>
      </c>
      <c r="B61" s="1" t="s">
        <v>31</v>
      </c>
      <c r="C61" s="1">
        <v>228</v>
      </c>
      <c r="D61" s="1">
        <v>300</v>
      </c>
      <c r="E61" s="1">
        <v>194</v>
      </c>
      <c r="F61" s="1">
        <v>264</v>
      </c>
      <c r="G61" s="6">
        <v>0.25</v>
      </c>
      <c r="H61" s="1">
        <v>180</v>
      </c>
      <c r="I61" s="1"/>
      <c r="J61" s="1">
        <v>192</v>
      </c>
      <c r="K61" s="1">
        <f t="shared" si="11"/>
        <v>2</v>
      </c>
      <c r="L61" s="1"/>
      <c r="M61" s="1"/>
      <c r="N61" s="1">
        <v>288</v>
      </c>
      <c r="O61" s="1">
        <f t="shared" si="3"/>
        <v>38.799999999999997</v>
      </c>
      <c r="P61" s="5"/>
      <c r="Q61" s="5"/>
      <c r="R61" s="1"/>
      <c r="S61" s="1">
        <f t="shared" si="4"/>
        <v>14.226804123711341</v>
      </c>
      <c r="T61" s="1">
        <f t="shared" si="5"/>
        <v>14.226804123711341</v>
      </c>
      <c r="U61" s="1">
        <v>41.2</v>
      </c>
      <c r="V61" s="1">
        <v>35.799999999999997</v>
      </c>
      <c r="W61" s="1">
        <v>34.799999999999997</v>
      </c>
      <c r="X61" s="1"/>
      <c r="Y61" s="1">
        <f t="shared" si="6"/>
        <v>0</v>
      </c>
      <c r="Z61" s="6">
        <v>12</v>
      </c>
      <c r="AA61" s="9">
        <f t="shared" si="9"/>
        <v>0</v>
      </c>
      <c r="AB61" s="1">
        <f t="shared" si="10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90</v>
      </c>
      <c r="B62" s="1" t="s">
        <v>40</v>
      </c>
      <c r="C62" s="1">
        <v>64.8</v>
      </c>
      <c r="D62" s="1">
        <v>99.9</v>
      </c>
      <c r="E62" s="1">
        <v>24.3</v>
      </c>
      <c r="F62" s="1">
        <v>129.6</v>
      </c>
      <c r="G62" s="6">
        <v>1</v>
      </c>
      <c r="H62" s="1">
        <v>180</v>
      </c>
      <c r="I62" s="1"/>
      <c r="J62" s="1">
        <v>24.3</v>
      </c>
      <c r="K62" s="1">
        <f t="shared" si="11"/>
        <v>0</v>
      </c>
      <c r="L62" s="1"/>
      <c r="M62" s="1"/>
      <c r="N62" s="1">
        <v>78.300000000000011</v>
      </c>
      <c r="O62" s="1">
        <f t="shared" si="3"/>
        <v>4.8600000000000003</v>
      </c>
      <c r="P62" s="5"/>
      <c r="Q62" s="5"/>
      <c r="R62" s="1"/>
      <c r="S62" s="1">
        <f t="shared" si="4"/>
        <v>42.777777777777779</v>
      </c>
      <c r="T62" s="1">
        <f t="shared" si="5"/>
        <v>42.777777777777779</v>
      </c>
      <c r="U62" s="1">
        <v>12.96</v>
      </c>
      <c r="V62" s="1">
        <v>5.94</v>
      </c>
      <c r="W62" s="1">
        <v>3.24</v>
      </c>
      <c r="X62" s="1"/>
      <c r="Y62" s="1">
        <f t="shared" si="6"/>
        <v>0</v>
      </c>
      <c r="Z62" s="6">
        <v>2.7</v>
      </c>
      <c r="AA62" s="9">
        <f t="shared" si="9"/>
        <v>0</v>
      </c>
      <c r="AB62" s="1">
        <f t="shared" si="10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91</v>
      </c>
      <c r="B63" s="1" t="s">
        <v>40</v>
      </c>
      <c r="C63" s="1">
        <v>370</v>
      </c>
      <c r="D63" s="1">
        <v>200</v>
      </c>
      <c r="E63" s="1">
        <v>256</v>
      </c>
      <c r="F63" s="1">
        <v>274</v>
      </c>
      <c r="G63" s="6">
        <v>1</v>
      </c>
      <c r="H63" s="1">
        <v>180</v>
      </c>
      <c r="I63" s="1"/>
      <c r="J63" s="1">
        <v>256</v>
      </c>
      <c r="K63" s="1">
        <f t="shared" si="11"/>
        <v>0</v>
      </c>
      <c r="L63" s="1"/>
      <c r="M63" s="1"/>
      <c r="N63" s="1">
        <v>400</v>
      </c>
      <c r="O63" s="1">
        <f t="shared" si="3"/>
        <v>51.2</v>
      </c>
      <c r="P63" s="5">
        <f>17*O63-N63-F63</f>
        <v>196.40000000000009</v>
      </c>
      <c r="Q63" s="5"/>
      <c r="R63" s="1"/>
      <c r="S63" s="1">
        <f t="shared" si="4"/>
        <v>17</v>
      </c>
      <c r="T63" s="1">
        <f t="shared" si="5"/>
        <v>13.1640625</v>
      </c>
      <c r="U63" s="1">
        <v>26.54</v>
      </c>
      <c r="V63" s="1">
        <v>31</v>
      </c>
      <c r="W63" s="1">
        <v>48.08</v>
      </c>
      <c r="X63" s="1"/>
      <c r="Y63" s="1">
        <f t="shared" si="6"/>
        <v>196.40000000000009</v>
      </c>
      <c r="Z63" s="6">
        <v>5</v>
      </c>
      <c r="AA63" s="9">
        <v>40</v>
      </c>
      <c r="AB63" s="1">
        <f t="shared" si="10"/>
        <v>200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92</v>
      </c>
      <c r="B64" s="1" t="s">
        <v>31</v>
      </c>
      <c r="C64" s="1"/>
      <c r="D64" s="1">
        <v>550</v>
      </c>
      <c r="E64" s="1">
        <v>137</v>
      </c>
      <c r="F64" s="1">
        <v>387</v>
      </c>
      <c r="G64" s="6">
        <v>0.14000000000000001</v>
      </c>
      <c r="H64" s="1">
        <v>180</v>
      </c>
      <c r="I64" s="1"/>
      <c r="J64" s="1">
        <v>136</v>
      </c>
      <c r="K64" s="1">
        <f t="shared" ref="K64" si="13">E64-J64</f>
        <v>1</v>
      </c>
      <c r="L64" s="1"/>
      <c r="M64" s="1"/>
      <c r="N64" s="1">
        <v>0</v>
      </c>
      <c r="O64" s="1">
        <f t="shared" si="3"/>
        <v>27.4</v>
      </c>
      <c r="P64" s="5"/>
      <c r="Q64" s="5"/>
      <c r="R64" s="1"/>
      <c r="S64" s="1">
        <f t="shared" si="4"/>
        <v>14.124087591240876</v>
      </c>
      <c r="T64" s="1">
        <f t="shared" si="5"/>
        <v>14.124087591240876</v>
      </c>
      <c r="U64" s="1">
        <v>22.4</v>
      </c>
      <c r="V64" s="1">
        <v>32.4</v>
      </c>
      <c r="W64" s="1">
        <v>17.399999999999999</v>
      </c>
      <c r="X64" s="1"/>
      <c r="Y64" s="1">
        <f t="shared" si="6"/>
        <v>0</v>
      </c>
      <c r="Z64" s="6">
        <v>22</v>
      </c>
      <c r="AA64" s="9">
        <f t="shared" si="9"/>
        <v>0</v>
      </c>
      <c r="AB64" s="1">
        <f t="shared" si="10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6"/>
      <c r="AA65" s="9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6"/>
      <c r="AA66" s="9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6"/>
      <c r="AA67" s="9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6"/>
      <c r="AA68" s="9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6"/>
      <c r="AA69" s="9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6"/>
      <c r="AA70" s="9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6"/>
      <c r="AA71" s="9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6"/>
      <c r="AA72" s="9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6"/>
      <c r="AA73" s="9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6"/>
      <c r="AA74" s="9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6"/>
      <c r="AA75" s="9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6"/>
      <c r="AA76" s="9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6"/>
      <c r="AA77" s="9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6"/>
      <c r="AA78" s="9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6"/>
      <c r="AA79" s="9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6"/>
      <c r="AA80" s="9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6"/>
      <c r="AA81" s="9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6"/>
      <c r="AA82" s="9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6"/>
      <c r="AA83" s="9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6"/>
      <c r="AA84" s="9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6"/>
      <c r="AA85" s="9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6"/>
      <c r="AA86" s="9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6"/>
      <c r="AA87" s="9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6"/>
      <c r="AA88" s="9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6"/>
      <c r="AA89" s="9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6"/>
      <c r="AA90" s="9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6"/>
      <c r="AA91" s="9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6"/>
      <c r="AA92" s="9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6"/>
      <c r="AA93" s="9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6"/>
      <c r="AA94" s="9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6"/>
      <c r="AA95" s="9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6"/>
      <c r="AA96" s="9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6"/>
      <c r="AA97" s="9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6"/>
      <c r="AA98" s="9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6"/>
      <c r="AA99" s="9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6"/>
      <c r="AA100" s="9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6"/>
      <c r="AA101" s="9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6"/>
      <c r="AA102" s="9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6"/>
      <c r="AA103" s="9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6"/>
      <c r="AA104" s="9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6"/>
      <c r="AA105" s="9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6"/>
      <c r="AA106" s="9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6"/>
      <c r="AA107" s="9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6"/>
      <c r="AA108" s="9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6"/>
      <c r="AA109" s="9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6"/>
      <c r="AA110" s="9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6"/>
      <c r="AA111" s="9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6"/>
      <c r="AA112" s="9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6"/>
      <c r="AA113" s="9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6"/>
      <c r="AA114" s="9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6"/>
      <c r="AA115" s="9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6"/>
      <c r="AA116" s="9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6"/>
      <c r="AA117" s="9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6"/>
      <c r="AA118" s="9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6"/>
      <c r="AA119" s="9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6"/>
      <c r="AA120" s="9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6"/>
      <c r="AA121" s="9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6"/>
      <c r="AA122" s="9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6"/>
      <c r="AA123" s="9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6"/>
      <c r="AA124" s="9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6"/>
      <c r="AA125" s="9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6"/>
      <c r="AA126" s="9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6"/>
      <c r="AA127" s="9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6"/>
      <c r="AA128" s="9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6"/>
      <c r="AA129" s="9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6"/>
      <c r="AA130" s="9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6"/>
      <c r="AA131" s="9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6"/>
      <c r="AA132" s="9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6"/>
      <c r="AA133" s="9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6"/>
      <c r="AA134" s="9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6"/>
      <c r="AA135" s="9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6"/>
      <c r="AA136" s="9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6"/>
      <c r="AA137" s="9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6"/>
      <c r="AA138" s="9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6"/>
      <c r="AA139" s="9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6"/>
      <c r="AA140" s="9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6"/>
      <c r="AA141" s="9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6"/>
      <c r="AA142" s="9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6"/>
      <c r="AA143" s="9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6"/>
      <c r="AA144" s="9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6"/>
      <c r="AA145" s="9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6"/>
      <c r="AA146" s="9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6"/>
      <c r="AA147" s="9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6"/>
      <c r="AA148" s="9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6"/>
      <c r="AA149" s="9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6"/>
      <c r="AA150" s="9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6"/>
      <c r="AA151" s="9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6"/>
      <c r="AA152" s="9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6"/>
      <c r="AA153" s="9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6"/>
      <c r="AA154" s="9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6"/>
      <c r="AA155" s="9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6"/>
      <c r="AA156" s="9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6"/>
      <c r="AA157" s="9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6"/>
      <c r="AA158" s="9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6"/>
      <c r="AA159" s="9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6"/>
      <c r="AA160" s="9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6"/>
      <c r="AA161" s="9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6"/>
      <c r="AA162" s="9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6"/>
      <c r="AA163" s="9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6"/>
      <c r="AA164" s="9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6"/>
      <c r="AA165" s="9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6"/>
      <c r="AA166" s="9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6"/>
      <c r="AA167" s="9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6"/>
      <c r="AA168" s="9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6"/>
      <c r="AA169" s="9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6"/>
      <c r="AA170" s="9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6"/>
      <c r="AA171" s="9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6"/>
      <c r="AA172" s="9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6"/>
      <c r="AA173" s="9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6"/>
      <c r="AA174" s="9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6"/>
      <c r="AA175" s="9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6"/>
      <c r="AA176" s="9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6"/>
      <c r="AA177" s="9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6"/>
      <c r="AA178" s="9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6"/>
      <c r="AA179" s="9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6"/>
      <c r="AA180" s="9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6"/>
      <c r="AA181" s="9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6"/>
      <c r="AA182" s="9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6"/>
      <c r="AA183" s="9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6"/>
      <c r="AA184" s="9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6"/>
      <c r="AA185" s="9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6"/>
      <c r="AA186" s="9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6"/>
      <c r="AA187" s="9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6"/>
      <c r="AA188" s="9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6"/>
      <c r="AA189" s="9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6"/>
      <c r="AA190" s="9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6"/>
      <c r="AA191" s="9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6"/>
      <c r="AA192" s="9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6"/>
      <c r="AA193" s="9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6"/>
      <c r="AA194" s="9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6"/>
      <c r="AA195" s="9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6"/>
      <c r="AA196" s="9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6"/>
      <c r="AA197" s="9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6"/>
      <c r="AA198" s="9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6"/>
      <c r="AA199" s="9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6"/>
      <c r="AA200" s="9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6"/>
      <c r="AA201" s="9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6"/>
      <c r="AA202" s="9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6"/>
      <c r="AA203" s="9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6"/>
      <c r="AA204" s="9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6"/>
      <c r="AA205" s="9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6"/>
      <c r="AA206" s="9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6"/>
      <c r="AA207" s="9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6"/>
      <c r="AA208" s="9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6"/>
      <c r="AA209" s="9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6"/>
      <c r="AA210" s="9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6"/>
      <c r="AA211" s="9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6"/>
      <c r="AA212" s="9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6"/>
      <c r="AA213" s="9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6"/>
      <c r="AA214" s="9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6"/>
      <c r="AA215" s="9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6"/>
      <c r="AA216" s="9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6"/>
      <c r="AA217" s="9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6"/>
      <c r="AA218" s="9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6"/>
      <c r="AA219" s="9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6"/>
      <c r="AA220" s="9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6"/>
      <c r="AA221" s="9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6"/>
      <c r="AA222" s="9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6"/>
      <c r="AA223" s="9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6"/>
      <c r="AA224" s="9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6"/>
      <c r="AA225" s="9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6"/>
      <c r="AA226" s="9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6"/>
      <c r="AA227" s="9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6"/>
      <c r="AA228" s="9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6"/>
      <c r="AA229" s="9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6"/>
      <c r="AA230" s="9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6"/>
      <c r="AA231" s="9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6"/>
      <c r="AA232" s="9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6"/>
      <c r="AA233" s="9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6"/>
      <c r="AA234" s="9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6"/>
      <c r="AA235" s="9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6"/>
      <c r="AA236" s="9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6"/>
      <c r="AA237" s="9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6"/>
      <c r="AA238" s="9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6"/>
      <c r="AA239" s="9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6"/>
      <c r="AA240" s="9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6"/>
      <c r="AA241" s="9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6"/>
      <c r="AA242" s="9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6"/>
      <c r="AA243" s="9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6"/>
      <c r="AA244" s="9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6"/>
      <c r="AA245" s="9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6"/>
      <c r="AA246" s="9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6"/>
      <c r="AA247" s="9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6"/>
      <c r="AA248" s="9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6"/>
      <c r="AA249" s="9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6"/>
      <c r="AA250" s="9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6"/>
      <c r="AA251" s="9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6"/>
      <c r="AA252" s="9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6"/>
      <c r="AA253" s="9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6"/>
      <c r="AA254" s="9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6"/>
      <c r="AA255" s="9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6"/>
      <c r="AA256" s="9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6"/>
      <c r="AA257" s="9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6"/>
      <c r="AA258" s="9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6"/>
      <c r="AA259" s="9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6"/>
      <c r="AA260" s="9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6"/>
      <c r="AA261" s="9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6"/>
      <c r="AA262" s="9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6"/>
      <c r="AA263" s="9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6"/>
      <c r="AA264" s="9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6"/>
      <c r="AA265" s="9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6"/>
      <c r="AA266" s="9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6"/>
      <c r="AA267" s="9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6"/>
      <c r="AA268" s="9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6"/>
      <c r="AA269" s="9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6"/>
      <c r="AA270" s="9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6"/>
      <c r="AA271" s="9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6"/>
      <c r="AA272" s="9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6"/>
      <c r="AA273" s="9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6"/>
      <c r="AA274" s="9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6"/>
      <c r="AA275" s="9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6"/>
      <c r="AA276" s="9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6"/>
      <c r="AA277" s="9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6"/>
      <c r="AA278" s="9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6"/>
      <c r="AA279" s="9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6"/>
      <c r="AA280" s="9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6"/>
      <c r="AA281" s="9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6"/>
      <c r="AA282" s="9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6"/>
      <c r="AA283" s="9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6"/>
      <c r="AA284" s="9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6"/>
      <c r="AA285" s="9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6"/>
      <c r="AA286" s="9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6"/>
      <c r="AA287" s="9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6"/>
      <c r="AA288" s="9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6"/>
      <c r="AA289" s="9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6"/>
      <c r="AA290" s="9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6"/>
      <c r="AA291" s="9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6"/>
      <c r="AA292" s="9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6"/>
      <c r="AA293" s="9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6"/>
      <c r="AA294" s="9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6"/>
      <c r="AA295" s="9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6"/>
      <c r="AA296" s="9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6"/>
      <c r="AA297" s="9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6"/>
      <c r="AA298" s="9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6"/>
      <c r="AA299" s="9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6"/>
      <c r="AA300" s="9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6"/>
      <c r="AA301" s="9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6"/>
      <c r="AA302" s="9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6"/>
      <c r="AA303" s="9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6"/>
      <c r="AA304" s="9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6"/>
      <c r="AA305" s="9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6"/>
      <c r="AA306" s="9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6"/>
      <c r="AA307" s="9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6"/>
      <c r="AA308" s="9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6"/>
      <c r="AA309" s="9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6"/>
      <c r="AA310" s="9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6"/>
      <c r="AA311" s="9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6"/>
      <c r="AA312" s="9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6"/>
      <c r="AA313" s="9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6"/>
      <c r="AA314" s="9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6"/>
      <c r="AA315" s="9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6"/>
      <c r="AA316" s="9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6"/>
      <c r="AA317" s="9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6"/>
      <c r="AA318" s="9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6"/>
      <c r="AA319" s="9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6"/>
      <c r="AA320" s="9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6"/>
      <c r="AA321" s="9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6"/>
      <c r="AA322" s="9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6"/>
      <c r="AA323" s="9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6"/>
      <c r="AA324" s="9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6"/>
      <c r="AA325" s="9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6"/>
      <c r="AA326" s="9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6"/>
      <c r="AA327" s="9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6"/>
      <c r="AA328" s="9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6"/>
      <c r="AA329" s="9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6"/>
      <c r="AA330" s="9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6"/>
      <c r="AA331" s="9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6"/>
      <c r="AA332" s="9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6"/>
      <c r="AA333" s="9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6"/>
      <c r="AA334" s="9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6"/>
      <c r="AA335" s="9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6"/>
      <c r="AA336" s="9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6"/>
      <c r="AA337" s="9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6"/>
      <c r="AA338" s="9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6"/>
      <c r="AA339" s="9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6"/>
      <c r="AA340" s="9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6"/>
      <c r="AA341" s="9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6"/>
      <c r="AA342" s="9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6"/>
      <c r="AA343" s="9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6"/>
      <c r="AA344" s="9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6"/>
      <c r="AA345" s="9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6"/>
      <c r="AA346" s="9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6"/>
      <c r="AA347" s="9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6"/>
      <c r="AA348" s="9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6"/>
      <c r="AA349" s="9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6"/>
      <c r="AA350" s="9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6"/>
      <c r="AA351" s="9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6"/>
      <c r="AA352" s="9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6"/>
      <c r="AA353" s="9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6"/>
      <c r="AA354" s="9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6"/>
      <c r="AA355" s="9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6"/>
      <c r="AA356" s="9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6"/>
      <c r="AA357" s="9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6"/>
      <c r="AA358" s="9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6"/>
      <c r="AA359" s="9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6"/>
      <c r="AA360" s="9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6"/>
      <c r="AA361" s="9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6"/>
      <c r="AA362" s="9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6"/>
      <c r="AA363" s="9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6"/>
      <c r="AA364" s="9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6"/>
      <c r="AA365" s="9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6"/>
      <c r="AA366" s="9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6"/>
      <c r="AA367" s="9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6"/>
      <c r="AA368" s="9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6"/>
      <c r="AA369" s="9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6"/>
      <c r="AA370" s="9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6"/>
      <c r="AA371" s="9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6"/>
      <c r="AA372" s="9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6"/>
      <c r="AA373" s="9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6"/>
      <c r="AA374" s="9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6"/>
      <c r="AA375" s="9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6"/>
      <c r="AA376" s="9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6"/>
      <c r="AA377" s="9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6"/>
      <c r="AA378" s="9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6"/>
      <c r="AA379" s="9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6"/>
      <c r="AA380" s="9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6"/>
      <c r="AA381" s="9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6"/>
      <c r="AA382" s="9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6"/>
      <c r="AA383" s="9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6"/>
      <c r="AA384" s="9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6"/>
      <c r="AA385" s="9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6"/>
      <c r="AA386" s="9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6"/>
      <c r="AA387" s="9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6"/>
      <c r="AA388" s="9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6"/>
      <c r="AA389" s="9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6"/>
      <c r="AA390" s="9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6"/>
      <c r="AA391" s="9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6"/>
      <c r="AA392" s="9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6"/>
      <c r="AA393" s="9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6"/>
      <c r="AA394" s="9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6"/>
      <c r="AA395" s="9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6"/>
      <c r="AA396" s="9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6"/>
      <c r="AA397" s="9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6"/>
      <c r="AA398" s="9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6"/>
      <c r="AA399" s="9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6"/>
      <c r="AA400" s="9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6"/>
      <c r="AA401" s="9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6"/>
      <c r="AA402" s="9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6"/>
      <c r="AA403" s="9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6"/>
      <c r="AA404" s="9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6"/>
      <c r="AA405" s="9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6"/>
      <c r="AA406" s="9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6"/>
      <c r="AA407" s="9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6"/>
      <c r="AA408" s="9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6"/>
      <c r="AA409" s="9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6"/>
      <c r="AA410" s="9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6"/>
      <c r="AA411" s="9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6"/>
      <c r="AA412" s="9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6"/>
      <c r="AA413" s="9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6"/>
      <c r="AA414" s="9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6"/>
      <c r="AA415" s="9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6"/>
      <c r="AA416" s="9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6"/>
      <c r="AA417" s="9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6"/>
      <c r="AA418" s="9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6"/>
      <c r="AA419" s="9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6"/>
      <c r="AA420" s="9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6"/>
      <c r="AA421" s="9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6"/>
      <c r="AA422" s="9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6"/>
      <c r="AA423" s="9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6"/>
      <c r="AA424" s="9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6"/>
      <c r="AA425" s="9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6"/>
      <c r="AA426" s="9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6"/>
      <c r="AA427" s="9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6"/>
      <c r="AA428" s="9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6"/>
      <c r="AA429" s="9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6"/>
      <c r="AA430" s="9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6"/>
      <c r="AA431" s="9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6"/>
      <c r="AA432" s="9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6"/>
      <c r="AA433" s="9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6"/>
      <c r="AA434" s="9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6"/>
      <c r="AA435" s="9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6"/>
      <c r="AA436" s="9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6"/>
      <c r="AA437" s="9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6"/>
      <c r="AA438" s="9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6"/>
      <c r="AA439" s="9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6"/>
      <c r="AA440" s="9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6"/>
      <c r="AA441" s="9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6"/>
      <c r="AA442" s="9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6"/>
      <c r="AA443" s="9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6"/>
      <c r="AA444" s="9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6"/>
      <c r="AA445" s="9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6"/>
      <c r="AA446" s="9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6"/>
      <c r="AA447" s="9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6"/>
      <c r="AA448" s="9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6"/>
      <c r="AA449" s="9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6"/>
      <c r="AA450" s="9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6"/>
      <c r="AA451" s="9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6"/>
      <c r="AA452" s="9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6"/>
      <c r="AA453" s="9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6"/>
      <c r="AA454" s="9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6"/>
      <c r="AA455" s="9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6"/>
      <c r="AA456" s="9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6"/>
      <c r="AA457" s="9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6"/>
      <c r="AA458" s="9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6"/>
      <c r="AA459" s="9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6"/>
      <c r="AA460" s="9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6"/>
      <c r="AA461" s="9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6"/>
      <c r="AA462" s="9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6"/>
      <c r="AA463" s="9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6"/>
      <c r="AA464" s="9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6"/>
      <c r="AA465" s="9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6"/>
      <c r="AA466" s="9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6"/>
      <c r="AA467" s="9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6"/>
      <c r="AA468" s="9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6"/>
      <c r="AA469" s="9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6"/>
      <c r="AA470" s="9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6"/>
      <c r="AA471" s="9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6"/>
      <c r="AA472" s="9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6"/>
      <c r="AA473" s="9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6"/>
      <c r="AA474" s="9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6"/>
      <c r="AA475" s="9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6"/>
      <c r="AA476" s="9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6"/>
      <c r="AA477" s="9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6"/>
      <c r="AA478" s="9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6"/>
      <c r="AA479" s="9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6"/>
      <c r="AA480" s="9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6"/>
      <c r="AA481" s="9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6"/>
      <c r="AA482" s="9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6"/>
      <c r="AA483" s="9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6"/>
      <c r="AA484" s="9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6"/>
      <c r="AA485" s="9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6"/>
      <c r="AA486" s="9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6"/>
      <c r="AA487" s="9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6"/>
      <c r="AA488" s="9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6"/>
      <c r="AA489" s="9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6"/>
      <c r="AA490" s="9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6"/>
      <c r="AA491" s="9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6"/>
      <c r="AA492" s="9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6"/>
      <c r="AA493" s="9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6"/>
      <c r="AA494" s="9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</sheetData>
  <autoFilter ref="A3:AB64" xr:uid="{245377C7-C273-4B53-997F-57643AC31FC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2024-02-15T08:46:20Z</dcterms:created>
  <dcterms:modified xsi:type="dcterms:W3CDTF">2024-02-16T10:25:00Z</dcterms:modified>
</cp:coreProperties>
</file>