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02,24 Сочи КИ\"/>
    </mc:Choice>
  </mc:AlternateContent>
  <xr:revisionPtr revIDLastSave="0" documentId="13_ncr:1_{E8D92F69-F367-4E1C-A906-E65C65C7D9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Sheet!$A$3:$AA$92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0" i="1" l="1"/>
  <c r="AA11" i="1"/>
  <c r="AA13" i="1"/>
  <c r="AA15" i="1"/>
  <c r="AA21" i="1"/>
  <c r="AA27" i="1"/>
  <c r="AA39" i="1"/>
  <c r="AA46" i="1"/>
  <c r="AA53" i="1"/>
  <c r="AA58" i="1"/>
  <c r="AA59" i="1"/>
  <c r="AA61" i="1"/>
  <c r="AA63" i="1"/>
  <c r="AA64" i="1"/>
  <c r="AA65" i="1"/>
  <c r="AA82" i="1"/>
  <c r="AA84" i="1"/>
  <c r="Q23" i="1" l="1"/>
  <c r="AA23" i="1" s="1"/>
  <c r="Q7" i="1" l="1"/>
  <c r="AA7" i="1" s="1"/>
  <c r="Q8" i="1"/>
  <c r="AA8" i="1" s="1"/>
  <c r="Q9" i="1"/>
  <c r="AA9" i="1" s="1"/>
  <c r="Q16" i="1"/>
  <c r="Q17" i="1"/>
  <c r="AA17" i="1" s="1"/>
  <c r="Q18" i="1"/>
  <c r="AA18" i="1" s="1"/>
  <c r="Q19" i="1"/>
  <c r="AA19" i="1" s="1"/>
  <c r="Q22" i="1"/>
  <c r="AA22" i="1" s="1"/>
  <c r="Q25" i="1"/>
  <c r="AA25" i="1" s="1"/>
  <c r="Q28" i="1"/>
  <c r="AA28" i="1" s="1"/>
  <c r="Q29" i="1"/>
  <c r="AA29" i="1" s="1"/>
  <c r="Q32" i="1"/>
  <c r="AA32" i="1" s="1"/>
  <c r="Q34" i="1"/>
  <c r="Q35" i="1"/>
  <c r="AA35" i="1" s="1"/>
  <c r="Q42" i="1"/>
  <c r="AA42" i="1" s="1"/>
  <c r="AA45" i="1"/>
  <c r="AA47" i="1"/>
  <c r="Q48" i="1"/>
  <c r="Q50" i="1"/>
  <c r="AA50" i="1" s="1"/>
  <c r="Q52" i="1"/>
  <c r="AA52" i="1" s="1"/>
  <c r="Q57" i="1"/>
  <c r="AA57" i="1" s="1"/>
  <c r="Q60" i="1"/>
  <c r="AA60" i="1" s="1"/>
  <c r="Q62" i="1"/>
  <c r="Q67" i="1"/>
  <c r="AA67" i="1" s="1"/>
  <c r="Q68" i="1"/>
  <c r="AA68" i="1" s="1"/>
  <c r="Q70" i="1"/>
  <c r="AA70" i="1" s="1"/>
  <c r="Q71" i="1"/>
  <c r="AA71" i="1" s="1"/>
  <c r="Q72" i="1"/>
  <c r="Q73" i="1"/>
  <c r="AA73" i="1" s="1"/>
  <c r="Q74" i="1"/>
  <c r="AA74" i="1" s="1"/>
  <c r="Q75" i="1"/>
  <c r="AA75" i="1" s="1"/>
  <c r="Q79" i="1"/>
  <c r="AA79" i="1" s="1"/>
  <c r="Q80" i="1"/>
  <c r="AA80" i="1" s="1"/>
  <c r="AA81" i="1"/>
  <c r="Q88" i="1"/>
  <c r="Q89" i="1"/>
  <c r="AA89" i="1" s="1"/>
  <c r="Q90" i="1"/>
  <c r="Q91" i="1"/>
  <c r="AA91" i="1" s="1"/>
  <c r="Q92" i="1"/>
  <c r="AA92" i="1" s="1"/>
  <c r="Q6" i="1"/>
  <c r="AA6" i="1" s="1"/>
  <c r="AA90" i="1" l="1"/>
  <c r="AA88" i="1"/>
  <c r="AA76" i="1"/>
  <c r="AA72" i="1"/>
  <c r="AA34" i="1"/>
  <c r="AA30" i="1"/>
  <c r="AA24" i="1"/>
  <c r="AA16" i="1"/>
  <c r="AA62" i="1"/>
  <c r="AA48" i="1"/>
  <c r="AA12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74" i="1"/>
  <c r="V76" i="1"/>
  <c r="V77" i="1"/>
  <c r="V78" i="1"/>
  <c r="V80" i="1"/>
  <c r="V81" i="1"/>
  <c r="V88" i="1"/>
  <c r="V89" i="1"/>
  <c r="V90" i="1"/>
  <c r="V91" i="1"/>
  <c r="V92" i="1"/>
  <c r="V6" i="1"/>
  <c r="V5" i="1" l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P14" i="1" s="1"/>
  <c r="Q14" i="1" s="1"/>
  <c r="O15" i="1"/>
  <c r="P15" i="1" s="1"/>
  <c r="O16" i="1"/>
  <c r="T16" i="1" s="1"/>
  <c r="O17" i="1"/>
  <c r="T17" i="1" s="1"/>
  <c r="O18" i="1"/>
  <c r="T18" i="1" s="1"/>
  <c r="O19" i="1"/>
  <c r="T19" i="1" s="1"/>
  <c r="O20" i="1"/>
  <c r="P20" i="1" s="1"/>
  <c r="Q20" i="1" s="1"/>
  <c r="O21" i="1"/>
  <c r="T21" i="1" s="1"/>
  <c r="O22" i="1"/>
  <c r="T22" i="1" s="1"/>
  <c r="O23" i="1"/>
  <c r="T23" i="1" s="1"/>
  <c r="O24" i="1"/>
  <c r="T24" i="1" s="1"/>
  <c r="O25" i="1"/>
  <c r="T25" i="1" s="1"/>
  <c r="O27" i="1"/>
  <c r="T27" i="1" s="1"/>
  <c r="O28" i="1"/>
  <c r="T28" i="1" s="1"/>
  <c r="O29" i="1"/>
  <c r="T29" i="1" s="1"/>
  <c r="O30" i="1"/>
  <c r="T30" i="1" s="1"/>
  <c r="O31" i="1"/>
  <c r="P31" i="1" s="1"/>
  <c r="Q31" i="1" s="1"/>
  <c r="O32" i="1"/>
  <c r="T32" i="1" s="1"/>
  <c r="O33" i="1"/>
  <c r="P33" i="1" s="1"/>
  <c r="O34" i="1"/>
  <c r="T34" i="1" s="1"/>
  <c r="O35" i="1"/>
  <c r="T35" i="1" s="1"/>
  <c r="O36" i="1"/>
  <c r="P36" i="1" s="1"/>
  <c r="Q36" i="1" s="1"/>
  <c r="O37" i="1"/>
  <c r="P37" i="1" s="1"/>
  <c r="O38" i="1"/>
  <c r="O39" i="1"/>
  <c r="T39" i="1" s="1"/>
  <c r="O40" i="1"/>
  <c r="P40" i="1" s="1"/>
  <c r="O41" i="1"/>
  <c r="P41" i="1" s="1"/>
  <c r="O42" i="1"/>
  <c r="T42" i="1" s="1"/>
  <c r="O43" i="1"/>
  <c r="P43" i="1" s="1"/>
  <c r="Q43" i="1" s="1"/>
  <c r="O44" i="1"/>
  <c r="P44" i="1" s="1"/>
  <c r="Q44" i="1" s="1"/>
  <c r="O45" i="1"/>
  <c r="T45" i="1" s="1"/>
  <c r="O46" i="1"/>
  <c r="T46" i="1" s="1"/>
  <c r="O47" i="1"/>
  <c r="T47" i="1" s="1"/>
  <c r="O48" i="1"/>
  <c r="T48" i="1" s="1"/>
  <c r="O49" i="1"/>
  <c r="P49" i="1" s="1"/>
  <c r="Q49" i="1" s="1"/>
  <c r="O50" i="1"/>
  <c r="T50" i="1" s="1"/>
  <c r="O51" i="1"/>
  <c r="P51" i="1" s="1"/>
  <c r="Q51" i="1" s="1"/>
  <c r="O52" i="1"/>
  <c r="T52" i="1" s="1"/>
  <c r="O53" i="1"/>
  <c r="P53" i="1" s="1"/>
  <c r="O54" i="1"/>
  <c r="O55" i="1"/>
  <c r="O56" i="1"/>
  <c r="P56" i="1" s="1"/>
  <c r="Q56" i="1" s="1"/>
  <c r="O57" i="1"/>
  <c r="T57" i="1" s="1"/>
  <c r="O58" i="1"/>
  <c r="T58" i="1" s="1"/>
  <c r="O59" i="1"/>
  <c r="T59" i="1" s="1"/>
  <c r="O60" i="1"/>
  <c r="T60" i="1" s="1"/>
  <c r="O61" i="1"/>
  <c r="T61" i="1" s="1"/>
  <c r="O62" i="1"/>
  <c r="T62" i="1" s="1"/>
  <c r="O63" i="1"/>
  <c r="T63" i="1" s="1"/>
  <c r="O64" i="1"/>
  <c r="T64" i="1" s="1"/>
  <c r="O65" i="1"/>
  <c r="T65" i="1" s="1"/>
  <c r="O66" i="1"/>
  <c r="P66" i="1" s="1"/>
  <c r="Q66" i="1" s="1"/>
  <c r="O67" i="1"/>
  <c r="T67" i="1" s="1"/>
  <c r="O68" i="1"/>
  <c r="T68" i="1" s="1"/>
  <c r="O69" i="1"/>
  <c r="O70" i="1"/>
  <c r="T70" i="1" s="1"/>
  <c r="O71" i="1"/>
  <c r="T71" i="1" s="1"/>
  <c r="O72" i="1"/>
  <c r="T72" i="1" s="1"/>
  <c r="O73" i="1"/>
  <c r="T73" i="1" s="1"/>
  <c r="O74" i="1"/>
  <c r="T74" i="1" s="1"/>
  <c r="O75" i="1"/>
  <c r="T75" i="1" s="1"/>
  <c r="O76" i="1"/>
  <c r="T76" i="1" s="1"/>
  <c r="O77" i="1"/>
  <c r="P77" i="1" s="1"/>
  <c r="O78" i="1"/>
  <c r="P78" i="1" s="1"/>
  <c r="Q78" i="1" s="1"/>
  <c r="O79" i="1"/>
  <c r="T79" i="1" s="1"/>
  <c r="O80" i="1"/>
  <c r="T80" i="1" s="1"/>
  <c r="O81" i="1"/>
  <c r="T81" i="1" s="1"/>
  <c r="O82" i="1"/>
  <c r="P82" i="1" s="1"/>
  <c r="O83" i="1"/>
  <c r="O84" i="1"/>
  <c r="P84" i="1" s="1"/>
  <c r="O85" i="1"/>
  <c r="O86" i="1"/>
  <c r="P86" i="1" s="1"/>
  <c r="Q86" i="1" s="1"/>
  <c r="O87" i="1"/>
  <c r="P87" i="1" s="1"/>
  <c r="O88" i="1"/>
  <c r="T88" i="1" s="1"/>
  <c r="O89" i="1"/>
  <c r="T89" i="1" s="1"/>
  <c r="O90" i="1"/>
  <c r="T90" i="1" s="1"/>
  <c r="O91" i="1"/>
  <c r="T91" i="1" s="1"/>
  <c r="O92" i="1"/>
  <c r="T92" i="1" s="1"/>
  <c r="O6" i="1"/>
  <c r="T6" i="1" s="1"/>
  <c r="F26" i="1"/>
  <c r="E26" i="1"/>
  <c r="O26" i="1" s="1"/>
  <c r="AA87" i="1" l="1"/>
  <c r="T87" i="1"/>
  <c r="T53" i="1"/>
  <c r="AA51" i="1"/>
  <c r="T51" i="1"/>
  <c r="AA49" i="1"/>
  <c r="T49" i="1"/>
  <c r="AA43" i="1"/>
  <c r="T43" i="1"/>
  <c r="AA41" i="1"/>
  <c r="T41" i="1"/>
  <c r="AA37" i="1"/>
  <c r="T37" i="1"/>
  <c r="AA33" i="1"/>
  <c r="T33" i="1"/>
  <c r="AA31" i="1"/>
  <c r="T31" i="1"/>
  <c r="T20" i="1"/>
  <c r="AA20" i="1"/>
  <c r="T14" i="1"/>
  <c r="AA14" i="1"/>
  <c r="T86" i="1"/>
  <c r="AA86" i="1"/>
  <c r="T84" i="1"/>
  <c r="T82" i="1"/>
  <c r="T78" i="1"/>
  <c r="AA78" i="1"/>
  <c r="T66" i="1"/>
  <c r="AA66" i="1"/>
  <c r="T56" i="1"/>
  <c r="AA56" i="1"/>
  <c r="T44" i="1"/>
  <c r="AA44" i="1"/>
  <c r="T40" i="1"/>
  <c r="AA40" i="1"/>
  <c r="T36" i="1"/>
  <c r="AA36" i="1"/>
  <c r="T15" i="1"/>
  <c r="AA77" i="1"/>
  <c r="T77" i="1"/>
  <c r="P38" i="1"/>
  <c r="Q38" i="1" s="1"/>
  <c r="P54" i="1"/>
  <c r="Q54" i="1" s="1"/>
  <c r="P55" i="1"/>
  <c r="P85" i="1"/>
  <c r="Q85" i="1" s="1"/>
  <c r="P83" i="1"/>
  <c r="P69" i="1"/>
  <c r="P26" i="1"/>
  <c r="AA26" i="1" s="1"/>
  <c r="U26" i="1"/>
  <c r="U90" i="1"/>
  <c r="U86" i="1"/>
  <c r="U84" i="1"/>
  <c r="U76" i="1"/>
  <c r="U74" i="1"/>
  <c r="U70" i="1"/>
  <c r="U68" i="1"/>
  <c r="U64" i="1"/>
  <c r="U60" i="1"/>
  <c r="U56" i="1"/>
  <c r="U54" i="1"/>
  <c r="U50" i="1"/>
  <c r="U46" i="1"/>
  <c r="U44" i="1"/>
  <c r="U40" i="1"/>
  <c r="U38" i="1"/>
  <c r="U34" i="1"/>
  <c r="U32" i="1"/>
  <c r="U30" i="1"/>
  <c r="U21" i="1"/>
  <c r="U6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4" i="1"/>
  <c r="U22" i="1"/>
  <c r="U20" i="1"/>
  <c r="U18" i="1"/>
  <c r="U16" i="1"/>
  <c r="U14" i="1"/>
  <c r="U12" i="1"/>
  <c r="U10" i="1"/>
  <c r="U8" i="1"/>
  <c r="U92" i="1"/>
  <c r="U88" i="1"/>
  <c r="U82" i="1"/>
  <c r="U80" i="1"/>
  <c r="U78" i="1"/>
  <c r="U72" i="1"/>
  <c r="U66" i="1"/>
  <c r="U62" i="1"/>
  <c r="U58" i="1"/>
  <c r="U52" i="1"/>
  <c r="U48" i="1"/>
  <c r="U42" i="1"/>
  <c r="U36" i="1"/>
  <c r="U28" i="1"/>
  <c r="U25" i="1"/>
  <c r="U23" i="1"/>
  <c r="U19" i="1"/>
  <c r="U17" i="1"/>
  <c r="U15" i="1"/>
  <c r="U13" i="1"/>
  <c r="U11" i="1"/>
  <c r="U9" i="1"/>
  <c r="U7" i="1"/>
  <c r="K92" i="1"/>
  <c r="K91" i="1"/>
  <c r="K90" i="1"/>
  <c r="K89" i="1"/>
  <c r="K88" i="1"/>
  <c r="K87" i="1"/>
  <c r="K86" i="1"/>
  <c r="K85" i="1"/>
  <c r="K84" i="1"/>
  <c r="K83" i="1"/>
  <c r="K82" i="1"/>
  <c r="K56" i="1"/>
  <c r="K80" i="1"/>
  <c r="K79" i="1"/>
  <c r="K78" i="1"/>
  <c r="K77" i="1"/>
  <c r="K76" i="1"/>
  <c r="K75" i="1"/>
  <c r="K74" i="1"/>
  <c r="K73" i="1"/>
  <c r="K72" i="1"/>
  <c r="K71" i="1"/>
  <c r="K70" i="1"/>
  <c r="K34" i="1"/>
  <c r="K68" i="1"/>
  <c r="K81" i="1"/>
  <c r="K66" i="1"/>
  <c r="K65" i="1"/>
  <c r="K64" i="1"/>
  <c r="K63" i="1"/>
  <c r="K62" i="1"/>
  <c r="K61" i="1"/>
  <c r="K60" i="1"/>
  <c r="K59" i="1"/>
  <c r="K58" i="1"/>
  <c r="K57" i="1"/>
  <c r="K69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67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R5" i="1"/>
  <c r="O5" i="1"/>
  <c r="N5" i="1"/>
  <c r="M5" i="1"/>
  <c r="L5" i="1"/>
  <c r="J5" i="1"/>
  <c r="F5" i="1"/>
  <c r="E5" i="1"/>
  <c r="AA69" i="1" l="1"/>
  <c r="T69" i="1"/>
  <c r="AA85" i="1"/>
  <c r="T85" i="1"/>
  <c r="T54" i="1"/>
  <c r="AA54" i="1"/>
  <c r="T26" i="1"/>
  <c r="AA83" i="1"/>
  <c r="T83" i="1"/>
  <c r="AA55" i="1"/>
  <c r="T55" i="1"/>
  <c r="T38" i="1"/>
  <c r="AA38" i="1"/>
  <c r="AA5" i="1" s="1"/>
  <c r="Q5" i="1"/>
  <c r="P5" i="1"/>
  <c r="K5" i="1"/>
</calcChain>
</file>

<file path=xl/sharedStrings.xml><?xml version="1.0" encoding="utf-8"?>
<sst xmlns="http://schemas.openxmlformats.org/spreadsheetml/2006/main" count="263" uniqueCount="130">
  <si>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</si>
  <si>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</si>
  <si>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</si>
  <si>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</si>
  <si>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</si>
  <si>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</si>
  <si>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</si>
  <si>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</si>
  <si>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</si>
  <si>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</si>
  <si>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</si>
  <si>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</si>
  <si>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</si>
  <si>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</si>
  <si>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</si>
  <si>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</si>
  <si>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</si>
  <si>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</si>
  <si>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</si>
  <si>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</si>
  <si>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</si>
  <si>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</si>
  <si>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</si>
  <si>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01,02,</t>
  </si>
  <si>
    <t>05,02,</t>
  </si>
  <si>
    <t>22,01,</t>
  </si>
  <si>
    <t>15,01,</t>
  </si>
  <si>
    <t>08,01,</t>
  </si>
  <si>
    <t xml:space="preserve"> 004   Колбаса Вязанка со шпиком, вектор ВЕС, ПОКОМ</t>
  </si>
  <si>
    <t>кг</t>
  </si>
  <si>
    <t>необходимо увеличить продажи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</si>
  <si>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</si>
  <si>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</si>
  <si>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</si>
  <si>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</si>
  <si>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</si>
  <si>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</si>
  <si>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</si>
  <si>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</si>
  <si>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</si>
  <si>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</si>
  <si>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</si>
  <si>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</si>
  <si>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</si>
  <si>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</si>
  <si>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</si>
  <si>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</si>
  <si>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</si>
  <si>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</si>
  <si>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</si>
  <si>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</si>
  <si>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</si>
  <si>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</si>
  <si>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</si>
  <si>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</si>
  <si>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</si>
  <si>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</si>
  <si>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</si>
  <si>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>то же что и 226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</si>
  <si>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</si>
  <si>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</si>
  <si>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>то же что и 207/ необходимо увеличить продажи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</si>
  <si>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</si>
  <si>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</si>
  <si>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</si>
  <si>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</si>
  <si>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</si>
  <si>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</si>
  <si>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</si>
  <si>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</si>
  <si>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</si>
  <si>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</si>
  <si>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</si>
  <si>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</si>
  <si>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</si>
  <si>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</si>
  <si>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</si>
  <si>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</si>
  <si>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</si>
  <si>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</si>
  <si>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</si>
  <si>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</si>
  <si>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</si>
  <si>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</si>
  <si>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</si>
  <si>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</si>
  <si>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</si>
  <si>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</si>
  <si>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</si>
  <si>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</si>
  <si>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</si>
  <si>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</si>
  <si>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</si>
  <si>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</si>
  <si>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</si>
  <si>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</si>
  <si>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</si>
  <si>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</si>
  <si>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341 Сосиски Сочинки Сливочные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</si>
  <si>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</si>
  <si>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</si>
  <si>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</si>
  <si>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</si>
  <si>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</si>
  <si>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</si>
  <si>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</si>
  <si>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</si>
  <si>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</si>
  <si>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</si>
  <si>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</si>
  <si>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</si>
  <si>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</si>
  <si>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</si>
  <si>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</si>
  <si>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</si>
  <si>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</si>
  <si>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</si>
  <si>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БОНУС_Колбаса вареная Филейская ТМ Вязанка ТС Классическая ВЕС  ПОКОМ</t>
  </si>
  <si>
    <t>БОНУС_Сосиски Сочинки с сочной грудинкой, МГС 0.4кг,   ПОКОМ</t>
  </si>
  <si>
    <t>новинка/ Химич согласовал</t>
  </si>
  <si>
    <t>с/к колбасы «Ветчина Балыкбургская с мраморным балыком» ф/в 0,1 нарезка ТМ «Баварушка»</t>
  </si>
  <si>
    <t>то же что и 412</t>
  </si>
  <si>
    <t>то же что и 094 (задвоенное СКЮ)</t>
  </si>
  <si>
    <t>новинка/ Химич согласовал/ завод не прислал</t>
  </si>
  <si>
    <t>29,01,</t>
  </si>
  <si>
    <t>заказ от СВ</t>
  </si>
  <si>
    <t>заказ</t>
  </si>
  <si>
    <t>08,02,</t>
  </si>
  <si>
    <t>заказ обнулен филиалом 05,02</t>
  </si>
  <si>
    <t>30,01,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</si>
</sst>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05959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5" borderId="1" xfId="1" applyNumberFormat="1" applyFont="1" applyFill="1"/>
    <xf numFmtId="164" fontId="1" fillId="6" borderId="1" xfId="1" applyNumberFormat="1" applyFill="1"/>
    <xf numFmtId="164" fontId="1" fillId="7" borderId="1" xfId="1" applyNumberFormat="1" applyFill="1"/>
    <xf numFmtId="164" fontId="4" fillId="0" borderId="1" xfId="1" applyNumberFormat="1" applyFont="1"/>
    <xf numFmtId="164" fontId="5" fillId="8" borderId="1" xfId="1" applyNumberFormat="1" applyFont="1" applyFill="1"/>
    <xf numFmtId="164" fontId="1" fillId="8" borderId="1" xfId="1" applyNumberFormat="1" applyFill="1"/>
    <xf numFmtId="164" fontId="6" fillId="9" borderId="1" xfId="1" applyNumberFormat="1" applyFont="1" applyFill="1"/>
    <xf numFmtId="164" fontId="1" fillId="8" borderId="2" xfId="1" applyNumberFormat="1" applyFill="1" applyBorder="1"/>
    <xf numFmtId="164" fontId="1" fillId="10" borderId="2" xfId="1" applyNumberFormat="1" applyFill="1" applyBorder="1"/>
    <xf numFmtId="164" fontId="1" fillId="10" borderId="1" xfId="1" applyNumberFormat="1" applyFill="1"/>
    <xf numFmtId="2" fontId="1" fillId="10" borderId="1" xfId="1" applyNumberFormat="1" applyFill="1"/>
    <xf numFmtId="1" fontId="1" fillId="0" borderId="1" xfId="1" applyNumberFormat="1"/>
    <xf numFmtId="1" fontId="2" fillId="2" borderId="1" xfId="1" applyNumberFormat="1" applyFont="1" applyFill="1"/>
    <xf numFmtId="1" fontId="1" fillId="3" borderId="1" xfId="1" applyNumberFormat="1" applyFill="1"/>
    <xf numFmtId="1" fontId="0" fillId="0" borderId="0" xfId="0" applyNumberFormat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29,01,24%20&#1057;&#1086;&#1095;&#1080;%20&#1050;&#1048;/&#1076;&#1074;%2029,01,24%20&#1089;&#1095;&#1088;&#1089;&#1095;%20&#1082;&#1080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ср нов</v>
          </cell>
        </row>
        <row r="4">
          <cell r="N4" t="str">
            <v>25,01,</v>
          </cell>
          <cell r="O4" t="str">
            <v>29,01,</v>
          </cell>
        </row>
        <row r="5">
          <cell r="E5">
            <v>5271.0609999999997</v>
          </cell>
          <cell r="F5">
            <v>2095.6350000000002</v>
          </cell>
          <cell r="J5">
            <v>5806.0550000000012</v>
          </cell>
          <cell r="K5">
            <v>-534.99399999999991</v>
          </cell>
          <cell r="L5">
            <v>0</v>
          </cell>
          <cell r="M5">
            <v>0</v>
          </cell>
          <cell r="N5">
            <v>4155.1902</v>
          </cell>
          <cell r="O5">
            <v>1054.2121999999999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32.765000000000001</v>
          </cell>
          <cell r="E6">
            <v>1.44</v>
          </cell>
          <cell r="F6">
            <v>31.324999999999999</v>
          </cell>
          <cell r="G6">
            <v>1</v>
          </cell>
          <cell r="H6">
            <v>50</v>
          </cell>
          <cell r="J6">
            <v>1.3</v>
          </cell>
          <cell r="K6">
            <v>0.1399999999999999</v>
          </cell>
          <cell r="N6">
            <v>0</v>
          </cell>
          <cell r="O6">
            <v>0.28799999999999998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32.771999999999998</v>
          </cell>
          <cell r="D7">
            <v>36.773000000000003</v>
          </cell>
          <cell r="E7">
            <v>36.131</v>
          </cell>
          <cell r="F7">
            <v>31.805</v>
          </cell>
          <cell r="G7">
            <v>1</v>
          </cell>
          <cell r="H7">
            <v>50</v>
          </cell>
          <cell r="J7">
            <v>34.450000000000003</v>
          </cell>
          <cell r="K7">
            <v>1.6809999999999974</v>
          </cell>
          <cell r="N7">
            <v>31.891999999999999</v>
          </cell>
          <cell r="O7">
            <v>7.2262000000000004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D8">
            <v>8.8109999999999999</v>
          </cell>
          <cell r="E8">
            <v>3.0609999999999999</v>
          </cell>
          <cell r="F8">
            <v>4.407</v>
          </cell>
          <cell r="G8">
            <v>1</v>
          </cell>
          <cell r="H8">
            <v>45</v>
          </cell>
          <cell r="J8">
            <v>3.6</v>
          </cell>
          <cell r="K8">
            <v>-0.53900000000000015</v>
          </cell>
          <cell r="N8">
            <v>10</v>
          </cell>
          <cell r="O8">
            <v>0.61219999999999997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-10</v>
          </cell>
          <cell r="D9">
            <v>127</v>
          </cell>
          <cell r="E9">
            <v>115</v>
          </cell>
          <cell r="F9">
            <v>-10</v>
          </cell>
          <cell r="G9">
            <v>0.5</v>
          </cell>
          <cell r="H9">
            <v>50</v>
          </cell>
          <cell r="J9">
            <v>130</v>
          </cell>
          <cell r="K9">
            <v>-15</v>
          </cell>
          <cell r="N9">
            <v>60</v>
          </cell>
          <cell r="O9">
            <v>23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D10">
            <v>452</v>
          </cell>
          <cell r="E10">
            <v>419</v>
          </cell>
          <cell r="F10">
            <v>4</v>
          </cell>
          <cell r="G10">
            <v>0.4</v>
          </cell>
          <cell r="H10">
            <v>50</v>
          </cell>
          <cell r="J10">
            <v>440</v>
          </cell>
          <cell r="K10">
            <v>-21</v>
          </cell>
          <cell r="N10">
            <v>250</v>
          </cell>
          <cell r="O10">
            <v>83.8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D11">
            <v>6</v>
          </cell>
          <cell r="E11">
            <v>4</v>
          </cell>
          <cell r="G11">
            <v>0.5</v>
          </cell>
          <cell r="H11">
            <v>31</v>
          </cell>
          <cell r="J11">
            <v>7</v>
          </cell>
          <cell r="K11">
            <v>-3</v>
          </cell>
          <cell r="N11">
            <v>6</v>
          </cell>
          <cell r="O11">
            <v>0.8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D12">
            <v>356</v>
          </cell>
          <cell r="E12">
            <v>327</v>
          </cell>
          <cell r="F12">
            <v>4</v>
          </cell>
          <cell r="G12">
            <v>0.45</v>
          </cell>
          <cell r="H12">
            <v>45</v>
          </cell>
          <cell r="J12">
            <v>378</v>
          </cell>
          <cell r="K12">
            <v>-51</v>
          </cell>
          <cell r="N12">
            <v>200</v>
          </cell>
          <cell r="O12">
            <v>65.400000000000006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D13">
            <v>252</v>
          </cell>
          <cell r="E13">
            <v>234</v>
          </cell>
          <cell r="G13">
            <v>0.45</v>
          </cell>
          <cell r="H13">
            <v>45</v>
          </cell>
          <cell r="J13">
            <v>310</v>
          </cell>
          <cell r="K13">
            <v>-76</v>
          </cell>
          <cell r="N13">
            <v>200</v>
          </cell>
          <cell r="O13">
            <v>46.8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D14">
            <v>12</v>
          </cell>
          <cell r="E14">
            <v>4</v>
          </cell>
          <cell r="G14">
            <v>0.5</v>
          </cell>
          <cell r="H14">
            <v>40</v>
          </cell>
          <cell r="J14">
            <v>13</v>
          </cell>
          <cell r="K14">
            <v>-9</v>
          </cell>
          <cell r="N14">
            <v>15</v>
          </cell>
          <cell r="O14">
            <v>0.8</v>
          </cell>
        </row>
        <row r="15">
          <cell r="A15" t="str">
            <v xml:space="preserve"> 043  Ветчина Нежная ТМ Особый рецепт, п/а, 0,4кг    ПОКОМ</v>
          </cell>
          <cell r="B15" t="str">
            <v>шт</v>
          </cell>
          <cell r="C15">
            <v>37</v>
          </cell>
          <cell r="D15">
            <v>41</v>
          </cell>
          <cell r="E15">
            <v>18</v>
          </cell>
          <cell r="F15">
            <v>51</v>
          </cell>
          <cell r="G15">
            <v>0.4</v>
          </cell>
          <cell r="H15">
            <v>50</v>
          </cell>
          <cell r="J15">
            <v>27</v>
          </cell>
          <cell r="K15">
            <v>-9</v>
          </cell>
          <cell r="N15">
            <v>0</v>
          </cell>
          <cell r="O15">
            <v>3.6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 t="str">
            <v>шт</v>
          </cell>
          <cell r="C16">
            <v>94</v>
          </cell>
          <cell r="E16">
            <v>24</v>
          </cell>
          <cell r="F16">
            <v>70</v>
          </cell>
          <cell r="G16">
            <v>0.17</v>
          </cell>
          <cell r="H16">
            <v>180</v>
          </cell>
          <cell r="J16">
            <v>24</v>
          </cell>
          <cell r="K16">
            <v>0</v>
          </cell>
          <cell r="N16">
            <v>0</v>
          </cell>
          <cell r="O16">
            <v>4.8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 t="str">
            <v>шт</v>
          </cell>
          <cell r="C17">
            <v>6</v>
          </cell>
          <cell r="E17">
            <v>6</v>
          </cell>
          <cell r="G17">
            <v>0.4</v>
          </cell>
          <cell r="H17">
            <v>50</v>
          </cell>
          <cell r="J17">
            <v>6</v>
          </cell>
          <cell r="K17">
            <v>0</v>
          </cell>
          <cell r="N17">
            <v>0</v>
          </cell>
          <cell r="O17">
            <v>1.2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43</v>
          </cell>
          <cell r="D18">
            <v>50</v>
          </cell>
          <cell r="E18">
            <v>19</v>
          </cell>
          <cell r="F18">
            <v>64</v>
          </cell>
          <cell r="G18">
            <v>0.45</v>
          </cell>
          <cell r="H18">
            <v>50</v>
          </cell>
          <cell r="J18">
            <v>29</v>
          </cell>
          <cell r="K18">
            <v>-10</v>
          </cell>
          <cell r="N18">
            <v>0</v>
          </cell>
          <cell r="O18">
            <v>3.8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133</v>
          </cell>
          <cell r="D19">
            <v>120</v>
          </cell>
          <cell r="E19">
            <v>211</v>
          </cell>
          <cell r="F19">
            <v>53</v>
          </cell>
          <cell r="G19">
            <v>0.5</v>
          </cell>
          <cell r="H19">
            <v>60</v>
          </cell>
          <cell r="J19">
            <v>33</v>
          </cell>
          <cell r="K19">
            <v>178</v>
          </cell>
          <cell r="N19">
            <v>0</v>
          </cell>
          <cell r="O19">
            <v>42.2</v>
          </cell>
        </row>
        <row r="20">
          <cell r="A20" t="str">
            <v xml:space="preserve"> 060  Колбаса Докторская стародворская  0,5 кг,ПОКОМ</v>
          </cell>
          <cell r="B20" t="str">
            <v>шт</v>
          </cell>
          <cell r="C20">
            <v>16</v>
          </cell>
          <cell r="D20">
            <v>30</v>
          </cell>
          <cell r="F20">
            <v>39</v>
          </cell>
          <cell r="G20">
            <v>0.5</v>
          </cell>
          <cell r="H20">
            <v>55</v>
          </cell>
          <cell r="J20">
            <v>7</v>
          </cell>
          <cell r="K20">
            <v>-7</v>
          </cell>
          <cell r="N20">
            <v>0</v>
          </cell>
          <cell r="O20">
            <v>0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24</v>
          </cell>
          <cell r="E21">
            <v>21</v>
          </cell>
          <cell r="F21">
            <v>-1</v>
          </cell>
          <cell r="G21">
            <v>0.3</v>
          </cell>
          <cell r="H21">
            <v>40</v>
          </cell>
          <cell r="J21">
            <v>28</v>
          </cell>
          <cell r="K21">
            <v>-7</v>
          </cell>
          <cell r="N21">
            <v>14.4</v>
          </cell>
          <cell r="O21">
            <v>4.2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82</v>
          </cell>
          <cell r="E22">
            <v>19</v>
          </cell>
          <cell r="F22">
            <v>62</v>
          </cell>
          <cell r="G22">
            <v>0.5</v>
          </cell>
          <cell r="H22">
            <v>60</v>
          </cell>
          <cell r="J22">
            <v>20</v>
          </cell>
          <cell r="K22">
            <v>-1</v>
          </cell>
          <cell r="N22">
            <v>0</v>
          </cell>
          <cell r="O22">
            <v>3.8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23</v>
          </cell>
          <cell r="D23">
            <v>81</v>
          </cell>
          <cell r="E23">
            <v>55</v>
          </cell>
          <cell r="F23">
            <v>2</v>
          </cell>
          <cell r="G23">
            <v>0.35</v>
          </cell>
          <cell r="H23">
            <v>40</v>
          </cell>
          <cell r="J23">
            <v>102</v>
          </cell>
          <cell r="K23">
            <v>-47</v>
          </cell>
          <cell r="N23">
            <v>79.400000000000006</v>
          </cell>
          <cell r="O23">
            <v>11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84</v>
          </cell>
          <cell r="D24">
            <v>4</v>
          </cell>
          <cell r="E24">
            <v>49</v>
          </cell>
          <cell r="F24">
            <v>38</v>
          </cell>
          <cell r="G24">
            <v>0.17</v>
          </cell>
          <cell r="H24">
            <v>120</v>
          </cell>
          <cell r="J24">
            <v>50</v>
          </cell>
          <cell r="K24">
            <v>-1</v>
          </cell>
          <cell r="N24">
            <v>0</v>
          </cell>
          <cell r="O24">
            <v>9.8000000000000007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D25">
            <v>18</v>
          </cell>
          <cell r="E25">
            <v>4</v>
          </cell>
          <cell r="F25">
            <v>11</v>
          </cell>
          <cell r="G25">
            <v>0.38</v>
          </cell>
          <cell r="H25">
            <v>40</v>
          </cell>
          <cell r="J25">
            <v>7</v>
          </cell>
          <cell r="K25">
            <v>-3</v>
          </cell>
          <cell r="N25">
            <v>12</v>
          </cell>
          <cell r="O25">
            <v>0.8</v>
          </cell>
        </row>
        <row r="26">
          <cell r="A26" t="str">
            <v xml:space="preserve"> 094  Сосиски Баварские,  0.35кг, ТМ Колбасный стандарт ПОКОМ</v>
          </cell>
          <cell r="B26" t="str">
            <v>шт</v>
          </cell>
          <cell r="C26">
            <v>11</v>
          </cell>
          <cell r="D26">
            <v>328</v>
          </cell>
          <cell r="E26">
            <v>192</v>
          </cell>
          <cell r="F26">
            <v>138</v>
          </cell>
          <cell r="G26">
            <v>0.35</v>
          </cell>
          <cell r="H26">
            <v>45</v>
          </cell>
          <cell r="J26">
            <v>200</v>
          </cell>
          <cell r="K26">
            <v>-8</v>
          </cell>
          <cell r="N26">
            <v>127.0000000000001</v>
          </cell>
          <cell r="O26">
            <v>38.4</v>
          </cell>
        </row>
        <row r="27">
          <cell r="A27" t="str">
            <v xml:space="preserve"> 102  Сосиски Ганноверские, амилюкс МГС, 0.6кг, ТМ Стародворье    ПОКОМ</v>
          </cell>
          <cell r="B27" t="str">
            <v>шт</v>
          </cell>
          <cell r="C27">
            <v>3</v>
          </cell>
          <cell r="D27">
            <v>204</v>
          </cell>
          <cell r="E27">
            <v>119</v>
          </cell>
          <cell r="F27">
            <v>76</v>
          </cell>
          <cell r="G27">
            <v>0.6</v>
          </cell>
          <cell r="H27">
            <v>40</v>
          </cell>
          <cell r="J27">
            <v>130</v>
          </cell>
          <cell r="K27">
            <v>-11</v>
          </cell>
          <cell r="N27">
            <v>125</v>
          </cell>
          <cell r="O27">
            <v>23.8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B28" t="str">
            <v>шт</v>
          </cell>
          <cell r="C28">
            <v>39</v>
          </cell>
          <cell r="D28">
            <v>74</v>
          </cell>
          <cell r="E28">
            <v>32</v>
          </cell>
          <cell r="F28">
            <v>57</v>
          </cell>
          <cell r="G28">
            <v>0.35</v>
          </cell>
          <cell r="H28">
            <v>45</v>
          </cell>
          <cell r="J28">
            <v>56</v>
          </cell>
          <cell r="K28">
            <v>-24</v>
          </cell>
          <cell r="N28">
            <v>0</v>
          </cell>
          <cell r="O28">
            <v>6.4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51</v>
          </cell>
          <cell r="D29">
            <v>74</v>
          </cell>
          <cell r="E29">
            <v>39</v>
          </cell>
          <cell r="F29">
            <v>66</v>
          </cell>
          <cell r="G29">
            <v>0.35</v>
          </cell>
          <cell r="H29">
            <v>45</v>
          </cell>
          <cell r="J29">
            <v>59</v>
          </cell>
          <cell r="K29">
            <v>-20</v>
          </cell>
          <cell r="N29">
            <v>0</v>
          </cell>
          <cell r="O29">
            <v>7.8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D30">
            <v>72</v>
          </cell>
          <cell r="E30">
            <v>55</v>
          </cell>
          <cell r="F30">
            <v>7</v>
          </cell>
          <cell r="G30">
            <v>0.35</v>
          </cell>
          <cell r="H30">
            <v>45</v>
          </cell>
          <cell r="J30">
            <v>68</v>
          </cell>
          <cell r="K30">
            <v>-13</v>
          </cell>
          <cell r="N30">
            <v>0</v>
          </cell>
          <cell r="O30">
            <v>11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34.25</v>
          </cell>
          <cell r="D31">
            <v>153.72999999999999</v>
          </cell>
          <cell r="E31">
            <v>138.38900000000001</v>
          </cell>
          <cell r="F31">
            <v>44.37</v>
          </cell>
          <cell r="G31">
            <v>1</v>
          </cell>
          <cell r="H31">
            <v>50</v>
          </cell>
          <cell r="J31">
            <v>143.38</v>
          </cell>
          <cell r="K31">
            <v>-4.9909999999999854</v>
          </cell>
          <cell r="N31">
            <v>150</v>
          </cell>
          <cell r="O31">
            <v>27.677800000000001</v>
          </cell>
        </row>
        <row r="32">
          <cell r="A32" t="str">
            <v xml:space="preserve"> 207  ВСД Колбаса Княжеская, ВЕС.    </v>
          </cell>
          <cell r="B32" t="str">
            <v>кг</v>
          </cell>
          <cell r="C32">
            <v>12.775</v>
          </cell>
          <cell r="E32">
            <v>0.35599999999999998</v>
          </cell>
          <cell r="F32">
            <v>12.419</v>
          </cell>
          <cell r="G32">
            <v>0</v>
          </cell>
          <cell r="H32">
            <v>180</v>
          </cell>
          <cell r="J32">
            <v>0.38</v>
          </cell>
          <cell r="K32">
            <v>-2.4000000000000021E-2</v>
          </cell>
          <cell r="N32">
            <v>0</v>
          </cell>
          <cell r="O32">
            <v>7.1199999999999999E-2</v>
          </cell>
        </row>
        <row r="33">
          <cell r="A33" t="str">
            <v xml:space="preserve"> 219  Колбаса Докторская Особая ТМ Особый рецепт, ВЕС  ПОКОМ</v>
          </cell>
          <cell r="B33" t="str">
            <v>кг</v>
          </cell>
          <cell r="C33">
            <v>362.23500000000001</v>
          </cell>
          <cell r="D33">
            <v>265.60500000000002</v>
          </cell>
          <cell r="E33">
            <v>209.26499999999999</v>
          </cell>
          <cell r="F33">
            <v>418.245</v>
          </cell>
          <cell r="G33">
            <v>1</v>
          </cell>
          <cell r="H33">
            <v>60</v>
          </cell>
          <cell r="J33">
            <v>213.35499999999999</v>
          </cell>
          <cell r="K33">
            <v>-4.0900000000000034</v>
          </cell>
          <cell r="N33">
            <v>0</v>
          </cell>
          <cell r="O33">
            <v>41.852999999999994</v>
          </cell>
        </row>
        <row r="34">
          <cell r="A34" t="str">
            <v xml:space="preserve"> 226  Колбаса Княжеская, с/к белков.обол в термоусад. пакете, ВЕС, ТМ Стародворье ПОКОМ</v>
          </cell>
          <cell r="B34" t="str">
            <v>кг</v>
          </cell>
          <cell r="C34">
            <v>4.9950000000000001</v>
          </cell>
          <cell r="E34">
            <v>0.32700000000000001</v>
          </cell>
          <cell r="F34">
            <v>16.693000000000001</v>
          </cell>
          <cell r="G34">
            <v>1</v>
          </cell>
          <cell r="H34">
            <v>180</v>
          </cell>
          <cell r="J34">
            <v>0.78</v>
          </cell>
          <cell r="K34">
            <v>-0.45300000000000001</v>
          </cell>
          <cell r="N34">
            <v>0</v>
          </cell>
          <cell r="O34">
            <v>6.54E-2</v>
          </cell>
        </row>
        <row r="35">
          <cell r="A35" t="str">
            <v xml:space="preserve"> 230  Колбаса Молочная Особая ТМ Особый рецепт, п/а, ВЕС. ПОКОМ</v>
          </cell>
          <cell r="B35" t="str">
            <v>кг</v>
          </cell>
          <cell r="C35">
            <v>81.204999999999998</v>
          </cell>
          <cell r="E35">
            <v>35.74</v>
          </cell>
          <cell r="F35">
            <v>45.44</v>
          </cell>
          <cell r="G35">
            <v>1</v>
          </cell>
          <cell r="H35">
            <v>60</v>
          </cell>
          <cell r="J35">
            <v>37.5</v>
          </cell>
          <cell r="K35">
            <v>-1.759999999999998</v>
          </cell>
          <cell r="N35">
            <v>0</v>
          </cell>
          <cell r="O35">
            <v>7.1480000000000006</v>
          </cell>
        </row>
        <row r="36">
          <cell r="A36" t="str">
            <v xml:space="preserve"> 235  Колбаса Особая ТМ Особый рецепт, ВЕС, ТМ Стародворье ПОКОМ</v>
          </cell>
          <cell r="B36" t="str">
            <v>кг</v>
          </cell>
          <cell r="C36">
            <v>-0.02</v>
          </cell>
          <cell r="D36">
            <v>92.38</v>
          </cell>
          <cell r="E36">
            <v>51.06</v>
          </cell>
          <cell r="F36">
            <v>41.3</v>
          </cell>
          <cell r="G36">
            <v>1</v>
          </cell>
          <cell r="H36">
            <v>60</v>
          </cell>
          <cell r="J36">
            <v>50</v>
          </cell>
          <cell r="K36">
            <v>1.0600000000000023</v>
          </cell>
          <cell r="N36">
            <v>20</v>
          </cell>
          <cell r="O36">
            <v>10.212</v>
          </cell>
        </row>
        <row r="37">
          <cell r="A37" t="str">
            <v xml:space="preserve"> 240  Колбаса Салями охотничья, ВЕС. ПОКОМ</v>
          </cell>
          <cell r="B37" t="str">
            <v>кг</v>
          </cell>
          <cell r="C37">
            <v>0.46200000000000002</v>
          </cell>
          <cell r="D37">
            <v>14.962</v>
          </cell>
          <cell r="E37">
            <v>4.18</v>
          </cell>
          <cell r="F37">
            <v>11.244</v>
          </cell>
          <cell r="G37">
            <v>1</v>
          </cell>
          <cell r="H37">
            <v>180</v>
          </cell>
          <cell r="J37">
            <v>4.26</v>
          </cell>
          <cell r="K37">
            <v>-8.0000000000000071E-2</v>
          </cell>
          <cell r="N37">
            <v>10</v>
          </cell>
          <cell r="O37">
            <v>0.83599999999999997</v>
          </cell>
        </row>
        <row r="38">
          <cell r="A38" t="str">
            <v xml:space="preserve"> 243  Колбаса Сервелат Зернистый, ВЕС.  ПОКОМ</v>
          </cell>
          <cell r="B38" t="str">
            <v>кг</v>
          </cell>
          <cell r="C38">
            <v>1.3959999999999999</v>
          </cell>
          <cell r="D38">
            <v>8.2729999999999997</v>
          </cell>
          <cell r="E38">
            <v>2.78</v>
          </cell>
          <cell r="F38">
            <v>6.1890000000000001</v>
          </cell>
          <cell r="G38">
            <v>1</v>
          </cell>
          <cell r="H38">
            <v>35</v>
          </cell>
          <cell r="J38">
            <v>3.5</v>
          </cell>
          <cell r="K38">
            <v>-0.7200000000000002</v>
          </cell>
          <cell r="N38">
            <v>0</v>
          </cell>
          <cell r="O38">
            <v>0.55599999999999994</v>
          </cell>
        </row>
        <row r="39">
          <cell r="A39" t="str">
            <v xml:space="preserve"> 244  Колбаса Сервелат Кремлевский, ВЕС. ПОКОМ</v>
          </cell>
          <cell r="B39" t="str">
            <v>кг</v>
          </cell>
          <cell r="C39">
            <v>12.108000000000001</v>
          </cell>
          <cell r="E39">
            <v>-0.68</v>
          </cell>
          <cell r="F39">
            <v>2.2559999999999998</v>
          </cell>
          <cell r="G39">
            <v>1</v>
          </cell>
          <cell r="H39">
            <v>40</v>
          </cell>
          <cell r="J39">
            <v>4.2</v>
          </cell>
          <cell r="K39">
            <v>-4.88</v>
          </cell>
          <cell r="N39">
            <v>6</v>
          </cell>
          <cell r="O39">
            <v>-0.13600000000000001</v>
          </cell>
        </row>
        <row r="40">
          <cell r="A40" t="str">
            <v xml:space="preserve"> 247  Сардельки Нежные, ВЕС.  ПОКОМ</v>
          </cell>
          <cell r="B40" t="str">
            <v>кг</v>
          </cell>
          <cell r="G40">
            <v>1</v>
          </cell>
          <cell r="H40">
            <v>30</v>
          </cell>
          <cell r="J40">
            <v>2.6</v>
          </cell>
          <cell r="K40">
            <v>-2.6</v>
          </cell>
          <cell r="N40">
            <v>25</v>
          </cell>
          <cell r="O40">
            <v>0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D41">
            <v>23.981000000000002</v>
          </cell>
          <cell r="E41">
            <v>12.395</v>
          </cell>
          <cell r="F41">
            <v>7.968</v>
          </cell>
          <cell r="G41">
            <v>1</v>
          </cell>
          <cell r="H41">
            <v>30</v>
          </cell>
          <cell r="J41">
            <v>16.850000000000001</v>
          </cell>
          <cell r="K41">
            <v>-4.4550000000000018</v>
          </cell>
          <cell r="N41">
            <v>16</v>
          </cell>
          <cell r="O41">
            <v>2.4790000000000001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C42">
            <v>1.333</v>
          </cell>
          <cell r="D42">
            <v>24.044</v>
          </cell>
          <cell r="E42">
            <v>8.0370000000000008</v>
          </cell>
          <cell r="F42">
            <v>14.958</v>
          </cell>
          <cell r="G42">
            <v>1</v>
          </cell>
          <cell r="H42">
            <v>45</v>
          </cell>
          <cell r="J42">
            <v>8.6999999999999993</v>
          </cell>
          <cell r="K42">
            <v>-0.66299999999999848</v>
          </cell>
          <cell r="N42">
            <v>0</v>
          </cell>
          <cell r="O42">
            <v>1.6074000000000002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D43">
            <v>131.869</v>
          </cell>
          <cell r="E43">
            <v>92.793000000000006</v>
          </cell>
          <cell r="F43">
            <v>34.593000000000004</v>
          </cell>
          <cell r="G43">
            <v>1</v>
          </cell>
          <cell r="H43">
            <v>40</v>
          </cell>
          <cell r="J43">
            <v>83.55</v>
          </cell>
          <cell r="K43">
            <v>9.2430000000000092</v>
          </cell>
          <cell r="N43">
            <v>50</v>
          </cell>
          <cell r="O43">
            <v>18.558600000000002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1.3520000000000001</v>
          </cell>
          <cell r="D44">
            <v>24.286000000000001</v>
          </cell>
          <cell r="E44">
            <v>6.7460000000000004</v>
          </cell>
          <cell r="F44">
            <v>16.260999999999999</v>
          </cell>
          <cell r="G44">
            <v>1</v>
          </cell>
          <cell r="H44">
            <v>40</v>
          </cell>
          <cell r="J44">
            <v>8.75</v>
          </cell>
          <cell r="K44">
            <v>-2.0039999999999996</v>
          </cell>
          <cell r="N44">
            <v>15.8812</v>
          </cell>
          <cell r="O44">
            <v>1.3492000000000002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C45">
            <v>42</v>
          </cell>
          <cell r="D45">
            <v>80</v>
          </cell>
          <cell r="E45">
            <v>50</v>
          </cell>
          <cell r="F45">
            <v>26</v>
          </cell>
          <cell r="G45">
            <v>0.35</v>
          </cell>
          <cell r="H45">
            <v>40</v>
          </cell>
          <cell r="J45">
            <v>43</v>
          </cell>
          <cell r="K45">
            <v>7</v>
          </cell>
          <cell r="O45">
            <v>10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17</v>
          </cell>
          <cell r="D46">
            <v>185</v>
          </cell>
          <cell r="E46">
            <v>116</v>
          </cell>
          <cell r="F46">
            <v>2</v>
          </cell>
          <cell r="G46">
            <v>0.4</v>
          </cell>
          <cell r="H46">
            <v>45</v>
          </cell>
          <cell r="J46">
            <v>117</v>
          </cell>
          <cell r="K46">
            <v>-1</v>
          </cell>
          <cell r="N46">
            <v>60</v>
          </cell>
          <cell r="O46">
            <v>23.2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-9</v>
          </cell>
          <cell r="D47">
            <v>270</v>
          </cell>
          <cell r="E47">
            <v>229</v>
          </cell>
          <cell r="F47">
            <v>8</v>
          </cell>
          <cell r="G47">
            <v>0.45</v>
          </cell>
          <cell r="H47">
            <v>50</v>
          </cell>
          <cell r="J47">
            <v>257</v>
          </cell>
          <cell r="K47">
            <v>-28</v>
          </cell>
          <cell r="N47">
            <v>290</v>
          </cell>
          <cell r="O47">
            <v>45.8</v>
          </cell>
        </row>
        <row r="48">
          <cell r="A48" t="str">
            <v xml:space="preserve"> 277  Колбаса Мясорубская ТМ Стародворье с сочной грудинкой , 0,35 кг срез  ПОКОМ</v>
          </cell>
          <cell r="B48" t="str">
            <v>шт</v>
          </cell>
          <cell r="C48">
            <v>-5</v>
          </cell>
          <cell r="F48">
            <v>-5</v>
          </cell>
          <cell r="G48">
            <v>0</v>
          </cell>
          <cell r="H48" t="e">
            <v>#N/A</v>
          </cell>
          <cell r="K48">
            <v>0</v>
          </cell>
          <cell r="N48">
            <v>0</v>
          </cell>
          <cell r="O48">
            <v>0</v>
          </cell>
        </row>
        <row r="49">
          <cell r="A49" t="str">
            <v xml:space="preserve"> 278  Сосиски Сочинки с сочным окороком, МГС 0.4кг,   ПОКОМ</v>
          </cell>
          <cell r="B49" t="str">
            <v>шт</v>
          </cell>
          <cell r="C49">
            <v>36</v>
          </cell>
          <cell r="D49">
            <v>2</v>
          </cell>
          <cell r="E49">
            <v>17</v>
          </cell>
          <cell r="F49">
            <v>-2</v>
          </cell>
          <cell r="G49">
            <v>0.4</v>
          </cell>
          <cell r="H49">
            <v>45</v>
          </cell>
          <cell r="J49">
            <v>88</v>
          </cell>
          <cell r="K49">
            <v>-71</v>
          </cell>
          <cell r="N49">
            <v>200</v>
          </cell>
          <cell r="O49">
            <v>3.4</v>
          </cell>
        </row>
        <row r="50">
          <cell r="A50" t="str">
            <v xml:space="preserve"> 279  Колбаса Докторский гарант, Вязанка вектор, 0,4 кг.  ПОКОМ</v>
          </cell>
          <cell r="B50" t="str">
            <v>шт</v>
          </cell>
          <cell r="C50">
            <v>98</v>
          </cell>
          <cell r="D50">
            <v>96</v>
          </cell>
          <cell r="E50">
            <v>184</v>
          </cell>
          <cell r="G50">
            <v>0.4</v>
          </cell>
          <cell r="H50">
            <v>50</v>
          </cell>
          <cell r="J50">
            <v>220</v>
          </cell>
          <cell r="K50">
            <v>-36</v>
          </cell>
          <cell r="N50">
            <v>273.39999999999998</v>
          </cell>
          <cell r="O50">
            <v>36.799999999999997</v>
          </cell>
        </row>
        <row r="51">
          <cell r="A51" t="str">
            <v xml:space="preserve"> 281  Сосиски Молочные для завтрака ТМ Особый рецепт, 0,4кг  ПОКОМ</v>
          </cell>
          <cell r="B51" t="str">
            <v>шт</v>
          </cell>
          <cell r="D51">
            <v>30</v>
          </cell>
          <cell r="E51">
            <v>5</v>
          </cell>
          <cell r="F51">
            <v>20</v>
          </cell>
          <cell r="G51">
            <v>0.4</v>
          </cell>
          <cell r="H51">
            <v>40</v>
          </cell>
          <cell r="J51">
            <v>10</v>
          </cell>
          <cell r="K51">
            <v>-5</v>
          </cell>
          <cell r="N51">
            <v>10</v>
          </cell>
          <cell r="O51">
            <v>1</v>
          </cell>
        </row>
        <row r="52">
          <cell r="A52" t="str">
            <v xml:space="preserve"> 283  Сосиски Сочинки, ВЕС, ТМ Стародворье ПОКОМ</v>
          </cell>
          <cell r="B52" t="str">
            <v>кг</v>
          </cell>
          <cell r="D52">
            <v>8.8249999999999993</v>
          </cell>
          <cell r="E52">
            <v>-1.4430000000000001</v>
          </cell>
          <cell r="F52">
            <v>7.3529999999999998</v>
          </cell>
          <cell r="G52">
            <v>1</v>
          </cell>
          <cell r="H52">
            <v>45</v>
          </cell>
          <cell r="J52">
            <v>1.3</v>
          </cell>
          <cell r="K52">
            <v>-2.7430000000000003</v>
          </cell>
          <cell r="N52">
            <v>10</v>
          </cell>
          <cell r="O52">
            <v>-0.28860000000000002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B53" t="str">
            <v>шт</v>
          </cell>
          <cell r="C53">
            <v>100</v>
          </cell>
          <cell r="E53">
            <v>74</v>
          </cell>
          <cell r="F53">
            <v>26</v>
          </cell>
          <cell r="G53">
            <v>0.1</v>
          </cell>
          <cell r="H53">
            <v>730</v>
          </cell>
          <cell r="J53">
            <v>74</v>
          </cell>
          <cell r="K53">
            <v>0</v>
          </cell>
          <cell r="N53">
            <v>30</v>
          </cell>
          <cell r="O53">
            <v>14.8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B54" t="str">
            <v>шт</v>
          </cell>
          <cell r="C54">
            <v>6</v>
          </cell>
          <cell r="E54">
            <v>4</v>
          </cell>
          <cell r="G54">
            <v>0.4</v>
          </cell>
          <cell r="H54">
            <v>60</v>
          </cell>
          <cell r="J54">
            <v>10</v>
          </cell>
          <cell r="K54">
            <v>-6</v>
          </cell>
          <cell r="N54">
            <v>34</v>
          </cell>
          <cell r="O54">
            <v>0.8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25</v>
          </cell>
          <cell r="D55">
            <v>13</v>
          </cell>
          <cell r="E55">
            <v>17</v>
          </cell>
          <cell r="F55">
            <v>6</v>
          </cell>
          <cell r="G55">
            <v>0.35</v>
          </cell>
          <cell r="H55">
            <v>40</v>
          </cell>
          <cell r="J55">
            <v>38</v>
          </cell>
          <cell r="K55">
            <v>-21</v>
          </cell>
          <cell r="N55">
            <v>32.400000000000013</v>
          </cell>
          <cell r="O55">
            <v>3.4</v>
          </cell>
        </row>
        <row r="56">
          <cell r="A56" t="str">
            <v xml:space="preserve"> 300  Колбаса Сервелат Мясорубский с мелкорубленным окороком ТМ Стародворье, в/у 0,35кг  ПОКОМ</v>
          </cell>
          <cell r="B56" t="str">
            <v>шт</v>
          </cell>
          <cell r="C56">
            <v>16</v>
          </cell>
          <cell r="D56">
            <v>1</v>
          </cell>
          <cell r="E56">
            <v>5</v>
          </cell>
          <cell r="F56">
            <v>11</v>
          </cell>
          <cell r="G56">
            <v>0.35</v>
          </cell>
          <cell r="H56">
            <v>40</v>
          </cell>
          <cell r="J56">
            <v>43</v>
          </cell>
          <cell r="K56">
            <v>-38</v>
          </cell>
          <cell r="N56">
            <v>52</v>
          </cell>
          <cell r="O56">
            <v>1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D57">
            <v>138</v>
          </cell>
          <cell r="E57">
            <v>109</v>
          </cell>
          <cell r="F57">
            <v>24</v>
          </cell>
          <cell r="G57">
            <v>0.4</v>
          </cell>
          <cell r="H57">
            <v>40</v>
          </cell>
          <cell r="J57">
            <v>115</v>
          </cell>
          <cell r="K57">
            <v>-6</v>
          </cell>
          <cell r="N57">
            <v>60</v>
          </cell>
          <cell r="O57">
            <v>21.8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D58">
            <v>126</v>
          </cell>
          <cell r="E58">
            <v>104</v>
          </cell>
          <cell r="F58">
            <v>11</v>
          </cell>
          <cell r="G58">
            <v>0.4</v>
          </cell>
          <cell r="H58">
            <v>45</v>
          </cell>
          <cell r="J58">
            <v>141</v>
          </cell>
          <cell r="K58">
            <v>-37</v>
          </cell>
          <cell r="N58">
            <v>80</v>
          </cell>
          <cell r="O58">
            <v>20.8</v>
          </cell>
        </row>
        <row r="59">
          <cell r="A59" t="str">
            <v xml:space="preserve"> 309  Сосиски Сочинки с сыром 0,4 кг ТМ Стародворье  ПОКОМ</v>
          </cell>
          <cell r="B59" t="str">
            <v>шт</v>
          </cell>
          <cell r="C59">
            <v>13</v>
          </cell>
          <cell r="E59">
            <v>4</v>
          </cell>
          <cell r="F59">
            <v>9</v>
          </cell>
          <cell r="G59">
            <v>0.4</v>
          </cell>
          <cell r="H59">
            <v>40</v>
          </cell>
          <cell r="J59">
            <v>5</v>
          </cell>
          <cell r="K59">
            <v>-1</v>
          </cell>
          <cell r="N59">
            <v>0</v>
          </cell>
          <cell r="O59">
            <v>0.8</v>
          </cell>
        </row>
        <row r="60">
          <cell r="A60" t="str">
            <v xml:space="preserve"> 312  Ветчина Филейская ВЕС ТМ  Вязанка ТС Столичная  ПОКОМ</v>
          </cell>
          <cell r="B60" t="str">
            <v>кг</v>
          </cell>
          <cell r="C60">
            <v>41.567</v>
          </cell>
          <cell r="D60">
            <v>26.443000000000001</v>
          </cell>
          <cell r="E60">
            <v>20.305</v>
          </cell>
          <cell r="F60">
            <v>21.215</v>
          </cell>
          <cell r="G60">
            <v>1</v>
          </cell>
          <cell r="H60">
            <v>50</v>
          </cell>
          <cell r="J60">
            <v>19.8</v>
          </cell>
          <cell r="K60">
            <v>0.50499999999999901</v>
          </cell>
          <cell r="N60">
            <v>167.21700000000001</v>
          </cell>
          <cell r="O60">
            <v>4.0609999999999999</v>
          </cell>
        </row>
        <row r="61">
          <cell r="A61" t="str">
            <v xml:space="preserve"> 315  Колбаса вареная Молокуша ТМ Вязанка ВЕС, ПОКОМ</v>
          </cell>
          <cell r="B61" t="str">
            <v>кг</v>
          </cell>
          <cell r="C61">
            <v>8.4</v>
          </cell>
          <cell r="D61">
            <v>37.482999999999997</v>
          </cell>
          <cell r="E61">
            <v>12.420999999999999</v>
          </cell>
          <cell r="F61">
            <v>33.462000000000003</v>
          </cell>
          <cell r="G61">
            <v>1</v>
          </cell>
          <cell r="H61">
            <v>50</v>
          </cell>
          <cell r="J61">
            <v>12.05</v>
          </cell>
          <cell r="K61">
            <v>0.37099999999999866</v>
          </cell>
          <cell r="N61">
            <v>0</v>
          </cell>
          <cell r="O61">
            <v>2.4842</v>
          </cell>
        </row>
        <row r="62">
          <cell r="A62" t="str">
            <v xml:space="preserve"> 318  Сосиски Датские ТМ Зареченские, ВЕС  ПОКОМ</v>
          </cell>
          <cell r="B62" t="str">
            <v>кг</v>
          </cell>
          <cell r="C62">
            <v>2.5750000000000002</v>
          </cell>
          <cell r="D62">
            <v>16.117999999999999</v>
          </cell>
          <cell r="E62">
            <v>1.2829999999999999</v>
          </cell>
          <cell r="F62">
            <v>17.41</v>
          </cell>
          <cell r="G62">
            <v>1</v>
          </cell>
          <cell r="H62">
            <v>40</v>
          </cell>
          <cell r="J62">
            <v>1.3</v>
          </cell>
          <cell r="K62">
            <v>-1.7000000000000126E-2</v>
          </cell>
          <cell r="N62">
            <v>5</v>
          </cell>
          <cell r="O62">
            <v>0.25659999999999999</v>
          </cell>
        </row>
        <row r="63">
          <cell r="A63" t="str">
            <v xml:space="preserve"> 319  Колбаса вареная Филейская ТМ Вязанка ТС Классическая, 0,45 кг. ПОКОМ</v>
          </cell>
          <cell r="B63" t="str">
            <v>шт</v>
          </cell>
          <cell r="D63">
            <v>605</v>
          </cell>
          <cell r="E63">
            <v>491</v>
          </cell>
          <cell r="F63">
            <v>84</v>
          </cell>
          <cell r="G63">
            <v>0.45</v>
          </cell>
          <cell r="H63">
            <v>50</v>
          </cell>
          <cell r="J63">
            <v>513</v>
          </cell>
          <cell r="K63">
            <v>-22</v>
          </cell>
          <cell r="N63">
            <v>300</v>
          </cell>
          <cell r="O63">
            <v>98.2</v>
          </cell>
        </row>
        <row r="64">
          <cell r="A64" t="str">
            <v xml:space="preserve"> 322  Колбаса вареная Молокуша 0,45кг ТМ Вязанка  ПОКОМ</v>
          </cell>
          <cell r="B64" t="str">
            <v>шт</v>
          </cell>
          <cell r="D64">
            <v>466</v>
          </cell>
          <cell r="E64">
            <v>440</v>
          </cell>
          <cell r="F64">
            <v>3</v>
          </cell>
          <cell r="G64">
            <v>0.45</v>
          </cell>
          <cell r="H64">
            <v>50</v>
          </cell>
          <cell r="J64">
            <v>476</v>
          </cell>
          <cell r="K64">
            <v>-36</v>
          </cell>
          <cell r="N64">
            <v>150</v>
          </cell>
          <cell r="O64">
            <v>88</v>
          </cell>
        </row>
        <row r="65">
          <cell r="A65" t="str">
            <v xml:space="preserve"> 324  Ветчина Филейская ТМ Вязанка Столичная 0,45 кг ПОКОМ</v>
          </cell>
          <cell r="B65" t="str">
            <v>шт</v>
          </cell>
          <cell r="C65">
            <v>61</v>
          </cell>
          <cell r="D65">
            <v>64</v>
          </cell>
          <cell r="E65">
            <v>139</v>
          </cell>
          <cell r="F65">
            <v>-40</v>
          </cell>
          <cell r="G65">
            <v>0.45</v>
          </cell>
          <cell r="H65">
            <v>50</v>
          </cell>
          <cell r="J65">
            <v>168</v>
          </cell>
          <cell r="K65">
            <v>-29</v>
          </cell>
          <cell r="N65">
            <v>350</v>
          </cell>
          <cell r="O65">
            <v>27.8</v>
          </cell>
        </row>
        <row r="66">
          <cell r="A66" t="str">
            <v xml:space="preserve"> 328  Сардельки Сочинки Стародворье ТМ  0,4 кг ПОКОМ</v>
          </cell>
          <cell r="B66" t="str">
            <v>шт</v>
          </cell>
          <cell r="D66">
            <v>14</v>
          </cell>
          <cell r="E66">
            <v>6</v>
          </cell>
          <cell r="F66">
            <v>6</v>
          </cell>
          <cell r="G66">
            <v>0.4</v>
          </cell>
          <cell r="H66">
            <v>40</v>
          </cell>
          <cell r="J66">
            <v>8</v>
          </cell>
          <cell r="K66">
            <v>-2</v>
          </cell>
          <cell r="N66">
            <v>10</v>
          </cell>
          <cell r="O66">
            <v>1.2</v>
          </cell>
        </row>
        <row r="67">
          <cell r="A67" t="str">
            <v xml:space="preserve"> 329  Сардельки Сочинки с сыром Стародворье ТМ, 0,4 кг. ПОКОМ</v>
          </cell>
          <cell r="B67" t="str">
            <v>шт</v>
          </cell>
          <cell r="C67">
            <v>56</v>
          </cell>
          <cell r="D67">
            <v>2</v>
          </cell>
          <cell r="E67">
            <v>4</v>
          </cell>
          <cell r="F67">
            <v>50</v>
          </cell>
          <cell r="G67">
            <v>0.4</v>
          </cell>
          <cell r="H67">
            <v>40</v>
          </cell>
          <cell r="J67">
            <v>8</v>
          </cell>
          <cell r="K67">
            <v>-4</v>
          </cell>
          <cell r="N67">
            <v>0</v>
          </cell>
          <cell r="O67">
            <v>0.8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B68" t="str">
            <v>кг</v>
          </cell>
          <cell r="C68">
            <v>37.165999999999997</v>
          </cell>
          <cell r="D68">
            <v>111.854</v>
          </cell>
          <cell r="E68">
            <v>69.135000000000005</v>
          </cell>
          <cell r="F68">
            <v>62.722000000000001</v>
          </cell>
          <cell r="G68">
            <v>1</v>
          </cell>
          <cell r="H68">
            <v>55</v>
          </cell>
          <cell r="J68">
            <v>55.3</v>
          </cell>
          <cell r="K68">
            <v>13.835000000000008</v>
          </cell>
          <cell r="N68">
            <v>0</v>
          </cell>
          <cell r="O68">
            <v>13.827000000000002</v>
          </cell>
        </row>
        <row r="69">
          <cell r="A69" t="str">
            <v xml:space="preserve"> 334  Паштет Любительский ТМ Стародворье ламистер 0,1 кг  ПОКОМ</v>
          </cell>
          <cell r="B69" t="str">
            <v>шт</v>
          </cell>
          <cell r="C69">
            <v>155</v>
          </cell>
          <cell r="E69">
            <v>48</v>
          </cell>
          <cell r="F69">
            <v>107</v>
          </cell>
          <cell r="G69">
            <v>0.1</v>
          </cell>
          <cell r="H69">
            <v>730</v>
          </cell>
          <cell r="J69">
            <v>48</v>
          </cell>
          <cell r="K69">
            <v>0</v>
          </cell>
          <cell r="N69">
            <v>0</v>
          </cell>
          <cell r="O69">
            <v>9.6</v>
          </cell>
        </row>
        <row r="70">
          <cell r="A70" t="str">
            <v xml:space="preserve"> 338  Паштет печеночный с морковью ТМ Стародворье ламистер 0,1 кг.  ПОКОМ</v>
          </cell>
          <cell r="B70" t="str">
            <v>шт</v>
          </cell>
          <cell r="C70">
            <v>17</v>
          </cell>
          <cell r="E70">
            <v>19</v>
          </cell>
          <cell r="F70">
            <v>-2</v>
          </cell>
          <cell r="G70">
            <v>0</v>
          </cell>
          <cell r="H70" t="e">
            <v>#N/A</v>
          </cell>
          <cell r="J70">
            <v>22</v>
          </cell>
          <cell r="K70">
            <v>-3</v>
          </cell>
          <cell r="N70">
            <v>0</v>
          </cell>
          <cell r="O70">
            <v>3.8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C71">
            <v>4</v>
          </cell>
          <cell r="D71">
            <v>18</v>
          </cell>
          <cell r="E71">
            <v>19</v>
          </cell>
          <cell r="F71">
            <v>2</v>
          </cell>
          <cell r="G71">
            <v>0.6</v>
          </cell>
          <cell r="H71">
            <v>60</v>
          </cell>
          <cell r="J71">
            <v>20</v>
          </cell>
          <cell r="K71">
            <v>-1</v>
          </cell>
          <cell r="N71">
            <v>35.6</v>
          </cell>
          <cell r="O71">
            <v>3.8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C72">
            <v>12</v>
          </cell>
          <cell r="D72">
            <v>12</v>
          </cell>
          <cell r="E72">
            <v>19</v>
          </cell>
          <cell r="F72">
            <v>3</v>
          </cell>
          <cell r="G72">
            <v>0.6</v>
          </cell>
          <cell r="H72">
            <v>60</v>
          </cell>
          <cell r="J72">
            <v>21</v>
          </cell>
          <cell r="K72">
            <v>-2</v>
          </cell>
          <cell r="N72">
            <v>17</v>
          </cell>
          <cell r="O72">
            <v>3.8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C73">
            <v>3</v>
          </cell>
          <cell r="D73">
            <v>42</v>
          </cell>
          <cell r="E73">
            <v>43</v>
          </cell>
          <cell r="F73">
            <v>1</v>
          </cell>
          <cell r="G73">
            <v>0.6</v>
          </cell>
          <cell r="H73">
            <v>60</v>
          </cell>
          <cell r="J73">
            <v>44</v>
          </cell>
          <cell r="K73">
            <v>-1</v>
          </cell>
          <cell r="N73">
            <v>15</v>
          </cell>
          <cell r="O73">
            <v>8.6</v>
          </cell>
        </row>
        <row r="74">
          <cell r="A74" t="str">
            <v xml:space="preserve"> 385  Колбаски Филейбургские с филе сочного окорока, 0,28кг ТМ Баварушка  ПОКОМ</v>
          </cell>
          <cell r="B74" t="str">
            <v>шт</v>
          </cell>
          <cell r="C74">
            <v>17</v>
          </cell>
          <cell r="D74">
            <v>31</v>
          </cell>
          <cell r="E74">
            <v>25</v>
          </cell>
          <cell r="F74">
            <v>10</v>
          </cell>
          <cell r="G74">
            <v>0.28000000000000003</v>
          </cell>
          <cell r="H74">
            <v>35</v>
          </cell>
          <cell r="J74">
            <v>39</v>
          </cell>
          <cell r="K74">
            <v>-14</v>
          </cell>
          <cell r="N74">
            <v>0</v>
          </cell>
          <cell r="O74">
            <v>5</v>
          </cell>
        </row>
        <row r="75">
          <cell r="A75" t="str">
            <v xml:space="preserve"> 392  Колбаса Докторская Дугушка ТМ Стародворье ТС Дугушка 0,6 кг. ПОКОМ</v>
          </cell>
          <cell r="B75" t="str">
            <v>шт</v>
          </cell>
          <cell r="D75">
            <v>37</v>
          </cell>
          <cell r="E75">
            <v>36</v>
          </cell>
          <cell r="G75">
            <v>0.6</v>
          </cell>
          <cell r="H75">
            <v>55</v>
          </cell>
          <cell r="J75">
            <v>44</v>
          </cell>
          <cell r="K75">
            <v>-8</v>
          </cell>
          <cell r="N75">
            <v>30</v>
          </cell>
          <cell r="O75">
            <v>7.2</v>
          </cell>
        </row>
        <row r="76">
          <cell r="A76" t="str">
            <v xml:space="preserve"> 410  Сосиски Баварские с сыром ТМ Стародворье 0,35 кг. ПОКОМ</v>
          </cell>
          <cell r="B76" t="str">
            <v>шт</v>
          </cell>
          <cell r="C76">
            <v>5</v>
          </cell>
          <cell r="D76">
            <v>66</v>
          </cell>
          <cell r="E76">
            <v>41</v>
          </cell>
          <cell r="F76">
            <v>29</v>
          </cell>
          <cell r="G76">
            <v>0.35</v>
          </cell>
          <cell r="H76">
            <v>40</v>
          </cell>
          <cell r="J76">
            <v>42</v>
          </cell>
          <cell r="K76">
            <v>-1</v>
          </cell>
          <cell r="N76">
            <v>20</v>
          </cell>
          <cell r="O76">
            <v>8.1999999999999993</v>
          </cell>
        </row>
        <row r="77">
          <cell r="A77" t="str">
            <v xml:space="preserve"> 413  Ветчина Сливушка с индейкой ТМ Вязанка  0,3 кг. ПОКОМ</v>
          </cell>
          <cell r="B77" t="str">
            <v>шт</v>
          </cell>
          <cell r="C77">
            <v>197</v>
          </cell>
          <cell r="E77">
            <v>104</v>
          </cell>
          <cell r="F77">
            <v>91</v>
          </cell>
          <cell r="G77">
            <v>0.3</v>
          </cell>
          <cell r="H77">
            <v>50</v>
          </cell>
          <cell r="J77">
            <v>106</v>
          </cell>
          <cell r="K77">
            <v>-2</v>
          </cell>
          <cell r="N77">
            <v>0</v>
          </cell>
          <cell r="O77">
            <v>20.8</v>
          </cell>
        </row>
        <row r="78">
          <cell r="A78" t="str">
            <v xml:space="preserve"> 414  Колбаса Филейбургская с филе сочного окорока 0,11 кг.с/к. ТМ Баварушка ПОКОМ</v>
          </cell>
          <cell r="B78" t="str">
            <v>шт</v>
          </cell>
          <cell r="C78">
            <v>48</v>
          </cell>
          <cell r="E78">
            <v>4</v>
          </cell>
          <cell r="F78">
            <v>44</v>
          </cell>
          <cell r="G78">
            <v>0.11</v>
          </cell>
          <cell r="H78">
            <v>150</v>
          </cell>
          <cell r="J78">
            <v>4</v>
          </cell>
          <cell r="K78">
            <v>0</v>
          </cell>
          <cell r="N78">
            <v>0</v>
          </cell>
          <cell r="O78">
            <v>0.8</v>
          </cell>
        </row>
        <row r="79">
          <cell r="A79" t="str">
            <v>БОНУС_Колбаса Докторская Особая ТМ Особый рецепт,  0,5кг, ПОКОМ</v>
          </cell>
          <cell r="B79" t="str">
            <v>шт</v>
          </cell>
          <cell r="C79">
            <v>-8</v>
          </cell>
          <cell r="D79">
            <v>165</v>
          </cell>
          <cell r="E79">
            <v>184</v>
          </cell>
          <cell r="F79">
            <v>-29</v>
          </cell>
          <cell r="G79">
            <v>0</v>
          </cell>
          <cell r="H79">
            <v>0</v>
          </cell>
          <cell r="J79">
            <v>186</v>
          </cell>
          <cell r="K79">
            <v>-2</v>
          </cell>
          <cell r="N79">
            <v>0</v>
          </cell>
          <cell r="O79">
            <v>36.799999999999997</v>
          </cell>
        </row>
        <row r="80">
          <cell r="A80" t="str">
            <v>БОНУС_Колбаса Сервелат Филедворский, фиброуз, в/у 0,35 кг срез,  ПОКОМ</v>
          </cell>
          <cell r="B80" t="str">
            <v>шт</v>
          </cell>
          <cell r="C80">
            <v>-23</v>
          </cell>
          <cell r="D80">
            <v>38</v>
          </cell>
          <cell r="E80">
            <v>22</v>
          </cell>
          <cell r="F80">
            <v>-8</v>
          </cell>
          <cell r="G80">
            <v>0</v>
          </cell>
          <cell r="H80">
            <v>0</v>
          </cell>
          <cell r="J80">
            <v>22</v>
          </cell>
          <cell r="K80">
            <v>0</v>
          </cell>
          <cell r="N80">
            <v>0</v>
          </cell>
          <cell r="O80">
            <v>4.4000000000000004</v>
          </cell>
        </row>
        <row r="81">
          <cell r="A81" t="str">
            <v>БОНУС_Колбаса вареная Филейская ТМ Вязанка ТС Классическая ВЕС  ПОКОМ</v>
          </cell>
          <cell r="B81" t="str">
            <v>кг</v>
          </cell>
          <cell r="C81">
            <v>-12.382</v>
          </cell>
          <cell r="D81">
            <v>24.722000000000001</v>
          </cell>
          <cell r="E81">
            <v>12.34</v>
          </cell>
          <cell r="G81">
            <v>0</v>
          </cell>
          <cell r="H81">
            <v>0</v>
          </cell>
          <cell r="J81">
            <v>12.15</v>
          </cell>
          <cell r="K81">
            <v>0.1899999999999995</v>
          </cell>
          <cell r="N81">
            <v>0</v>
          </cell>
          <cell r="O81">
            <v>2.468</v>
          </cell>
        </row>
        <row r="82">
          <cell r="A82" t="str">
            <v>БОНУС_Сосиски Сочинки с сочной грудинкой, МГС 0.4кг,   ПОКОМ</v>
          </cell>
          <cell r="B82" t="str">
            <v>шт</v>
          </cell>
          <cell r="C82">
            <v>-36</v>
          </cell>
          <cell r="D82">
            <v>64</v>
          </cell>
          <cell r="E82">
            <v>27</v>
          </cell>
          <cell r="F82">
            <v>-4</v>
          </cell>
          <cell r="G82">
            <v>0</v>
          </cell>
          <cell r="H82">
            <v>0</v>
          </cell>
          <cell r="J82">
            <v>31</v>
          </cell>
          <cell r="K82">
            <v>-4</v>
          </cell>
          <cell r="N82">
            <v>0</v>
          </cell>
          <cell r="O82">
            <v>5.4</v>
          </cell>
        </row>
        <row r="83">
          <cell r="A83" t="str">
            <v>В/к колбасы «Сервелат Рижский» срез Фикс.вес 0,28 Фиброуз в/у ТМ «Зареченские»</v>
          </cell>
          <cell r="B83" t="str">
            <v>шт</v>
          </cell>
          <cell r="G83">
            <v>0.28000000000000003</v>
          </cell>
          <cell r="H83" t="e">
            <v>#N/A</v>
          </cell>
          <cell r="K83">
            <v>0</v>
          </cell>
          <cell r="N83">
            <v>30</v>
          </cell>
          <cell r="O83">
            <v>0</v>
          </cell>
        </row>
        <row r="84">
          <cell r="A84" t="str">
            <v>Деликатесы «Бекон Балыкбургский с натуральным копчением» ф/в 0,15 нарезка ТМ «Баварушка»</v>
          </cell>
          <cell r="B84" t="str">
            <v>шт</v>
          </cell>
          <cell r="G84">
            <v>0.15</v>
          </cell>
          <cell r="H84" t="e">
            <v>#N/A</v>
          </cell>
          <cell r="K84">
            <v>0</v>
          </cell>
          <cell r="N84">
            <v>100</v>
          </cell>
          <cell r="O84">
            <v>0</v>
          </cell>
        </row>
        <row r="85">
          <cell r="A85" t="str">
            <v>Копченые колбасы «Сервелат Пражский» срез Фикс.вес 0,28 фиброуз в/у ТМ «Зареченские»</v>
          </cell>
          <cell r="B85" t="str">
            <v>шт</v>
          </cell>
          <cell r="G85">
            <v>0.28000000000000003</v>
          </cell>
          <cell r="H85" t="e">
            <v>#N/A</v>
          </cell>
          <cell r="K85">
            <v>0</v>
          </cell>
          <cell r="N85">
            <v>30</v>
          </cell>
          <cell r="O85">
            <v>0</v>
          </cell>
        </row>
        <row r="86">
          <cell r="A86" t="str">
            <v>Сосиски «Датские» Фикс.вес 0,3 П/а мгс ТМ «Зареченские»</v>
          </cell>
          <cell r="B86" t="str">
            <v>шт</v>
          </cell>
          <cell r="G86">
            <v>0.3</v>
          </cell>
          <cell r="H86" t="e">
            <v>#N/A</v>
          </cell>
          <cell r="K86">
            <v>0</v>
          </cell>
          <cell r="N86">
            <v>40</v>
          </cell>
          <cell r="O86">
            <v>0</v>
          </cell>
        </row>
        <row r="87">
          <cell r="A87" t="str">
            <v>с/к колбасы «Ветчина Балыкбургская с мраморным балыком» ф/в 0,1 нарезка ТМ «Баварушка»</v>
          </cell>
          <cell r="B87" t="str">
            <v>шт</v>
          </cell>
          <cell r="G87">
            <v>0.1</v>
          </cell>
          <cell r="H87" t="e">
            <v>#N/A</v>
          </cell>
          <cell r="K87">
            <v>0</v>
          </cell>
          <cell r="N87">
            <v>100</v>
          </cell>
          <cell r="O87">
            <v>0</v>
          </cell>
        </row>
        <row r="88">
          <cell r="A88" t="str">
            <v>с/к колбасы «Филейбургская зернистая» ф/в 0,06 нарезка ТМ «Баварушка»</v>
          </cell>
          <cell r="B88" t="str">
            <v>шт</v>
          </cell>
          <cell r="G88">
            <v>0.06</v>
          </cell>
          <cell r="H88" t="e">
            <v>#N/A</v>
          </cell>
          <cell r="K88">
            <v>0</v>
          </cell>
          <cell r="N88">
            <v>100</v>
          </cell>
          <cell r="O88">
            <v>0</v>
          </cell>
        </row>
        <row r="89">
          <cell r="A89" t="str">
            <v>с/к колбасы «Филейбургская с ароматными пряностями» ф/в 0,06 нарезка ТМ «Баварушка»</v>
          </cell>
          <cell r="B89" t="str">
            <v>шт</v>
          </cell>
          <cell r="G89">
            <v>0.06</v>
          </cell>
          <cell r="H89" t="e">
            <v>#N/A</v>
          </cell>
          <cell r="K89">
            <v>0</v>
          </cell>
          <cell r="N89">
            <v>100</v>
          </cell>
          <cell r="O8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9"/>
  <sheetViews>
    <sheetView tabSelected="1" zoomScale="85" workbookViewId="0">
      <pane ySplit="5" topLeftCell="A15" activePane="bottomLeft" state="frozen"/>
      <selection pane="bottomLeft" activeCell="Z21" sqref="Z21"/>
    </sheetView>
  </sheetViews>
  <sheetFormatPr defaultRowHeight="15" x14ac:dyDescent="0.25"/>
  <cols>
    <col min="1" max="1" width="60" customWidth="1"/>
    <col min="2" max="2" width="3.42578125" customWidth="1"/>
    <col min="3" max="6" width="6.42578125" customWidth="1"/>
    <col min="7" max="7" width="5" style="9" customWidth="1"/>
    <col min="8" max="8" width="5" customWidth="1"/>
    <col min="9" max="9" width="1.28515625" customWidth="1"/>
    <col min="10" max="10" width="6.85546875" customWidth="1"/>
    <col min="11" max="11" width="5.28515625" customWidth="1"/>
    <col min="12" max="13" width="0.5703125" customWidth="1"/>
    <col min="14" max="17" width="7.140625" customWidth="1"/>
    <col min="18" max="18" width="7.42578125" customWidth="1"/>
    <col min="19" max="19" width="22.28515625" customWidth="1"/>
    <col min="20" max="21" width="5.85546875" customWidth="1"/>
    <col min="22" max="25" width="7.140625" customWidth="1"/>
    <col min="26" max="26" width="43" customWidth="1"/>
    <col min="27" max="27" width="8" style="24" customWidth="1"/>
    <col min="28" max="53" width="8" customWidth="1"/>
  </cols>
  <sheetData>
    <row r="1" spans="1:53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1"/>
      <c r="B2" s="1"/>
      <c r="C2" s="1"/>
      <c r="D2" s="1" t="s">
        <v>129</v>
      </c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126</v>
      </c>
      <c r="R3" s="10" t="s">
        <v>16</v>
      </c>
      <c r="S3" s="10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127</v>
      </c>
      <c r="R4" s="1"/>
      <c r="S4" s="1"/>
      <c r="T4" s="1"/>
      <c r="U4" s="1"/>
      <c r="V4" s="13" t="s">
        <v>124</v>
      </c>
      <c r="W4" s="1" t="s">
        <v>25</v>
      </c>
      <c r="X4" s="1" t="s">
        <v>26</v>
      </c>
      <c r="Y4" s="1" t="s">
        <v>27</v>
      </c>
      <c r="Z4" s="1"/>
      <c r="AA4" s="2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/>
      <c r="B5" s="1"/>
      <c r="C5" s="1"/>
      <c r="D5" s="1"/>
      <c r="E5" s="4">
        <f>SUM(E6:E489)</f>
        <v>3041.8910000000005</v>
      </c>
      <c r="F5" s="4">
        <f>SUM(F6:F489)</f>
        <v>2850.4250000000002</v>
      </c>
      <c r="G5" s="7"/>
      <c r="H5" s="1"/>
      <c r="I5" s="1"/>
      <c r="J5" s="4">
        <f t="shared" ref="J5:R5" si="0">SUM(J6:J489)</f>
        <v>3549.9980000000005</v>
      </c>
      <c r="K5" s="4">
        <f t="shared" si="0"/>
        <v>-508.10700000000008</v>
      </c>
      <c r="L5" s="4">
        <f t="shared" si="0"/>
        <v>0</v>
      </c>
      <c r="M5" s="4">
        <f t="shared" si="0"/>
        <v>0</v>
      </c>
      <c r="N5" s="4">
        <f t="shared" si="0"/>
        <v>7151</v>
      </c>
      <c r="O5" s="4">
        <f t="shared" si="0"/>
        <v>608.37819999999988</v>
      </c>
      <c r="P5" s="4">
        <f t="shared" si="0"/>
        <v>1472.3846000000001</v>
      </c>
      <c r="Q5" s="4">
        <f t="shared" si="0"/>
        <v>2353.4092000000001</v>
      </c>
      <c r="R5" s="4">
        <f t="shared" si="0"/>
        <v>5098</v>
      </c>
      <c r="S5" s="1"/>
      <c r="T5" s="1"/>
      <c r="U5" s="1"/>
      <c r="V5" s="4">
        <f>SUM(V6:V489)</f>
        <v>1054.2121999999999</v>
      </c>
      <c r="W5" s="4">
        <f>SUM(W6:W489)</f>
        <v>537.91300000000001</v>
      </c>
      <c r="X5" s="4">
        <f>SUM(X6:X489)</f>
        <v>1101.2757999999999</v>
      </c>
      <c r="Y5" s="4">
        <f>SUM(Y6:Y489)</f>
        <v>423.62966666666665</v>
      </c>
      <c r="Z5" s="1"/>
      <c r="AA5" s="23">
        <f>SUM(AA6:AA489)</f>
        <v>1019.6231999999999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 t="s">
        <v>28</v>
      </c>
      <c r="B6" s="1" t="s">
        <v>29</v>
      </c>
      <c r="C6" s="1">
        <v>31.324999999999999</v>
      </c>
      <c r="D6" s="1"/>
      <c r="E6" s="1">
        <v>7.06</v>
      </c>
      <c r="F6" s="1">
        <v>24.265000000000001</v>
      </c>
      <c r="G6" s="7">
        <v>1</v>
      </c>
      <c r="H6" s="1">
        <v>50</v>
      </c>
      <c r="I6" s="1"/>
      <c r="J6" s="1">
        <v>6.6</v>
      </c>
      <c r="K6" s="1">
        <f t="shared" ref="K6:K37" si="1">E6-J6</f>
        <v>0.45999999999999996</v>
      </c>
      <c r="L6" s="1"/>
      <c r="M6" s="1"/>
      <c r="N6" s="1">
        <v>0</v>
      </c>
      <c r="O6" s="1">
        <f>E6/5</f>
        <v>1.4119999999999999</v>
      </c>
      <c r="P6" s="5"/>
      <c r="Q6" s="5">
        <f>P6</f>
        <v>0</v>
      </c>
      <c r="R6" s="5"/>
      <c r="S6" s="1"/>
      <c r="T6" s="1">
        <f>(F6+Q6+N6)/O6</f>
        <v>17.184844192634561</v>
      </c>
      <c r="U6" s="1">
        <f>(F6+N6)/O6</f>
        <v>17.184844192634561</v>
      </c>
      <c r="V6" s="1">
        <f>VLOOKUP(A6,[1]Sheet!$A:$O,15,0)</f>
        <v>0.28799999999999998</v>
      </c>
      <c r="W6" s="1">
        <v>0.84800000000000009</v>
      </c>
      <c r="X6" s="1">
        <v>0</v>
      </c>
      <c r="Y6" s="1">
        <v>1.8466666666666669</v>
      </c>
      <c r="Z6" s="15" t="s">
        <v>30</v>
      </c>
      <c r="AA6" s="21">
        <f>Q6*G6</f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 t="s">
        <v>31</v>
      </c>
      <c r="B7" s="1" t="s">
        <v>29</v>
      </c>
      <c r="C7" s="1">
        <v>31.805</v>
      </c>
      <c r="D7" s="1">
        <v>42.884999999999998</v>
      </c>
      <c r="E7" s="1">
        <v>24.36</v>
      </c>
      <c r="F7" s="1">
        <v>50.33</v>
      </c>
      <c r="G7" s="7">
        <v>1</v>
      </c>
      <c r="H7" s="1">
        <v>50</v>
      </c>
      <c r="I7" s="1"/>
      <c r="J7" s="1">
        <v>24</v>
      </c>
      <c r="K7" s="1">
        <f t="shared" si="1"/>
        <v>0.35999999999999943</v>
      </c>
      <c r="L7" s="1"/>
      <c r="M7" s="1"/>
      <c r="N7" s="1">
        <v>30</v>
      </c>
      <c r="O7" s="1">
        <f t="shared" ref="O7:O70" si="2">E7/5</f>
        <v>4.8719999999999999</v>
      </c>
      <c r="P7" s="5"/>
      <c r="Q7" s="5">
        <f t="shared" ref="Q7:Q70" si="3">P7</f>
        <v>0</v>
      </c>
      <c r="R7" s="5"/>
      <c r="S7" s="1"/>
      <c r="T7" s="1">
        <f t="shared" ref="T7:T70" si="4">(F7+Q7+N7)/O7</f>
        <v>16.488095238095237</v>
      </c>
      <c r="U7" s="1">
        <f t="shared" ref="U7:U70" si="5">(F7+N7)/O7</f>
        <v>16.488095238095237</v>
      </c>
      <c r="V7" s="1">
        <f>VLOOKUP(A7,[1]Sheet!$A:$O,15,0)</f>
        <v>7.2262000000000004</v>
      </c>
      <c r="W7" s="1">
        <v>6.1280000000000001</v>
      </c>
      <c r="X7" s="1">
        <v>3.8123999999999998</v>
      </c>
      <c r="Y7" s="1">
        <v>-0.64100000000000001</v>
      </c>
      <c r="Z7" s="1"/>
      <c r="AA7" s="21">
        <f t="shared" ref="AA7:AA70" si="6">Q7*G7</f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 t="s">
        <v>32</v>
      </c>
      <c r="B8" s="1" t="s">
        <v>29</v>
      </c>
      <c r="C8" s="1">
        <v>4.407</v>
      </c>
      <c r="D8" s="1">
        <v>17.484999999999999</v>
      </c>
      <c r="E8" s="1">
        <v>4.4409999999999998</v>
      </c>
      <c r="F8" s="1">
        <v>16.033000000000001</v>
      </c>
      <c r="G8" s="7">
        <v>1</v>
      </c>
      <c r="H8" s="1">
        <v>45</v>
      </c>
      <c r="I8" s="1"/>
      <c r="J8" s="1">
        <v>5.0999999999999996</v>
      </c>
      <c r="K8" s="1">
        <f t="shared" si="1"/>
        <v>-0.65899999999999981</v>
      </c>
      <c r="L8" s="1"/>
      <c r="M8" s="1"/>
      <c r="N8" s="1">
        <v>0</v>
      </c>
      <c r="O8" s="1">
        <f t="shared" si="2"/>
        <v>0.88819999999999999</v>
      </c>
      <c r="P8" s="5"/>
      <c r="Q8" s="5">
        <f t="shared" si="3"/>
        <v>0</v>
      </c>
      <c r="R8" s="5"/>
      <c r="S8" s="1"/>
      <c r="T8" s="1">
        <f t="shared" si="4"/>
        <v>18.051114613825717</v>
      </c>
      <c r="U8" s="1">
        <f t="shared" si="5"/>
        <v>18.051114613825717</v>
      </c>
      <c r="V8" s="1">
        <f>VLOOKUP(A8,[1]Sheet!$A:$O,15,0)</f>
        <v>0.61219999999999997</v>
      </c>
      <c r="W8" s="1">
        <v>1.135</v>
      </c>
      <c r="X8" s="1">
        <v>7.6781999999999986</v>
      </c>
      <c r="Y8" s="1">
        <v>0.47233333333333333</v>
      </c>
      <c r="Z8" s="1"/>
      <c r="AA8" s="21">
        <f t="shared" si="6"/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 t="s">
        <v>33</v>
      </c>
      <c r="B9" s="1" t="s">
        <v>34</v>
      </c>
      <c r="C9" s="1">
        <v>-10</v>
      </c>
      <c r="D9" s="1">
        <v>64</v>
      </c>
      <c r="E9" s="1">
        <v>19</v>
      </c>
      <c r="F9" s="1">
        <v>30</v>
      </c>
      <c r="G9" s="7">
        <v>0.5</v>
      </c>
      <c r="H9" s="1">
        <v>50</v>
      </c>
      <c r="I9" s="1"/>
      <c r="J9" s="1">
        <v>24</v>
      </c>
      <c r="K9" s="1">
        <f t="shared" si="1"/>
        <v>-5</v>
      </c>
      <c r="L9" s="1"/>
      <c r="M9" s="1"/>
      <c r="N9" s="1">
        <v>180</v>
      </c>
      <c r="O9" s="1">
        <f t="shared" si="2"/>
        <v>3.8</v>
      </c>
      <c r="P9" s="5"/>
      <c r="Q9" s="5">
        <f t="shared" si="3"/>
        <v>0</v>
      </c>
      <c r="R9" s="5"/>
      <c r="S9" s="1"/>
      <c r="T9" s="1">
        <f t="shared" si="4"/>
        <v>55.263157894736842</v>
      </c>
      <c r="U9" s="1">
        <f t="shared" si="5"/>
        <v>55.263157894736842</v>
      </c>
      <c r="V9" s="1">
        <f>VLOOKUP(A9,[1]Sheet!$A:$O,15,0)</f>
        <v>23</v>
      </c>
      <c r="W9" s="1">
        <v>12.4</v>
      </c>
      <c r="X9" s="1">
        <v>17.2</v>
      </c>
      <c r="Y9" s="1">
        <v>5.666666666666667</v>
      </c>
      <c r="Z9" s="1"/>
      <c r="AA9" s="21">
        <f t="shared" si="6"/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 t="s">
        <v>35</v>
      </c>
      <c r="B10" s="1" t="s">
        <v>34</v>
      </c>
      <c r="C10" s="1">
        <v>4</v>
      </c>
      <c r="D10" s="1">
        <v>250</v>
      </c>
      <c r="E10" s="1">
        <v>186</v>
      </c>
      <c r="F10" s="1">
        <v>57</v>
      </c>
      <c r="G10" s="7">
        <v>0.4</v>
      </c>
      <c r="H10" s="1">
        <v>50</v>
      </c>
      <c r="I10" s="1"/>
      <c r="J10" s="1">
        <v>201</v>
      </c>
      <c r="K10" s="1">
        <f t="shared" si="1"/>
        <v>-15</v>
      </c>
      <c r="L10" s="1"/>
      <c r="M10" s="1"/>
      <c r="N10" s="1">
        <v>668</v>
      </c>
      <c r="O10" s="1">
        <f t="shared" si="2"/>
        <v>37.200000000000003</v>
      </c>
      <c r="P10" s="5"/>
      <c r="Q10" s="5">
        <v>0</v>
      </c>
      <c r="R10" s="5">
        <v>200</v>
      </c>
      <c r="S10" s="1" t="s">
        <v>125</v>
      </c>
      <c r="T10" s="1">
        <f t="shared" si="4"/>
        <v>19.489247311827956</v>
      </c>
      <c r="U10" s="1">
        <f t="shared" si="5"/>
        <v>19.489247311827956</v>
      </c>
      <c r="V10" s="1">
        <f>VLOOKUP(A10,[1]Sheet!$A:$O,15,0)</f>
        <v>83.8</v>
      </c>
      <c r="W10" s="1">
        <v>17.399999999999999</v>
      </c>
      <c r="X10" s="1">
        <v>57.2</v>
      </c>
      <c r="Y10" s="1">
        <v>37.333333333333343</v>
      </c>
      <c r="Z10" s="1"/>
      <c r="AA10" s="21">
        <f t="shared" si="6"/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 t="s">
        <v>36</v>
      </c>
      <c r="B11" s="1" t="s">
        <v>34</v>
      </c>
      <c r="C11" s="1"/>
      <c r="D11" s="1">
        <v>6</v>
      </c>
      <c r="E11" s="1">
        <v>2</v>
      </c>
      <c r="F11" s="1"/>
      <c r="G11" s="7">
        <v>0.5</v>
      </c>
      <c r="H11" s="1">
        <v>31</v>
      </c>
      <c r="I11" s="1"/>
      <c r="J11" s="1">
        <v>6</v>
      </c>
      <c r="K11" s="1">
        <f t="shared" si="1"/>
        <v>-4</v>
      </c>
      <c r="L11" s="1"/>
      <c r="M11" s="1"/>
      <c r="N11" s="1">
        <v>5</v>
      </c>
      <c r="O11" s="1">
        <f t="shared" si="2"/>
        <v>0.4</v>
      </c>
      <c r="P11" s="17">
        <v>5</v>
      </c>
      <c r="Q11" s="5">
        <v>6</v>
      </c>
      <c r="R11" s="5">
        <v>6</v>
      </c>
      <c r="S11" s="1"/>
      <c r="T11" s="1">
        <f t="shared" si="4"/>
        <v>27.5</v>
      </c>
      <c r="U11" s="1">
        <f t="shared" si="5"/>
        <v>12.5</v>
      </c>
      <c r="V11" s="1">
        <f>VLOOKUP(A11,[1]Sheet!$A:$O,15,0)</f>
        <v>0.8</v>
      </c>
      <c r="W11" s="1">
        <v>-0.8</v>
      </c>
      <c r="X11" s="1">
        <v>6.6</v>
      </c>
      <c r="Y11" s="1">
        <v>0.33333333333333331</v>
      </c>
      <c r="Z11" s="1"/>
      <c r="AA11" s="21">
        <f t="shared" si="6"/>
        <v>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 t="s">
        <v>37</v>
      </c>
      <c r="B12" s="1" t="s">
        <v>34</v>
      </c>
      <c r="C12" s="1">
        <v>4</v>
      </c>
      <c r="D12" s="1">
        <v>204</v>
      </c>
      <c r="E12" s="1">
        <v>105</v>
      </c>
      <c r="F12" s="1">
        <v>84</v>
      </c>
      <c r="G12" s="7">
        <v>0.45</v>
      </c>
      <c r="H12" s="1">
        <v>45</v>
      </c>
      <c r="I12" s="1"/>
      <c r="J12" s="1">
        <v>128</v>
      </c>
      <c r="K12" s="1">
        <f t="shared" si="1"/>
        <v>-23</v>
      </c>
      <c r="L12" s="1"/>
      <c r="M12" s="1"/>
      <c r="N12" s="1">
        <v>515</v>
      </c>
      <c r="O12" s="1">
        <f t="shared" si="2"/>
        <v>21</v>
      </c>
      <c r="P12" s="5"/>
      <c r="Q12" s="5">
        <v>0</v>
      </c>
      <c r="R12" s="5">
        <v>200</v>
      </c>
      <c r="S12" s="1" t="s">
        <v>125</v>
      </c>
      <c r="T12" s="1">
        <f t="shared" si="4"/>
        <v>28.523809523809526</v>
      </c>
      <c r="U12" s="1">
        <f t="shared" si="5"/>
        <v>28.523809523809526</v>
      </c>
      <c r="V12" s="1">
        <f>VLOOKUP(A12,[1]Sheet!$A:$O,15,0)</f>
        <v>65.400000000000006</v>
      </c>
      <c r="W12" s="1">
        <v>8.6</v>
      </c>
      <c r="X12" s="1">
        <v>47.8</v>
      </c>
      <c r="Y12" s="1">
        <v>25</v>
      </c>
      <c r="Z12" s="1"/>
      <c r="AA12" s="21">
        <f t="shared" si="6"/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 t="s">
        <v>38</v>
      </c>
      <c r="B13" s="1" t="s">
        <v>34</v>
      </c>
      <c r="C13" s="1"/>
      <c r="D13" s="1">
        <v>204</v>
      </c>
      <c r="E13" s="1">
        <v>134</v>
      </c>
      <c r="F13" s="1">
        <v>59</v>
      </c>
      <c r="G13" s="7">
        <v>0.45</v>
      </c>
      <c r="H13" s="1">
        <v>45</v>
      </c>
      <c r="I13" s="1"/>
      <c r="J13" s="1">
        <v>145</v>
      </c>
      <c r="K13" s="1">
        <f t="shared" si="1"/>
        <v>-11</v>
      </c>
      <c r="L13" s="1"/>
      <c r="M13" s="1"/>
      <c r="N13" s="1">
        <v>400</v>
      </c>
      <c r="O13" s="1">
        <f t="shared" si="2"/>
        <v>26.8</v>
      </c>
      <c r="P13" s="5"/>
      <c r="Q13" s="5">
        <v>70</v>
      </c>
      <c r="R13" s="5">
        <v>200</v>
      </c>
      <c r="S13" s="1" t="s">
        <v>125</v>
      </c>
      <c r="T13" s="1">
        <f t="shared" si="4"/>
        <v>19.738805970149254</v>
      </c>
      <c r="U13" s="1">
        <f t="shared" si="5"/>
        <v>17.126865671641792</v>
      </c>
      <c r="V13" s="1">
        <f>VLOOKUP(A13,[1]Sheet!$A:$O,15,0)</f>
        <v>46.8</v>
      </c>
      <c r="W13" s="1">
        <v>8.4</v>
      </c>
      <c r="X13" s="1">
        <v>26.2</v>
      </c>
      <c r="Y13" s="1">
        <v>23.666666666666671</v>
      </c>
      <c r="Z13" s="1"/>
      <c r="AA13" s="21">
        <f t="shared" si="6"/>
        <v>31.5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 t="s">
        <v>39</v>
      </c>
      <c r="B14" s="1" t="s">
        <v>34</v>
      </c>
      <c r="C14" s="1"/>
      <c r="D14" s="1">
        <v>18</v>
      </c>
      <c r="E14" s="1">
        <v>9</v>
      </c>
      <c r="F14" s="1"/>
      <c r="G14" s="7">
        <v>0.5</v>
      </c>
      <c r="H14" s="1">
        <v>40</v>
      </c>
      <c r="I14" s="1"/>
      <c r="J14" s="1">
        <v>20</v>
      </c>
      <c r="K14" s="1">
        <f t="shared" si="1"/>
        <v>-11</v>
      </c>
      <c r="L14" s="1"/>
      <c r="M14" s="1"/>
      <c r="N14" s="1">
        <v>0</v>
      </c>
      <c r="O14" s="1">
        <f t="shared" si="2"/>
        <v>1.8</v>
      </c>
      <c r="P14" s="5">
        <f>9*O14-N14-F14</f>
        <v>16.2</v>
      </c>
      <c r="Q14" s="5">
        <f t="shared" si="3"/>
        <v>16.2</v>
      </c>
      <c r="R14" s="5">
        <v>16</v>
      </c>
      <c r="S14" s="1"/>
      <c r="T14" s="1">
        <f t="shared" si="4"/>
        <v>9</v>
      </c>
      <c r="U14" s="1">
        <f t="shared" si="5"/>
        <v>0</v>
      </c>
      <c r="V14" s="1">
        <f>VLOOKUP(A14,[1]Sheet!$A:$O,15,0)</f>
        <v>0.8</v>
      </c>
      <c r="W14" s="1">
        <v>1.8</v>
      </c>
      <c r="X14" s="1">
        <v>15.6</v>
      </c>
      <c r="Y14" s="1">
        <v>3.333333333333333</v>
      </c>
      <c r="Z14" s="1"/>
      <c r="AA14" s="1">
        <f t="shared" si="6"/>
        <v>8.1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 t="s">
        <v>40</v>
      </c>
      <c r="B15" s="1" t="s">
        <v>34</v>
      </c>
      <c r="C15" s="1">
        <v>51</v>
      </c>
      <c r="D15" s="1"/>
      <c r="E15" s="1">
        <v>13</v>
      </c>
      <c r="F15" s="1">
        <v>31</v>
      </c>
      <c r="G15" s="7">
        <v>0.4</v>
      </c>
      <c r="H15" s="1">
        <v>50</v>
      </c>
      <c r="I15" s="1"/>
      <c r="J15" s="1">
        <v>20</v>
      </c>
      <c r="K15" s="1">
        <f t="shared" si="1"/>
        <v>-7</v>
      </c>
      <c r="L15" s="1"/>
      <c r="M15" s="1"/>
      <c r="N15" s="1">
        <v>0</v>
      </c>
      <c r="O15" s="1">
        <f t="shared" si="2"/>
        <v>2.6</v>
      </c>
      <c r="P15" s="5">
        <f t="shared" ref="P15:P31" si="7">14*O15-N15-F15</f>
        <v>5.3999999999999986</v>
      </c>
      <c r="Q15" s="5">
        <v>15</v>
      </c>
      <c r="R15" s="5">
        <v>20</v>
      </c>
      <c r="S15" s="1" t="s">
        <v>125</v>
      </c>
      <c r="T15" s="1">
        <f t="shared" si="4"/>
        <v>17.692307692307693</v>
      </c>
      <c r="U15" s="1">
        <f t="shared" si="5"/>
        <v>11.923076923076923</v>
      </c>
      <c r="V15" s="1">
        <f>VLOOKUP(A15,[1]Sheet!$A:$O,15,0)</f>
        <v>3.6</v>
      </c>
      <c r="W15" s="1">
        <v>1</v>
      </c>
      <c r="X15" s="1">
        <v>19.2</v>
      </c>
      <c r="Y15" s="1">
        <v>5.333333333333333</v>
      </c>
      <c r="Z15" s="1"/>
      <c r="AA15" s="21">
        <f t="shared" si="6"/>
        <v>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 t="s">
        <v>41</v>
      </c>
      <c r="B16" s="1" t="s">
        <v>34</v>
      </c>
      <c r="C16" s="1">
        <v>70</v>
      </c>
      <c r="D16" s="1"/>
      <c r="E16" s="1">
        <v>19</v>
      </c>
      <c r="F16" s="1">
        <v>51</v>
      </c>
      <c r="G16" s="7">
        <v>0.17</v>
      </c>
      <c r="H16" s="1">
        <v>180</v>
      </c>
      <c r="I16" s="1"/>
      <c r="J16" s="1">
        <v>19</v>
      </c>
      <c r="K16" s="1">
        <f t="shared" si="1"/>
        <v>0</v>
      </c>
      <c r="L16" s="1"/>
      <c r="M16" s="1"/>
      <c r="N16" s="1">
        <v>0</v>
      </c>
      <c r="O16" s="1">
        <f t="shared" si="2"/>
        <v>3.8</v>
      </c>
      <c r="P16" s="5"/>
      <c r="Q16" s="5">
        <f t="shared" si="3"/>
        <v>0</v>
      </c>
      <c r="R16" s="5"/>
      <c r="S16" s="1"/>
      <c r="T16" s="1">
        <f t="shared" si="4"/>
        <v>13.421052631578949</v>
      </c>
      <c r="U16" s="1">
        <f t="shared" si="5"/>
        <v>13.421052631578949</v>
      </c>
      <c r="V16" s="1">
        <f>VLOOKUP(A16,[1]Sheet!$A:$O,15,0)</f>
        <v>4.8</v>
      </c>
      <c r="W16" s="1">
        <v>2.8</v>
      </c>
      <c r="X16" s="1">
        <v>2.2000000000000002</v>
      </c>
      <c r="Y16" s="1">
        <v>0.33333333333333331</v>
      </c>
      <c r="Z16" s="15" t="s">
        <v>30</v>
      </c>
      <c r="AA16" s="1">
        <f t="shared" si="6"/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2" t="s">
        <v>42</v>
      </c>
      <c r="B17" s="1" t="s">
        <v>34</v>
      </c>
      <c r="C17" s="1"/>
      <c r="D17" s="1"/>
      <c r="E17" s="1">
        <v>-1</v>
      </c>
      <c r="F17" s="1"/>
      <c r="G17" s="7">
        <v>0.4</v>
      </c>
      <c r="H17" s="1">
        <v>50</v>
      </c>
      <c r="I17" s="1"/>
      <c r="J17" s="1"/>
      <c r="K17" s="1">
        <f t="shared" si="1"/>
        <v>-1</v>
      </c>
      <c r="L17" s="1"/>
      <c r="M17" s="1"/>
      <c r="N17" s="1">
        <v>10</v>
      </c>
      <c r="O17" s="1">
        <f t="shared" si="2"/>
        <v>-0.2</v>
      </c>
      <c r="P17" s="5"/>
      <c r="Q17" s="5">
        <f t="shared" si="3"/>
        <v>0</v>
      </c>
      <c r="R17" s="5"/>
      <c r="S17" s="1"/>
      <c r="T17" s="1">
        <f t="shared" si="4"/>
        <v>-50</v>
      </c>
      <c r="U17" s="1">
        <f t="shared" si="5"/>
        <v>-50</v>
      </c>
      <c r="V17" s="1">
        <f>VLOOKUP(A17,[1]Sheet!$A:$O,15,0)</f>
        <v>1.2</v>
      </c>
      <c r="W17" s="1">
        <v>0.2</v>
      </c>
      <c r="X17" s="1">
        <v>0.8</v>
      </c>
      <c r="Y17" s="1">
        <v>0</v>
      </c>
      <c r="Z17" s="1"/>
      <c r="AA17" s="1">
        <f t="shared" si="6"/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 t="s">
        <v>43</v>
      </c>
      <c r="B18" s="1" t="s">
        <v>34</v>
      </c>
      <c r="C18" s="1">
        <v>64</v>
      </c>
      <c r="D18" s="1">
        <v>3</v>
      </c>
      <c r="E18" s="1">
        <v>5</v>
      </c>
      <c r="F18" s="1">
        <v>60</v>
      </c>
      <c r="G18" s="7">
        <v>0.45</v>
      </c>
      <c r="H18" s="1">
        <v>50</v>
      </c>
      <c r="I18" s="1"/>
      <c r="J18" s="1">
        <v>7</v>
      </c>
      <c r="K18" s="1">
        <f t="shared" si="1"/>
        <v>-2</v>
      </c>
      <c r="L18" s="1"/>
      <c r="M18" s="1"/>
      <c r="N18" s="1">
        <v>0</v>
      </c>
      <c r="O18" s="1">
        <f t="shared" si="2"/>
        <v>1</v>
      </c>
      <c r="P18" s="5"/>
      <c r="Q18" s="5">
        <f t="shared" si="3"/>
        <v>0</v>
      </c>
      <c r="R18" s="5"/>
      <c r="S18" s="1"/>
      <c r="T18" s="1">
        <f t="shared" si="4"/>
        <v>60</v>
      </c>
      <c r="U18" s="1">
        <f t="shared" si="5"/>
        <v>60</v>
      </c>
      <c r="V18" s="1">
        <f>VLOOKUP(A18,[1]Sheet!$A:$O,15,0)</f>
        <v>3.8</v>
      </c>
      <c r="W18" s="1">
        <v>-0.2</v>
      </c>
      <c r="X18" s="1">
        <v>11.4</v>
      </c>
      <c r="Y18" s="1">
        <v>-0.33333333333333331</v>
      </c>
      <c r="Z18" s="1"/>
      <c r="AA18" s="21">
        <f t="shared" si="6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 t="s">
        <v>44</v>
      </c>
      <c r="B19" s="1" t="s">
        <v>34</v>
      </c>
      <c r="C19" s="1">
        <v>82</v>
      </c>
      <c r="D19" s="1"/>
      <c r="E19" s="1">
        <v>11</v>
      </c>
      <c r="F19" s="1">
        <v>67</v>
      </c>
      <c r="G19" s="7">
        <v>0.5</v>
      </c>
      <c r="H19" s="1">
        <v>60</v>
      </c>
      <c r="I19" s="1"/>
      <c r="J19" s="1">
        <v>15</v>
      </c>
      <c r="K19" s="1">
        <f t="shared" si="1"/>
        <v>-4</v>
      </c>
      <c r="L19" s="1"/>
      <c r="M19" s="1"/>
      <c r="N19" s="1">
        <v>369</v>
      </c>
      <c r="O19" s="1">
        <f t="shared" si="2"/>
        <v>2.2000000000000002</v>
      </c>
      <c r="P19" s="5"/>
      <c r="Q19" s="5">
        <f t="shared" si="3"/>
        <v>0</v>
      </c>
      <c r="R19" s="5"/>
      <c r="S19" s="1"/>
      <c r="T19" s="1">
        <f t="shared" si="4"/>
        <v>198.18181818181816</v>
      </c>
      <c r="U19" s="1">
        <f t="shared" si="5"/>
        <v>198.18181818181816</v>
      </c>
      <c r="V19" s="1">
        <f>VLOOKUP(A19,[1]Sheet!$A:$O,15,0)</f>
        <v>42.2</v>
      </c>
      <c r="W19" s="1">
        <v>10</v>
      </c>
      <c r="X19" s="1">
        <v>22</v>
      </c>
      <c r="Y19" s="1">
        <v>5.333333333333333</v>
      </c>
      <c r="Z19" s="15" t="s">
        <v>30</v>
      </c>
      <c r="AA19" s="21">
        <f t="shared" si="6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 t="s">
        <v>45</v>
      </c>
      <c r="B20" s="1" t="s">
        <v>34</v>
      </c>
      <c r="C20" s="1">
        <v>39</v>
      </c>
      <c r="D20" s="1"/>
      <c r="E20" s="1">
        <v>21</v>
      </c>
      <c r="F20" s="1">
        <v>15</v>
      </c>
      <c r="G20" s="7">
        <v>0.5</v>
      </c>
      <c r="H20" s="1">
        <v>55</v>
      </c>
      <c r="I20" s="1"/>
      <c r="J20" s="1">
        <v>23</v>
      </c>
      <c r="K20" s="1">
        <f t="shared" si="1"/>
        <v>-2</v>
      </c>
      <c r="L20" s="1"/>
      <c r="M20" s="1"/>
      <c r="N20" s="1">
        <v>0</v>
      </c>
      <c r="O20" s="1">
        <f t="shared" si="2"/>
        <v>4.2</v>
      </c>
      <c r="P20" s="5">
        <f>13*O20-N20-F20</f>
        <v>39.6</v>
      </c>
      <c r="Q20" s="5">
        <f t="shared" si="3"/>
        <v>39.6</v>
      </c>
      <c r="R20" s="5">
        <v>40</v>
      </c>
      <c r="S20" s="1"/>
      <c r="T20" s="1">
        <f t="shared" si="4"/>
        <v>13</v>
      </c>
      <c r="U20" s="1">
        <f t="shared" si="5"/>
        <v>3.5714285714285712</v>
      </c>
      <c r="V20" s="1">
        <f>VLOOKUP(A20,[1]Sheet!$A:$O,15,0)</f>
        <v>0</v>
      </c>
      <c r="W20" s="1">
        <v>0.8</v>
      </c>
      <c r="X20" s="1">
        <v>9</v>
      </c>
      <c r="Y20" s="1">
        <v>0.33333333333333331</v>
      </c>
      <c r="Z20" s="1"/>
      <c r="AA20" s="1">
        <f t="shared" si="6"/>
        <v>19.8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 t="s">
        <v>46</v>
      </c>
      <c r="B21" s="1" t="s">
        <v>34</v>
      </c>
      <c r="C21" s="1">
        <v>-1</v>
      </c>
      <c r="D21" s="1">
        <v>19</v>
      </c>
      <c r="E21" s="1">
        <v>6</v>
      </c>
      <c r="F21" s="1"/>
      <c r="G21" s="7">
        <v>0.3</v>
      </c>
      <c r="H21" s="1">
        <v>40</v>
      </c>
      <c r="I21" s="1"/>
      <c r="J21" s="1">
        <v>25</v>
      </c>
      <c r="K21" s="1">
        <f t="shared" si="1"/>
        <v>-19</v>
      </c>
      <c r="L21" s="1"/>
      <c r="M21" s="1"/>
      <c r="N21" s="1">
        <v>33</v>
      </c>
      <c r="O21" s="1">
        <f t="shared" si="2"/>
        <v>1.2</v>
      </c>
      <c r="P21" s="5"/>
      <c r="Q21" s="5">
        <v>15</v>
      </c>
      <c r="R21" s="5">
        <v>30</v>
      </c>
      <c r="S21" s="1" t="s">
        <v>125</v>
      </c>
      <c r="T21" s="1">
        <f t="shared" si="4"/>
        <v>40</v>
      </c>
      <c r="U21" s="1">
        <f t="shared" si="5"/>
        <v>27.5</v>
      </c>
      <c r="V21" s="1">
        <f>VLOOKUP(A21,[1]Sheet!$A:$O,15,0)</f>
        <v>4.2</v>
      </c>
      <c r="W21" s="1">
        <v>3.2</v>
      </c>
      <c r="X21" s="1">
        <v>3.6</v>
      </c>
      <c r="Y21" s="1">
        <v>-0.33333333333333331</v>
      </c>
      <c r="Z21" s="1"/>
      <c r="AA21" s="21">
        <f t="shared" si="6"/>
        <v>4.5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 t="s">
        <v>47</v>
      </c>
      <c r="B22" s="1" t="s">
        <v>34</v>
      </c>
      <c r="C22" s="1">
        <v>62</v>
      </c>
      <c r="D22" s="1"/>
      <c r="E22" s="1">
        <v>12</v>
      </c>
      <c r="F22" s="1">
        <v>50</v>
      </c>
      <c r="G22" s="7">
        <v>0.5</v>
      </c>
      <c r="H22" s="1">
        <v>60</v>
      </c>
      <c r="I22" s="1"/>
      <c r="J22" s="1">
        <v>12</v>
      </c>
      <c r="K22" s="1">
        <f t="shared" si="1"/>
        <v>0</v>
      </c>
      <c r="L22" s="1"/>
      <c r="M22" s="1"/>
      <c r="N22" s="1">
        <v>0</v>
      </c>
      <c r="O22" s="1">
        <f t="shared" si="2"/>
        <v>2.4</v>
      </c>
      <c r="P22" s="5"/>
      <c r="Q22" s="5">
        <f t="shared" si="3"/>
        <v>0</v>
      </c>
      <c r="R22" s="5"/>
      <c r="S22" s="1"/>
      <c r="T22" s="1">
        <f t="shared" si="4"/>
        <v>20.833333333333336</v>
      </c>
      <c r="U22" s="1">
        <f t="shared" si="5"/>
        <v>20.833333333333336</v>
      </c>
      <c r="V22" s="1">
        <f>VLOOKUP(A22,[1]Sheet!$A:$O,15,0)</f>
        <v>3.8</v>
      </c>
      <c r="W22" s="1">
        <v>1.4</v>
      </c>
      <c r="X22" s="1">
        <v>1.8</v>
      </c>
      <c r="Y22" s="1">
        <v>3</v>
      </c>
      <c r="Z22" s="15" t="s">
        <v>30</v>
      </c>
      <c r="AA22" s="21">
        <f t="shared" si="6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 t="s">
        <v>48</v>
      </c>
      <c r="B23" s="1" t="s">
        <v>34</v>
      </c>
      <c r="C23" s="1">
        <v>2</v>
      </c>
      <c r="D23" s="1">
        <v>96</v>
      </c>
      <c r="E23" s="1">
        <v>17</v>
      </c>
      <c r="F23" s="1">
        <v>27</v>
      </c>
      <c r="G23" s="7">
        <v>0.35</v>
      </c>
      <c r="H23" s="1">
        <v>40</v>
      </c>
      <c r="I23" s="1"/>
      <c r="J23" s="1">
        <v>56</v>
      </c>
      <c r="K23" s="1">
        <f t="shared" si="1"/>
        <v>-39</v>
      </c>
      <c r="L23" s="1"/>
      <c r="M23" s="1"/>
      <c r="N23" s="1">
        <v>62</v>
      </c>
      <c r="O23" s="1">
        <f t="shared" si="2"/>
        <v>3.4</v>
      </c>
      <c r="P23" s="5"/>
      <c r="Q23" s="5">
        <f t="shared" si="3"/>
        <v>0</v>
      </c>
      <c r="R23" s="5">
        <v>30</v>
      </c>
      <c r="S23" s="1" t="s">
        <v>125</v>
      </c>
      <c r="T23" s="1">
        <f t="shared" si="4"/>
        <v>26.176470588235293</v>
      </c>
      <c r="U23" s="1">
        <f t="shared" si="5"/>
        <v>26.176470588235293</v>
      </c>
      <c r="V23" s="1">
        <f>VLOOKUP(A23,[1]Sheet!$A:$O,15,0)</f>
        <v>11</v>
      </c>
      <c r="W23" s="1">
        <v>11.6</v>
      </c>
      <c r="X23" s="1">
        <v>29.2</v>
      </c>
      <c r="Y23" s="1">
        <v>4.333333333333333</v>
      </c>
      <c r="Z23" s="1"/>
      <c r="AA23" s="21">
        <f t="shared" si="6"/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 t="s">
        <v>49</v>
      </c>
      <c r="B24" s="1" t="s">
        <v>34</v>
      </c>
      <c r="C24" s="1">
        <v>38</v>
      </c>
      <c r="D24" s="1"/>
      <c r="E24" s="1">
        <v>32</v>
      </c>
      <c r="F24" s="1">
        <v>6</v>
      </c>
      <c r="G24" s="7">
        <v>0.17</v>
      </c>
      <c r="H24" s="1">
        <v>120</v>
      </c>
      <c r="I24" s="1"/>
      <c r="J24" s="1">
        <v>32</v>
      </c>
      <c r="K24" s="1">
        <f t="shared" si="1"/>
        <v>0</v>
      </c>
      <c r="L24" s="1"/>
      <c r="M24" s="1"/>
      <c r="N24" s="1">
        <v>80</v>
      </c>
      <c r="O24" s="1">
        <f t="shared" si="2"/>
        <v>6.4</v>
      </c>
      <c r="P24" s="5">
        <v>5</v>
      </c>
      <c r="Q24" s="5">
        <v>0</v>
      </c>
      <c r="R24" s="18">
        <v>0</v>
      </c>
      <c r="S24" s="1"/>
      <c r="T24" s="1">
        <f t="shared" si="4"/>
        <v>13.4375</v>
      </c>
      <c r="U24" s="1">
        <f t="shared" si="5"/>
        <v>13.4375</v>
      </c>
      <c r="V24" s="1">
        <f>VLOOKUP(A24,[1]Sheet!$A:$O,15,0)</f>
        <v>9.8000000000000007</v>
      </c>
      <c r="W24" s="1">
        <v>4.4000000000000004</v>
      </c>
      <c r="X24" s="1">
        <v>6.8</v>
      </c>
      <c r="Y24" s="1">
        <v>2.333333333333333</v>
      </c>
      <c r="Z24" s="1" t="s">
        <v>128</v>
      </c>
      <c r="AA24" s="1">
        <f t="shared" si="6"/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 t="s">
        <v>50</v>
      </c>
      <c r="B25" s="1" t="s">
        <v>34</v>
      </c>
      <c r="C25" s="1">
        <v>11</v>
      </c>
      <c r="D25" s="1">
        <v>24</v>
      </c>
      <c r="E25" s="1"/>
      <c r="F25" s="1">
        <v>22</v>
      </c>
      <c r="G25" s="7">
        <v>0.38</v>
      </c>
      <c r="H25" s="1">
        <v>40</v>
      </c>
      <c r="I25" s="1"/>
      <c r="J25" s="1">
        <v>6</v>
      </c>
      <c r="K25" s="1">
        <f t="shared" si="1"/>
        <v>-6</v>
      </c>
      <c r="L25" s="1"/>
      <c r="M25" s="1"/>
      <c r="N25" s="1">
        <v>0</v>
      </c>
      <c r="O25" s="1">
        <f t="shared" si="2"/>
        <v>0</v>
      </c>
      <c r="P25" s="5"/>
      <c r="Q25" s="5">
        <f t="shared" si="3"/>
        <v>0</v>
      </c>
      <c r="R25" s="5"/>
      <c r="S25" s="1"/>
      <c r="T25" s="1" t="e">
        <f t="shared" si="4"/>
        <v>#DIV/0!</v>
      </c>
      <c r="U25" s="1" t="e">
        <f t="shared" si="5"/>
        <v>#DIV/0!</v>
      </c>
      <c r="V25" s="1">
        <f>VLOOKUP(A25,[1]Sheet!$A:$O,15,0)</f>
        <v>0.8</v>
      </c>
      <c r="W25" s="1">
        <v>-0.6</v>
      </c>
      <c r="X25" s="1">
        <v>11.2</v>
      </c>
      <c r="Y25" s="1">
        <v>0.66666666666666663</v>
      </c>
      <c r="Z25" s="1"/>
      <c r="AA25" s="21">
        <f t="shared" si="6"/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6" t="s">
        <v>51</v>
      </c>
      <c r="B26" s="1" t="s">
        <v>34</v>
      </c>
      <c r="C26" s="1">
        <v>138</v>
      </c>
      <c r="D26" s="1"/>
      <c r="E26" s="14">
        <f>141+E79</f>
        <v>149</v>
      </c>
      <c r="F26" s="14">
        <f>-7+F79</f>
        <v>111</v>
      </c>
      <c r="G26" s="7">
        <v>0.35</v>
      </c>
      <c r="H26" s="1">
        <v>45</v>
      </c>
      <c r="I26" s="1"/>
      <c r="J26" s="1">
        <v>147</v>
      </c>
      <c r="K26" s="1">
        <f t="shared" si="1"/>
        <v>2</v>
      </c>
      <c r="L26" s="1"/>
      <c r="M26" s="1"/>
      <c r="N26" s="1">
        <v>250</v>
      </c>
      <c r="O26" s="1">
        <f t="shared" si="2"/>
        <v>29.8</v>
      </c>
      <c r="P26" s="5">
        <f t="shared" si="7"/>
        <v>56.199999999999989</v>
      </c>
      <c r="Q26" s="5">
        <v>96</v>
      </c>
      <c r="R26" s="5">
        <v>96</v>
      </c>
      <c r="S26" s="1" t="s">
        <v>125</v>
      </c>
      <c r="T26" s="1">
        <f t="shared" si="4"/>
        <v>15.335570469798657</v>
      </c>
      <c r="U26" s="1">
        <f t="shared" si="5"/>
        <v>12.114093959731543</v>
      </c>
      <c r="V26" s="1">
        <f>VLOOKUP(A26,[1]Sheet!$A:$O,15,0)</f>
        <v>38.4</v>
      </c>
      <c r="W26" s="1">
        <v>32.6</v>
      </c>
      <c r="X26" s="1">
        <v>44.4</v>
      </c>
      <c r="Y26" s="1">
        <v>23.666666666666671</v>
      </c>
      <c r="Z26" s="16" t="s">
        <v>121</v>
      </c>
      <c r="AA26" s="1">
        <f t="shared" si="6"/>
        <v>33.599999999999994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 t="s">
        <v>52</v>
      </c>
      <c r="B27" s="1" t="s">
        <v>34</v>
      </c>
      <c r="C27" s="1">
        <v>76</v>
      </c>
      <c r="D27" s="1">
        <v>126</v>
      </c>
      <c r="E27" s="1">
        <v>58</v>
      </c>
      <c r="F27" s="1">
        <v>133</v>
      </c>
      <c r="G27" s="7">
        <v>0.6</v>
      </c>
      <c r="H27" s="1">
        <v>40</v>
      </c>
      <c r="I27" s="1"/>
      <c r="J27" s="1">
        <v>69</v>
      </c>
      <c r="K27" s="1">
        <f t="shared" si="1"/>
        <v>-11</v>
      </c>
      <c r="L27" s="1"/>
      <c r="M27" s="1"/>
      <c r="N27" s="1">
        <v>150</v>
      </c>
      <c r="O27" s="1">
        <f t="shared" si="2"/>
        <v>11.6</v>
      </c>
      <c r="P27" s="5"/>
      <c r="Q27" s="5">
        <v>20</v>
      </c>
      <c r="R27" s="5">
        <v>96</v>
      </c>
      <c r="S27" s="1" t="s">
        <v>125</v>
      </c>
      <c r="T27" s="1">
        <f t="shared" si="4"/>
        <v>26.120689655172416</v>
      </c>
      <c r="U27" s="1">
        <f t="shared" si="5"/>
        <v>24.396551724137932</v>
      </c>
      <c r="V27" s="1">
        <f>VLOOKUP(A27,[1]Sheet!$A:$O,15,0)</f>
        <v>23.8</v>
      </c>
      <c r="W27" s="1">
        <v>14</v>
      </c>
      <c r="X27" s="1">
        <v>24.4</v>
      </c>
      <c r="Y27" s="1">
        <v>8.3333333333333339</v>
      </c>
      <c r="Z27" s="1"/>
      <c r="AA27" s="21">
        <f t="shared" si="6"/>
        <v>12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 t="s">
        <v>53</v>
      </c>
      <c r="B28" s="1" t="s">
        <v>34</v>
      </c>
      <c r="C28" s="1">
        <v>57</v>
      </c>
      <c r="D28" s="1">
        <v>29</v>
      </c>
      <c r="E28" s="1">
        <v>7</v>
      </c>
      <c r="F28" s="1">
        <v>33</v>
      </c>
      <c r="G28" s="7">
        <v>0.35</v>
      </c>
      <c r="H28" s="1">
        <v>45</v>
      </c>
      <c r="I28" s="1"/>
      <c r="J28" s="1">
        <v>20</v>
      </c>
      <c r="K28" s="1">
        <f t="shared" si="1"/>
        <v>-13</v>
      </c>
      <c r="L28" s="1"/>
      <c r="M28" s="1"/>
      <c r="N28" s="1">
        <v>26</v>
      </c>
      <c r="O28" s="1">
        <f t="shared" si="2"/>
        <v>1.4</v>
      </c>
      <c r="P28" s="5"/>
      <c r="Q28" s="5">
        <f t="shared" si="3"/>
        <v>0</v>
      </c>
      <c r="R28" s="5">
        <v>30</v>
      </c>
      <c r="S28" s="1" t="s">
        <v>125</v>
      </c>
      <c r="T28" s="1">
        <f t="shared" si="4"/>
        <v>42.142857142857146</v>
      </c>
      <c r="U28" s="1">
        <f t="shared" si="5"/>
        <v>42.142857142857146</v>
      </c>
      <c r="V28" s="1">
        <f>VLOOKUP(A28,[1]Sheet!$A:$O,15,0)</f>
        <v>6.4</v>
      </c>
      <c r="W28" s="1">
        <v>3.4</v>
      </c>
      <c r="X28" s="1">
        <v>29.2</v>
      </c>
      <c r="Y28" s="1">
        <v>-1.333333333333333</v>
      </c>
      <c r="Z28" s="15" t="s">
        <v>30</v>
      </c>
      <c r="AA28" s="21">
        <f>Q28*G28</f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 t="s">
        <v>54</v>
      </c>
      <c r="B29" s="1" t="s">
        <v>34</v>
      </c>
      <c r="C29" s="1">
        <v>66</v>
      </c>
      <c r="D29" s="1">
        <v>8</v>
      </c>
      <c r="E29" s="1">
        <v>3</v>
      </c>
      <c r="F29" s="1">
        <v>36</v>
      </c>
      <c r="G29" s="7">
        <v>0.35</v>
      </c>
      <c r="H29" s="1">
        <v>45</v>
      </c>
      <c r="I29" s="1"/>
      <c r="J29" s="1">
        <v>22</v>
      </c>
      <c r="K29" s="1">
        <f t="shared" si="1"/>
        <v>-19</v>
      </c>
      <c r="L29" s="1"/>
      <c r="M29" s="1"/>
      <c r="N29" s="1">
        <v>35</v>
      </c>
      <c r="O29" s="1">
        <f t="shared" si="2"/>
        <v>0.6</v>
      </c>
      <c r="P29" s="5"/>
      <c r="Q29" s="5">
        <f t="shared" si="3"/>
        <v>0</v>
      </c>
      <c r="R29" s="5">
        <v>30</v>
      </c>
      <c r="S29" s="1" t="s">
        <v>125</v>
      </c>
      <c r="T29" s="1">
        <f t="shared" si="4"/>
        <v>118.33333333333334</v>
      </c>
      <c r="U29" s="1">
        <f t="shared" si="5"/>
        <v>118.33333333333334</v>
      </c>
      <c r="V29" s="1">
        <f>VLOOKUP(A29,[1]Sheet!$A:$O,15,0)</f>
        <v>7.8</v>
      </c>
      <c r="W29" s="1">
        <v>3.2</v>
      </c>
      <c r="X29" s="1">
        <v>22.2</v>
      </c>
      <c r="Y29" s="1">
        <v>1.666666666666667</v>
      </c>
      <c r="Z29" s="15" t="s">
        <v>30</v>
      </c>
      <c r="AA29" s="21">
        <f t="shared" si="6"/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 t="s">
        <v>55</v>
      </c>
      <c r="B30" s="1" t="s">
        <v>34</v>
      </c>
      <c r="C30" s="1">
        <v>7</v>
      </c>
      <c r="D30" s="1"/>
      <c r="E30" s="1">
        <v>-7</v>
      </c>
      <c r="F30" s="1"/>
      <c r="G30" s="7">
        <v>0.35</v>
      </c>
      <c r="H30" s="1">
        <v>45</v>
      </c>
      <c r="I30" s="1"/>
      <c r="J30" s="1">
        <v>25</v>
      </c>
      <c r="K30" s="1">
        <f t="shared" si="1"/>
        <v>-32</v>
      </c>
      <c r="L30" s="1"/>
      <c r="M30" s="1"/>
      <c r="N30" s="1">
        <v>92</v>
      </c>
      <c r="O30" s="1">
        <f t="shared" si="2"/>
        <v>-1.4</v>
      </c>
      <c r="P30" s="5"/>
      <c r="Q30" s="5">
        <v>30</v>
      </c>
      <c r="R30" s="5">
        <v>30</v>
      </c>
      <c r="S30" s="1" t="s">
        <v>125</v>
      </c>
      <c r="T30" s="1">
        <f t="shared" si="4"/>
        <v>-87.142857142857153</v>
      </c>
      <c r="U30" s="1">
        <f t="shared" si="5"/>
        <v>-65.714285714285722</v>
      </c>
      <c r="V30" s="1">
        <f>VLOOKUP(A30,[1]Sheet!$A:$O,15,0)</f>
        <v>11</v>
      </c>
      <c r="W30" s="1">
        <v>1.4</v>
      </c>
      <c r="X30" s="1">
        <v>22.2</v>
      </c>
      <c r="Y30" s="1">
        <v>6.666666666666667</v>
      </c>
      <c r="Z30" s="1"/>
      <c r="AA30" s="1">
        <f t="shared" si="6"/>
        <v>10.5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 t="s">
        <v>56</v>
      </c>
      <c r="B31" s="1" t="s">
        <v>29</v>
      </c>
      <c r="C31" s="1">
        <v>44.37</v>
      </c>
      <c r="D31" s="1">
        <v>153.91999999999999</v>
      </c>
      <c r="E31" s="1">
        <v>123.146</v>
      </c>
      <c r="F31" s="1">
        <v>72.5</v>
      </c>
      <c r="G31" s="7">
        <v>1</v>
      </c>
      <c r="H31" s="1">
        <v>50</v>
      </c>
      <c r="I31" s="1"/>
      <c r="J31" s="1">
        <v>125</v>
      </c>
      <c r="K31" s="1">
        <f t="shared" si="1"/>
        <v>-1.8539999999999992</v>
      </c>
      <c r="L31" s="1"/>
      <c r="M31" s="1"/>
      <c r="N31" s="1">
        <v>165</v>
      </c>
      <c r="O31" s="1">
        <f t="shared" si="2"/>
        <v>24.629200000000001</v>
      </c>
      <c r="P31" s="5">
        <f t="shared" si="7"/>
        <v>107.30880000000002</v>
      </c>
      <c r="Q31" s="5">
        <f t="shared" si="3"/>
        <v>107.30880000000002</v>
      </c>
      <c r="R31" s="5">
        <v>107</v>
      </c>
      <c r="S31" s="1"/>
      <c r="T31" s="1">
        <f t="shared" si="4"/>
        <v>14</v>
      </c>
      <c r="U31" s="1">
        <f t="shared" si="5"/>
        <v>9.6430253520211782</v>
      </c>
      <c r="V31" s="1">
        <f>VLOOKUP(A31,[1]Sheet!$A:$O,15,0)</f>
        <v>27.677800000000001</v>
      </c>
      <c r="W31" s="1">
        <v>43.272000000000013</v>
      </c>
      <c r="X31" s="1">
        <v>18.472000000000001</v>
      </c>
      <c r="Y31" s="1">
        <v>-0.26666666666666672</v>
      </c>
      <c r="Z31" s="1"/>
      <c r="AA31" s="1">
        <f t="shared" si="6"/>
        <v>107.30880000000002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1" t="s">
        <v>57</v>
      </c>
      <c r="B32" s="11" t="s">
        <v>29</v>
      </c>
      <c r="C32" s="11">
        <v>12.419</v>
      </c>
      <c r="D32" s="11">
        <v>0.38200000000000001</v>
      </c>
      <c r="E32" s="11"/>
      <c r="F32" s="11"/>
      <c r="G32" s="7">
        <v>0</v>
      </c>
      <c r="H32" s="1">
        <v>180</v>
      </c>
      <c r="I32" s="1"/>
      <c r="J32" s="1"/>
      <c r="K32" s="1">
        <f t="shared" si="1"/>
        <v>0</v>
      </c>
      <c r="L32" s="1"/>
      <c r="M32" s="1"/>
      <c r="N32" s="1">
        <v>0</v>
      </c>
      <c r="O32" s="1">
        <f t="shared" si="2"/>
        <v>0</v>
      </c>
      <c r="P32" s="5"/>
      <c r="Q32" s="5">
        <f t="shared" si="3"/>
        <v>0</v>
      </c>
      <c r="R32" s="5"/>
      <c r="S32" s="1"/>
      <c r="T32" s="1" t="e">
        <f t="shared" si="4"/>
        <v>#DIV/0!</v>
      </c>
      <c r="U32" s="1" t="e">
        <f t="shared" si="5"/>
        <v>#DIV/0!</v>
      </c>
      <c r="V32" s="1">
        <f>VLOOKUP(A32,[1]Sheet!$A:$O,15,0)</f>
        <v>7.1199999999999999E-2</v>
      </c>
      <c r="W32" s="1">
        <v>7.8E-2</v>
      </c>
      <c r="X32" s="1">
        <v>0</v>
      </c>
      <c r="Y32" s="1">
        <v>0</v>
      </c>
      <c r="Z32" s="11" t="s">
        <v>58</v>
      </c>
      <c r="AA32" s="21">
        <f t="shared" si="6"/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 t="s">
        <v>59</v>
      </c>
      <c r="B33" s="1" t="s">
        <v>29</v>
      </c>
      <c r="C33" s="1">
        <v>418.245</v>
      </c>
      <c r="D33" s="1"/>
      <c r="E33" s="1">
        <v>160.697</v>
      </c>
      <c r="F33" s="1">
        <v>254.5</v>
      </c>
      <c r="G33" s="7">
        <v>1</v>
      </c>
      <c r="H33" s="1">
        <v>60</v>
      </c>
      <c r="I33" s="1"/>
      <c r="J33" s="1">
        <v>165.54499999999999</v>
      </c>
      <c r="K33" s="1">
        <f t="shared" si="1"/>
        <v>-4.8479999999999848</v>
      </c>
      <c r="L33" s="1"/>
      <c r="M33" s="1"/>
      <c r="N33" s="1">
        <v>126</v>
      </c>
      <c r="O33" s="1">
        <f t="shared" si="2"/>
        <v>32.139400000000002</v>
      </c>
      <c r="P33" s="5">
        <f t="shared" ref="P33:P43" si="8">14*O33-N33-F33</f>
        <v>69.451600000000042</v>
      </c>
      <c r="Q33" s="5">
        <v>100</v>
      </c>
      <c r="R33" s="5">
        <v>100</v>
      </c>
      <c r="S33" s="1" t="s">
        <v>125</v>
      </c>
      <c r="T33" s="1">
        <f t="shared" si="4"/>
        <v>14.950496897888572</v>
      </c>
      <c r="U33" s="1">
        <f t="shared" si="5"/>
        <v>11.839051133499691</v>
      </c>
      <c r="V33" s="1">
        <f>VLOOKUP(A33,[1]Sheet!$A:$O,15,0)</f>
        <v>41.852999999999994</v>
      </c>
      <c r="W33" s="1">
        <v>29.05</v>
      </c>
      <c r="X33" s="1">
        <v>20.193999999999999</v>
      </c>
      <c r="Y33" s="1">
        <v>0</v>
      </c>
      <c r="Z33" s="1"/>
      <c r="AA33" s="1">
        <f t="shared" si="6"/>
        <v>100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 t="s">
        <v>96</v>
      </c>
      <c r="B34" s="1" t="s">
        <v>34</v>
      </c>
      <c r="C34" s="1">
        <v>107</v>
      </c>
      <c r="D34" s="1"/>
      <c r="E34" s="1">
        <v>34</v>
      </c>
      <c r="F34" s="1">
        <v>73</v>
      </c>
      <c r="G34" s="7">
        <v>0.1</v>
      </c>
      <c r="H34" s="1">
        <v>730</v>
      </c>
      <c r="I34" s="1"/>
      <c r="J34" s="1">
        <v>34</v>
      </c>
      <c r="K34" s="1">
        <f t="shared" si="1"/>
        <v>0</v>
      </c>
      <c r="L34" s="1"/>
      <c r="M34" s="1"/>
      <c r="N34" s="1">
        <v>18</v>
      </c>
      <c r="O34" s="1">
        <f t="shared" si="2"/>
        <v>6.8</v>
      </c>
      <c r="P34" s="5"/>
      <c r="Q34" s="5">
        <f t="shared" si="3"/>
        <v>0</v>
      </c>
      <c r="R34" s="5">
        <v>200</v>
      </c>
      <c r="S34" s="1" t="s">
        <v>125</v>
      </c>
      <c r="T34" s="1">
        <f t="shared" si="4"/>
        <v>13.382352941176471</v>
      </c>
      <c r="U34" s="1">
        <f t="shared" si="5"/>
        <v>13.382352941176471</v>
      </c>
      <c r="V34" s="1">
        <f>VLOOKUP(A34,[1]Sheet!$A:$O,15,0)</f>
        <v>9.6</v>
      </c>
      <c r="W34" s="1">
        <v>6.4</v>
      </c>
      <c r="X34" s="1">
        <v>10.4</v>
      </c>
      <c r="Y34" s="1">
        <v>6.333333333333333</v>
      </c>
      <c r="Z34" s="15" t="s">
        <v>30</v>
      </c>
      <c r="AA34" s="1">
        <f t="shared" si="6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 t="s">
        <v>62</v>
      </c>
      <c r="B35" s="1" t="s">
        <v>29</v>
      </c>
      <c r="C35" s="1">
        <v>45.44</v>
      </c>
      <c r="D35" s="1"/>
      <c r="E35" s="1">
        <v>18.923999999999999</v>
      </c>
      <c r="F35" s="1">
        <v>24.14</v>
      </c>
      <c r="G35" s="7">
        <v>1</v>
      </c>
      <c r="H35" s="1">
        <v>60</v>
      </c>
      <c r="I35" s="1"/>
      <c r="J35" s="1">
        <v>22.5</v>
      </c>
      <c r="K35" s="1">
        <f t="shared" si="1"/>
        <v>-3.5760000000000005</v>
      </c>
      <c r="L35" s="1"/>
      <c r="M35" s="1"/>
      <c r="N35" s="1">
        <v>47</v>
      </c>
      <c r="O35" s="1">
        <f t="shared" si="2"/>
        <v>3.7847999999999997</v>
      </c>
      <c r="P35" s="5"/>
      <c r="Q35" s="5">
        <f t="shared" si="3"/>
        <v>0</v>
      </c>
      <c r="R35" s="5"/>
      <c r="S35" s="1"/>
      <c r="T35" s="1">
        <f t="shared" si="4"/>
        <v>18.796237581906574</v>
      </c>
      <c r="U35" s="1">
        <f t="shared" si="5"/>
        <v>18.796237581906574</v>
      </c>
      <c r="V35" s="1">
        <f>VLOOKUP(A35,[1]Sheet!$A:$O,15,0)</f>
        <v>7.1480000000000006</v>
      </c>
      <c r="W35" s="1">
        <v>3.415</v>
      </c>
      <c r="X35" s="1">
        <v>6.9644000000000004</v>
      </c>
      <c r="Y35" s="1">
        <v>15.69333333333333</v>
      </c>
      <c r="Z35" s="1"/>
      <c r="AA35" s="21">
        <f t="shared" si="6"/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 t="s">
        <v>63</v>
      </c>
      <c r="B36" s="1" t="s">
        <v>29</v>
      </c>
      <c r="C36" s="1">
        <v>41.3</v>
      </c>
      <c r="D36" s="1">
        <v>30.125</v>
      </c>
      <c r="E36" s="1">
        <v>61.04</v>
      </c>
      <c r="F36" s="1">
        <v>10.385</v>
      </c>
      <c r="G36" s="7">
        <v>1</v>
      </c>
      <c r="H36" s="1">
        <v>60</v>
      </c>
      <c r="I36" s="1"/>
      <c r="J36" s="1">
        <v>60</v>
      </c>
      <c r="K36" s="1">
        <f t="shared" si="1"/>
        <v>1.0399999999999991</v>
      </c>
      <c r="L36" s="1"/>
      <c r="M36" s="1"/>
      <c r="N36" s="1">
        <v>71</v>
      </c>
      <c r="O36" s="1">
        <f t="shared" si="2"/>
        <v>12.208</v>
      </c>
      <c r="P36" s="5">
        <f t="shared" si="8"/>
        <v>89.527000000000001</v>
      </c>
      <c r="Q36" s="5">
        <f t="shared" si="3"/>
        <v>89.527000000000001</v>
      </c>
      <c r="R36" s="5">
        <v>90</v>
      </c>
      <c r="S36" s="1"/>
      <c r="T36" s="1">
        <f t="shared" si="4"/>
        <v>14</v>
      </c>
      <c r="U36" s="1">
        <f t="shared" si="5"/>
        <v>6.6665301441677594</v>
      </c>
      <c r="V36" s="1">
        <f>VLOOKUP(A36,[1]Sheet!$A:$O,15,0)</f>
        <v>10.212</v>
      </c>
      <c r="W36" s="1">
        <v>6.7239999999999993</v>
      </c>
      <c r="X36" s="1">
        <v>11.009</v>
      </c>
      <c r="Y36" s="1">
        <v>11.61333333333334</v>
      </c>
      <c r="Z36" s="1"/>
      <c r="AA36" s="1">
        <f t="shared" si="6"/>
        <v>89.527000000000001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 t="s">
        <v>64</v>
      </c>
      <c r="B37" s="1" t="s">
        <v>29</v>
      </c>
      <c r="C37" s="1">
        <v>11.244</v>
      </c>
      <c r="D37" s="1">
        <v>14.675000000000001</v>
      </c>
      <c r="E37" s="1">
        <v>10.053000000000001</v>
      </c>
      <c r="F37" s="1">
        <v>15.866</v>
      </c>
      <c r="G37" s="7">
        <v>1</v>
      </c>
      <c r="H37" s="1">
        <v>180</v>
      </c>
      <c r="I37" s="1"/>
      <c r="J37" s="1">
        <v>9.1999999999999993</v>
      </c>
      <c r="K37" s="1">
        <f t="shared" si="1"/>
        <v>0.85300000000000153</v>
      </c>
      <c r="L37" s="1"/>
      <c r="M37" s="1"/>
      <c r="N37" s="1">
        <v>0</v>
      </c>
      <c r="O37" s="1">
        <f t="shared" si="2"/>
        <v>2.0106000000000002</v>
      </c>
      <c r="P37" s="5">
        <f t="shared" si="8"/>
        <v>12.282400000000003</v>
      </c>
      <c r="Q37" s="5">
        <v>0</v>
      </c>
      <c r="R37" s="18">
        <v>0</v>
      </c>
      <c r="S37" s="1"/>
      <c r="T37" s="1">
        <f t="shared" si="4"/>
        <v>7.8911767631552765</v>
      </c>
      <c r="U37" s="1">
        <f t="shared" si="5"/>
        <v>7.8911767631552765</v>
      </c>
      <c r="V37" s="1">
        <f>VLOOKUP(A37,[1]Sheet!$A:$O,15,0)</f>
        <v>0.83599999999999997</v>
      </c>
      <c r="W37" s="1">
        <v>0.70199999999999996</v>
      </c>
      <c r="X37" s="1">
        <v>1.7878000000000001</v>
      </c>
      <c r="Y37" s="1">
        <v>0.247</v>
      </c>
      <c r="Z37" s="1" t="s">
        <v>128</v>
      </c>
      <c r="AA37" s="1">
        <f t="shared" si="6"/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 t="s">
        <v>65</v>
      </c>
      <c r="B38" s="1" t="s">
        <v>29</v>
      </c>
      <c r="C38" s="1">
        <v>6.1890000000000001</v>
      </c>
      <c r="D38" s="1">
        <v>4.1000000000000002E-2</v>
      </c>
      <c r="E38" s="1">
        <v>4.8360000000000003</v>
      </c>
      <c r="F38" s="1"/>
      <c r="G38" s="7">
        <v>1</v>
      </c>
      <c r="H38" s="1">
        <v>35</v>
      </c>
      <c r="I38" s="1"/>
      <c r="J38" s="1">
        <v>8.3030000000000008</v>
      </c>
      <c r="K38" s="1">
        <f t="shared" ref="K38:K69" si="9">E38-J38</f>
        <v>-3.4670000000000005</v>
      </c>
      <c r="L38" s="1"/>
      <c r="M38" s="1"/>
      <c r="N38" s="1">
        <v>5</v>
      </c>
      <c r="O38" s="1">
        <f t="shared" si="2"/>
        <v>0.96720000000000006</v>
      </c>
      <c r="P38" s="5">
        <f>13*O38-N38-F38</f>
        <v>7.5736000000000008</v>
      </c>
      <c r="Q38" s="5">
        <f t="shared" si="3"/>
        <v>7.5736000000000008</v>
      </c>
      <c r="R38" s="5">
        <v>8</v>
      </c>
      <c r="S38" s="1"/>
      <c r="T38" s="1">
        <f t="shared" si="4"/>
        <v>13</v>
      </c>
      <c r="U38" s="1">
        <f t="shared" si="5"/>
        <v>5.1695616211745241</v>
      </c>
      <c r="V38" s="1">
        <f>VLOOKUP(A38,[1]Sheet!$A:$O,15,0)</f>
        <v>0.55599999999999994</v>
      </c>
      <c r="W38" s="1">
        <v>0.2792</v>
      </c>
      <c r="X38" s="1">
        <v>0.69720000000000004</v>
      </c>
      <c r="Y38" s="1">
        <v>0.46433333333333332</v>
      </c>
      <c r="Z38" s="1"/>
      <c r="AA38" s="1">
        <f t="shared" si="6"/>
        <v>7.5736000000000008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 t="s">
        <v>66</v>
      </c>
      <c r="B39" s="1" t="s">
        <v>29</v>
      </c>
      <c r="C39" s="1">
        <v>2.2559999999999998</v>
      </c>
      <c r="D39" s="1">
        <v>23.751000000000001</v>
      </c>
      <c r="E39" s="1"/>
      <c r="F39" s="1"/>
      <c r="G39" s="7">
        <v>1</v>
      </c>
      <c r="H39" s="1">
        <v>40</v>
      </c>
      <c r="I39" s="1"/>
      <c r="J39" s="1">
        <v>2.8</v>
      </c>
      <c r="K39" s="1">
        <f t="shared" si="9"/>
        <v>-2.8</v>
      </c>
      <c r="L39" s="1"/>
      <c r="M39" s="1"/>
      <c r="N39" s="1">
        <v>10</v>
      </c>
      <c r="O39" s="1">
        <f t="shared" si="2"/>
        <v>0</v>
      </c>
      <c r="P39" s="5"/>
      <c r="Q39" s="5">
        <v>8</v>
      </c>
      <c r="R39" s="5">
        <v>8</v>
      </c>
      <c r="S39" s="1"/>
      <c r="T39" s="1" t="e">
        <f t="shared" si="4"/>
        <v>#DIV/0!</v>
      </c>
      <c r="U39" s="1" t="e">
        <f t="shared" si="5"/>
        <v>#DIV/0!</v>
      </c>
      <c r="V39" s="1">
        <f>VLOOKUP(A39,[1]Sheet!$A:$O,15,0)</f>
        <v>-0.13600000000000001</v>
      </c>
      <c r="W39" s="1">
        <v>2.391</v>
      </c>
      <c r="X39" s="1">
        <v>38.278199999999998</v>
      </c>
      <c r="Y39" s="1">
        <v>0</v>
      </c>
      <c r="Z39" s="1"/>
      <c r="AA39" s="21">
        <f t="shared" si="6"/>
        <v>8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 t="s">
        <v>67</v>
      </c>
      <c r="B40" s="1" t="s">
        <v>29</v>
      </c>
      <c r="C40" s="1"/>
      <c r="D40" s="1">
        <v>59.930999999999997</v>
      </c>
      <c r="E40" s="1">
        <v>29.908999999999999</v>
      </c>
      <c r="F40" s="1"/>
      <c r="G40" s="7">
        <v>1</v>
      </c>
      <c r="H40" s="1">
        <v>30</v>
      </c>
      <c r="I40" s="1"/>
      <c r="J40" s="1">
        <v>31.617999999999999</v>
      </c>
      <c r="K40" s="1">
        <f t="shared" si="9"/>
        <v>-1.7089999999999996</v>
      </c>
      <c r="L40" s="1"/>
      <c r="M40" s="1"/>
      <c r="N40" s="1">
        <v>5</v>
      </c>
      <c r="O40" s="1">
        <f t="shared" si="2"/>
        <v>5.9817999999999998</v>
      </c>
      <c r="P40" s="5">
        <f>9*O40-N40-F40</f>
        <v>48.836199999999998</v>
      </c>
      <c r="Q40" s="5">
        <v>24</v>
      </c>
      <c r="R40" s="5">
        <v>24</v>
      </c>
      <c r="S40" s="1"/>
      <c r="T40" s="1">
        <f t="shared" si="4"/>
        <v>4.8480390517904315</v>
      </c>
      <c r="U40" s="1">
        <f t="shared" si="5"/>
        <v>0.83586880203283298</v>
      </c>
      <c r="V40" s="1">
        <f>VLOOKUP(A40,[1]Sheet!$A:$O,15,0)</f>
        <v>0</v>
      </c>
      <c r="W40" s="1">
        <v>2.3841999999999999</v>
      </c>
      <c r="X40" s="1">
        <v>4.1599999999999998E-2</v>
      </c>
      <c r="Y40" s="1">
        <v>0.45633333333333331</v>
      </c>
      <c r="Z40" s="1"/>
      <c r="AA40" s="1">
        <f t="shared" si="6"/>
        <v>24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 t="s">
        <v>68</v>
      </c>
      <c r="B41" s="1" t="s">
        <v>29</v>
      </c>
      <c r="C41" s="1">
        <v>7.968</v>
      </c>
      <c r="D41" s="1">
        <v>24.669</v>
      </c>
      <c r="E41" s="1">
        <v>23.501000000000001</v>
      </c>
      <c r="F41" s="1">
        <v>6.8970000000000002</v>
      </c>
      <c r="G41" s="7">
        <v>1</v>
      </c>
      <c r="H41" s="1">
        <v>30</v>
      </c>
      <c r="I41" s="1"/>
      <c r="J41" s="1">
        <v>24.1</v>
      </c>
      <c r="K41" s="1">
        <f t="shared" si="9"/>
        <v>-0.5990000000000002</v>
      </c>
      <c r="L41" s="1"/>
      <c r="M41" s="1"/>
      <c r="N41" s="1">
        <v>8</v>
      </c>
      <c r="O41" s="1">
        <f t="shared" si="2"/>
        <v>4.7002000000000006</v>
      </c>
      <c r="P41" s="5">
        <f>11*O41-N41-F41</f>
        <v>36.805200000000006</v>
      </c>
      <c r="Q41" s="5">
        <v>24</v>
      </c>
      <c r="R41" s="5">
        <v>24</v>
      </c>
      <c r="S41" s="1"/>
      <c r="T41" s="1">
        <f t="shared" si="4"/>
        <v>8.2756052933917683</v>
      </c>
      <c r="U41" s="1">
        <f t="shared" si="5"/>
        <v>3.1694395983149648</v>
      </c>
      <c r="V41" s="1">
        <f>VLOOKUP(A41,[1]Sheet!$A:$O,15,0)</f>
        <v>2.4790000000000001</v>
      </c>
      <c r="W41" s="1">
        <v>-0.67880000000000007</v>
      </c>
      <c r="X41" s="1">
        <v>6.6420000000000003</v>
      </c>
      <c r="Y41" s="1">
        <v>0.45966666666666672</v>
      </c>
      <c r="Z41" s="1"/>
      <c r="AA41" s="1">
        <f t="shared" si="6"/>
        <v>24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 t="s">
        <v>69</v>
      </c>
      <c r="B42" s="1" t="s">
        <v>29</v>
      </c>
      <c r="C42" s="1">
        <v>14.958</v>
      </c>
      <c r="D42" s="1">
        <v>1</v>
      </c>
      <c r="E42" s="1">
        <v>1.6559999999999999</v>
      </c>
      <c r="F42" s="1">
        <v>13.297000000000001</v>
      </c>
      <c r="G42" s="7">
        <v>1</v>
      </c>
      <c r="H42" s="1">
        <v>45</v>
      </c>
      <c r="I42" s="1"/>
      <c r="J42" s="1">
        <v>2.6</v>
      </c>
      <c r="K42" s="1">
        <f t="shared" si="9"/>
        <v>-0.94400000000000017</v>
      </c>
      <c r="L42" s="1"/>
      <c r="M42" s="1"/>
      <c r="N42" s="1">
        <v>6</v>
      </c>
      <c r="O42" s="1">
        <f t="shared" si="2"/>
        <v>0.33119999999999999</v>
      </c>
      <c r="P42" s="5"/>
      <c r="Q42" s="5">
        <f t="shared" si="3"/>
        <v>0</v>
      </c>
      <c r="R42" s="5"/>
      <c r="S42" s="1"/>
      <c r="T42" s="1">
        <f t="shared" si="4"/>
        <v>58.263888888888893</v>
      </c>
      <c r="U42" s="1">
        <f t="shared" si="5"/>
        <v>58.263888888888893</v>
      </c>
      <c r="V42" s="1">
        <f>VLOOKUP(A42,[1]Sheet!$A:$O,15,0)</f>
        <v>1.6074000000000002</v>
      </c>
      <c r="W42" s="1">
        <v>0.36680000000000001</v>
      </c>
      <c r="X42" s="1">
        <v>11.8438</v>
      </c>
      <c r="Y42" s="1">
        <v>1.8086666666666671</v>
      </c>
      <c r="Z42" s="1"/>
      <c r="AA42" s="21">
        <f t="shared" si="6"/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 t="s">
        <v>70</v>
      </c>
      <c r="B43" s="1" t="s">
        <v>29</v>
      </c>
      <c r="C43" s="1">
        <v>34.593000000000004</v>
      </c>
      <c r="D43" s="1">
        <v>57.707000000000001</v>
      </c>
      <c r="E43" s="1">
        <v>71.516999999999996</v>
      </c>
      <c r="F43" s="1">
        <v>13.814</v>
      </c>
      <c r="G43" s="7">
        <v>1</v>
      </c>
      <c r="H43" s="1">
        <v>40</v>
      </c>
      <c r="I43" s="1"/>
      <c r="J43" s="1">
        <v>74.644999999999996</v>
      </c>
      <c r="K43" s="1">
        <f t="shared" si="9"/>
        <v>-3.1280000000000001</v>
      </c>
      <c r="L43" s="1"/>
      <c r="M43" s="1"/>
      <c r="N43" s="1">
        <v>157</v>
      </c>
      <c r="O43" s="1">
        <f t="shared" si="2"/>
        <v>14.3034</v>
      </c>
      <c r="P43" s="5">
        <f t="shared" si="8"/>
        <v>29.433600000000006</v>
      </c>
      <c r="Q43" s="5">
        <f t="shared" si="3"/>
        <v>29.433600000000006</v>
      </c>
      <c r="R43" s="5">
        <v>29</v>
      </c>
      <c r="S43" s="1"/>
      <c r="T43" s="1">
        <f t="shared" si="4"/>
        <v>14</v>
      </c>
      <c r="U43" s="1">
        <f t="shared" si="5"/>
        <v>11.942195561894374</v>
      </c>
      <c r="V43" s="1">
        <f>VLOOKUP(A43,[1]Sheet!$A:$O,15,0)</f>
        <v>18.558600000000002</v>
      </c>
      <c r="W43" s="1">
        <v>10.94</v>
      </c>
      <c r="X43" s="1">
        <v>35.141800000000003</v>
      </c>
      <c r="Y43" s="1">
        <v>14.02033333333333</v>
      </c>
      <c r="Z43" s="1"/>
      <c r="AA43" s="1">
        <f t="shared" si="6"/>
        <v>29.433600000000006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 t="s">
        <v>71</v>
      </c>
      <c r="B44" s="1" t="s">
        <v>29</v>
      </c>
      <c r="C44" s="1">
        <v>16.260999999999999</v>
      </c>
      <c r="D44" s="1"/>
      <c r="E44" s="1">
        <v>16.224</v>
      </c>
      <c r="F44" s="1">
        <v>3.6999999999999998E-2</v>
      </c>
      <c r="G44" s="7">
        <v>1</v>
      </c>
      <c r="H44" s="1">
        <v>40</v>
      </c>
      <c r="I44" s="1"/>
      <c r="J44" s="1">
        <v>16.036999999999999</v>
      </c>
      <c r="K44" s="1">
        <f t="shared" si="9"/>
        <v>0.18700000000000117</v>
      </c>
      <c r="L44" s="1"/>
      <c r="M44" s="1"/>
      <c r="N44" s="1">
        <v>0</v>
      </c>
      <c r="O44" s="1">
        <f t="shared" si="2"/>
        <v>3.2448000000000001</v>
      </c>
      <c r="P44" s="5">
        <f>9*O44-N44-F44</f>
        <v>29.166200000000003</v>
      </c>
      <c r="Q44" s="5">
        <f t="shared" si="3"/>
        <v>29.166200000000003</v>
      </c>
      <c r="R44" s="5">
        <v>29</v>
      </c>
      <c r="S44" s="1"/>
      <c r="T44" s="1">
        <f t="shared" si="4"/>
        <v>9</v>
      </c>
      <c r="U44" s="1">
        <f t="shared" si="5"/>
        <v>1.1402859960552267E-2</v>
      </c>
      <c r="V44" s="1">
        <f>VLOOKUP(A44,[1]Sheet!$A:$O,15,0)</f>
        <v>1.3492000000000002</v>
      </c>
      <c r="W44" s="1">
        <v>2.5564</v>
      </c>
      <c r="X44" s="1">
        <v>2.5038</v>
      </c>
      <c r="Y44" s="1">
        <v>4.9733333333333336</v>
      </c>
      <c r="Z44" s="1"/>
      <c r="AA44" s="1">
        <f t="shared" si="6"/>
        <v>29.166200000000003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 t="s">
        <v>72</v>
      </c>
      <c r="B45" s="1" t="s">
        <v>34</v>
      </c>
      <c r="C45" s="1">
        <v>34</v>
      </c>
      <c r="D45" s="1"/>
      <c r="E45" s="1">
        <v>-5</v>
      </c>
      <c r="F45" s="1"/>
      <c r="G45" s="7">
        <v>0.35</v>
      </c>
      <c r="H45" s="1">
        <v>40</v>
      </c>
      <c r="I45" s="1"/>
      <c r="J45" s="1">
        <v>29</v>
      </c>
      <c r="K45" s="1">
        <f t="shared" si="9"/>
        <v>-34</v>
      </c>
      <c r="L45" s="1"/>
      <c r="M45" s="1"/>
      <c r="N45" s="1">
        <v>94</v>
      </c>
      <c r="O45" s="1">
        <f t="shared" si="2"/>
        <v>-1</v>
      </c>
      <c r="P45" s="5"/>
      <c r="Q45" s="5">
        <v>50</v>
      </c>
      <c r="R45" s="5">
        <v>50</v>
      </c>
      <c r="S45" s="1" t="s">
        <v>125</v>
      </c>
      <c r="T45" s="1">
        <f t="shared" si="4"/>
        <v>-144</v>
      </c>
      <c r="U45" s="1">
        <f t="shared" si="5"/>
        <v>-94</v>
      </c>
      <c r="V45" s="1">
        <f>VLOOKUP(A45,[1]Sheet!$A:$O,15,0)</f>
        <v>10</v>
      </c>
      <c r="W45" s="1">
        <v>5.4</v>
      </c>
      <c r="X45" s="1">
        <v>35.6</v>
      </c>
      <c r="Y45" s="1">
        <v>2.666666666666667</v>
      </c>
      <c r="Z45" s="1"/>
      <c r="AA45" s="1">
        <f t="shared" si="6"/>
        <v>17.5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 t="s">
        <v>73</v>
      </c>
      <c r="B46" s="1" t="s">
        <v>34</v>
      </c>
      <c r="C46" s="1">
        <v>6</v>
      </c>
      <c r="D46" s="1">
        <v>60</v>
      </c>
      <c r="E46" s="1">
        <v>47</v>
      </c>
      <c r="F46" s="1">
        <v>8</v>
      </c>
      <c r="G46" s="7">
        <v>0.4</v>
      </c>
      <c r="H46" s="1">
        <v>45</v>
      </c>
      <c r="I46" s="1"/>
      <c r="J46" s="1">
        <v>57</v>
      </c>
      <c r="K46" s="1">
        <f t="shared" si="9"/>
        <v>-10</v>
      </c>
      <c r="L46" s="1"/>
      <c r="M46" s="1"/>
      <c r="N46" s="1">
        <v>216</v>
      </c>
      <c r="O46" s="1">
        <f t="shared" si="2"/>
        <v>9.4</v>
      </c>
      <c r="P46" s="5"/>
      <c r="Q46" s="5">
        <v>40</v>
      </c>
      <c r="R46" s="5">
        <v>120</v>
      </c>
      <c r="S46" s="1" t="s">
        <v>125</v>
      </c>
      <c r="T46" s="1">
        <f t="shared" si="4"/>
        <v>28.085106382978722</v>
      </c>
      <c r="U46" s="1">
        <f t="shared" si="5"/>
        <v>23.829787234042552</v>
      </c>
      <c r="V46" s="1">
        <f>VLOOKUP(A46,[1]Sheet!$A:$O,15,0)</f>
        <v>23.2</v>
      </c>
      <c r="W46" s="1">
        <v>12.2</v>
      </c>
      <c r="X46" s="1">
        <v>22</v>
      </c>
      <c r="Y46" s="1">
        <v>7.333333333333333</v>
      </c>
      <c r="Z46" s="1"/>
      <c r="AA46" s="21">
        <f t="shared" si="6"/>
        <v>16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 t="s">
        <v>74</v>
      </c>
      <c r="B47" s="1" t="s">
        <v>34</v>
      </c>
      <c r="C47" s="1">
        <v>8</v>
      </c>
      <c r="D47" s="1">
        <v>303</v>
      </c>
      <c r="E47" s="1">
        <v>110</v>
      </c>
      <c r="F47" s="1">
        <v>190</v>
      </c>
      <c r="G47" s="7">
        <v>0.45</v>
      </c>
      <c r="H47" s="1">
        <v>50</v>
      </c>
      <c r="I47" s="1"/>
      <c r="J47" s="1">
        <v>121</v>
      </c>
      <c r="K47" s="1">
        <f t="shared" si="9"/>
        <v>-11</v>
      </c>
      <c r="L47" s="1"/>
      <c r="M47" s="1"/>
      <c r="N47" s="1">
        <v>297</v>
      </c>
      <c r="O47" s="1">
        <f t="shared" si="2"/>
        <v>22</v>
      </c>
      <c r="P47" s="5"/>
      <c r="Q47" s="5">
        <v>0</v>
      </c>
      <c r="R47" s="5">
        <v>150</v>
      </c>
      <c r="S47" s="1" t="s">
        <v>125</v>
      </c>
      <c r="T47" s="1">
        <f t="shared" si="4"/>
        <v>22.136363636363637</v>
      </c>
      <c r="U47" s="1">
        <f t="shared" si="5"/>
        <v>22.136363636363637</v>
      </c>
      <c r="V47" s="1">
        <f>VLOOKUP(A47,[1]Sheet!$A:$O,15,0)</f>
        <v>45.8</v>
      </c>
      <c r="W47" s="1">
        <v>36.4</v>
      </c>
      <c r="X47" s="1">
        <v>37.4</v>
      </c>
      <c r="Y47" s="1">
        <v>17</v>
      </c>
      <c r="Z47" s="1"/>
      <c r="AA47" s="21">
        <f t="shared" si="6"/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 t="s">
        <v>75</v>
      </c>
      <c r="B48" s="1" t="s">
        <v>34</v>
      </c>
      <c r="C48" s="1">
        <v>-5</v>
      </c>
      <c r="D48" s="1"/>
      <c r="E48" s="1">
        <v>1</v>
      </c>
      <c r="F48" s="1">
        <v>-6</v>
      </c>
      <c r="G48" s="7">
        <v>0</v>
      </c>
      <c r="H48" s="1" t="e">
        <v>#N/A</v>
      </c>
      <c r="I48" s="1"/>
      <c r="J48" s="1">
        <v>1</v>
      </c>
      <c r="K48" s="1">
        <f t="shared" si="9"/>
        <v>0</v>
      </c>
      <c r="L48" s="1"/>
      <c r="M48" s="1"/>
      <c r="N48" s="1">
        <v>0</v>
      </c>
      <c r="O48" s="1">
        <f t="shared" si="2"/>
        <v>0.2</v>
      </c>
      <c r="P48" s="5"/>
      <c r="Q48" s="5">
        <f t="shared" si="3"/>
        <v>0</v>
      </c>
      <c r="R48" s="5"/>
      <c r="S48" s="1"/>
      <c r="T48" s="1">
        <f t="shared" si="4"/>
        <v>-30</v>
      </c>
      <c r="U48" s="1">
        <f t="shared" si="5"/>
        <v>-30</v>
      </c>
      <c r="V48" s="1">
        <f>VLOOKUP(A48,[1]Sheet!$A:$O,15,0)</f>
        <v>0</v>
      </c>
      <c r="W48" s="1">
        <v>0</v>
      </c>
      <c r="X48" s="1">
        <v>0</v>
      </c>
      <c r="Y48" s="1">
        <v>0</v>
      </c>
      <c r="Z48" s="1"/>
      <c r="AA48" s="1">
        <f t="shared" si="6"/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 t="s">
        <v>76</v>
      </c>
      <c r="B49" s="1" t="s">
        <v>34</v>
      </c>
      <c r="C49" s="1">
        <v>-2</v>
      </c>
      <c r="D49" s="1">
        <v>206</v>
      </c>
      <c r="E49" s="1">
        <v>77</v>
      </c>
      <c r="F49" s="1">
        <v>120</v>
      </c>
      <c r="G49" s="7">
        <v>0.4</v>
      </c>
      <c r="H49" s="1">
        <v>45</v>
      </c>
      <c r="I49" s="1"/>
      <c r="J49" s="1">
        <v>84</v>
      </c>
      <c r="K49" s="1">
        <f t="shared" si="9"/>
        <v>-7</v>
      </c>
      <c r="L49" s="1"/>
      <c r="M49" s="1"/>
      <c r="N49" s="1">
        <v>0</v>
      </c>
      <c r="O49" s="1">
        <f t="shared" si="2"/>
        <v>15.4</v>
      </c>
      <c r="P49" s="5">
        <f t="shared" ref="P49:P56" si="10">14*O49-N49-F49</f>
        <v>95.6</v>
      </c>
      <c r="Q49" s="5">
        <f t="shared" si="3"/>
        <v>95.6</v>
      </c>
      <c r="R49" s="5">
        <v>96</v>
      </c>
      <c r="S49" s="1"/>
      <c r="T49" s="1">
        <f t="shared" si="4"/>
        <v>14</v>
      </c>
      <c r="U49" s="1">
        <f t="shared" si="5"/>
        <v>7.7922077922077921</v>
      </c>
      <c r="V49" s="1">
        <f>VLOOKUP(A49,[1]Sheet!$A:$O,15,0)</f>
        <v>3.4</v>
      </c>
      <c r="W49" s="1">
        <v>21.8</v>
      </c>
      <c r="X49" s="1">
        <v>6.8</v>
      </c>
      <c r="Y49" s="1">
        <v>13.33333333333333</v>
      </c>
      <c r="Z49" s="1"/>
      <c r="AA49" s="1">
        <f t="shared" si="6"/>
        <v>38.24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 t="s">
        <v>77</v>
      </c>
      <c r="B50" s="1" t="s">
        <v>34</v>
      </c>
      <c r="C50" s="1"/>
      <c r="D50" s="1">
        <v>280</v>
      </c>
      <c r="E50" s="1">
        <v>71</v>
      </c>
      <c r="F50" s="1">
        <v>198</v>
      </c>
      <c r="G50" s="7">
        <v>0.4</v>
      </c>
      <c r="H50" s="1">
        <v>50</v>
      </c>
      <c r="I50" s="1"/>
      <c r="J50" s="1">
        <v>82</v>
      </c>
      <c r="K50" s="1">
        <f t="shared" si="9"/>
        <v>-11</v>
      </c>
      <c r="L50" s="1"/>
      <c r="M50" s="1"/>
      <c r="N50" s="1">
        <v>205</v>
      </c>
      <c r="O50" s="1">
        <f t="shared" si="2"/>
        <v>14.2</v>
      </c>
      <c r="P50" s="5"/>
      <c r="Q50" s="5">
        <f t="shared" si="3"/>
        <v>0</v>
      </c>
      <c r="R50" s="5"/>
      <c r="S50" s="1"/>
      <c r="T50" s="1">
        <f t="shared" si="4"/>
        <v>28.380281690140848</v>
      </c>
      <c r="U50" s="1">
        <f t="shared" si="5"/>
        <v>28.380281690140848</v>
      </c>
      <c r="V50" s="1">
        <f>VLOOKUP(A50,[1]Sheet!$A:$O,15,0)</f>
        <v>36.799999999999997</v>
      </c>
      <c r="W50" s="1">
        <v>35.799999999999997</v>
      </c>
      <c r="X50" s="1">
        <v>30.2</v>
      </c>
      <c r="Y50" s="1">
        <v>10.33333333333333</v>
      </c>
      <c r="Z50" s="1"/>
      <c r="AA50" s="21">
        <f t="shared" si="6"/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 t="s">
        <v>78</v>
      </c>
      <c r="B51" s="1" t="s">
        <v>34</v>
      </c>
      <c r="C51" s="1">
        <v>20</v>
      </c>
      <c r="D51" s="1">
        <v>22</v>
      </c>
      <c r="E51" s="1">
        <v>13</v>
      </c>
      <c r="F51" s="1">
        <v>15</v>
      </c>
      <c r="G51" s="7">
        <v>0.4</v>
      </c>
      <c r="H51" s="1">
        <v>40</v>
      </c>
      <c r="I51" s="1"/>
      <c r="J51" s="1">
        <v>18</v>
      </c>
      <c r="K51" s="1">
        <f t="shared" si="9"/>
        <v>-5</v>
      </c>
      <c r="L51" s="1"/>
      <c r="M51" s="1"/>
      <c r="N51" s="1">
        <v>0</v>
      </c>
      <c r="O51" s="1">
        <f t="shared" si="2"/>
        <v>2.6</v>
      </c>
      <c r="P51" s="5">
        <f t="shared" si="10"/>
        <v>21.4</v>
      </c>
      <c r="Q51" s="5">
        <f t="shared" si="3"/>
        <v>21.4</v>
      </c>
      <c r="R51" s="5">
        <v>21</v>
      </c>
      <c r="S51" s="1"/>
      <c r="T51" s="1">
        <f t="shared" si="4"/>
        <v>13.999999999999998</v>
      </c>
      <c r="U51" s="1">
        <f t="shared" si="5"/>
        <v>5.7692307692307692</v>
      </c>
      <c r="V51" s="1">
        <f>VLOOKUP(A51,[1]Sheet!$A:$O,15,0)</f>
        <v>1</v>
      </c>
      <c r="W51" s="1">
        <v>0.2</v>
      </c>
      <c r="X51" s="1">
        <v>17.399999999999999</v>
      </c>
      <c r="Y51" s="1">
        <v>0.66666666666666663</v>
      </c>
      <c r="Z51" s="1"/>
      <c r="AA51" s="1">
        <f t="shared" si="6"/>
        <v>8.56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 t="s">
        <v>79</v>
      </c>
      <c r="B52" s="1" t="s">
        <v>29</v>
      </c>
      <c r="C52" s="1">
        <v>7.3529999999999998</v>
      </c>
      <c r="D52" s="1">
        <v>24.329000000000001</v>
      </c>
      <c r="E52" s="1">
        <v>1.5549999999999999</v>
      </c>
      <c r="F52" s="1">
        <v>28.736999999999998</v>
      </c>
      <c r="G52" s="7">
        <v>1</v>
      </c>
      <c r="H52" s="1">
        <v>45</v>
      </c>
      <c r="I52" s="1"/>
      <c r="J52" s="1">
        <v>2.6</v>
      </c>
      <c r="K52" s="1">
        <f t="shared" si="9"/>
        <v>-1.0450000000000002</v>
      </c>
      <c r="L52" s="1"/>
      <c r="M52" s="1"/>
      <c r="N52" s="1">
        <v>5</v>
      </c>
      <c r="O52" s="1">
        <f t="shared" si="2"/>
        <v>0.311</v>
      </c>
      <c r="P52" s="5"/>
      <c r="Q52" s="5">
        <f t="shared" si="3"/>
        <v>0</v>
      </c>
      <c r="R52" s="5"/>
      <c r="S52" s="1"/>
      <c r="T52" s="1">
        <f t="shared" si="4"/>
        <v>108.47909967845658</v>
      </c>
      <c r="U52" s="1">
        <f t="shared" si="5"/>
        <v>108.47909967845658</v>
      </c>
      <c r="V52" s="1">
        <f>VLOOKUP(A52,[1]Sheet!$A:$O,15,0)</f>
        <v>-0.28860000000000002</v>
      </c>
      <c r="W52" s="1">
        <v>-0.126</v>
      </c>
      <c r="X52" s="1">
        <v>16.484200000000001</v>
      </c>
      <c r="Y52" s="1">
        <v>-5.3333333333333332E-3</v>
      </c>
      <c r="Z52" s="1"/>
      <c r="AA52" s="21">
        <f t="shared" si="6"/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 t="s">
        <v>80</v>
      </c>
      <c r="B53" s="1" t="s">
        <v>34</v>
      </c>
      <c r="C53" s="1">
        <v>26</v>
      </c>
      <c r="D53" s="1">
        <v>40</v>
      </c>
      <c r="E53" s="1">
        <v>61</v>
      </c>
      <c r="F53" s="1">
        <v>5</v>
      </c>
      <c r="G53" s="7">
        <v>0.1</v>
      </c>
      <c r="H53" s="1">
        <v>730</v>
      </c>
      <c r="I53" s="1"/>
      <c r="J53" s="1">
        <v>61</v>
      </c>
      <c r="K53" s="1">
        <f t="shared" si="9"/>
        <v>0</v>
      </c>
      <c r="L53" s="1"/>
      <c r="M53" s="1"/>
      <c r="N53" s="1">
        <v>122</v>
      </c>
      <c r="O53" s="1">
        <f t="shared" si="2"/>
        <v>12.2</v>
      </c>
      <c r="P53" s="5">
        <f t="shared" si="10"/>
        <v>43.799999999999983</v>
      </c>
      <c r="Q53" s="5">
        <v>70</v>
      </c>
      <c r="R53" s="5">
        <v>200</v>
      </c>
      <c r="S53" s="1" t="s">
        <v>125</v>
      </c>
      <c r="T53" s="1">
        <f t="shared" si="4"/>
        <v>16.147540983606557</v>
      </c>
      <c r="U53" s="1">
        <f t="shared" si="5"/>
        <v>10.409836065573771</v>
      </c>
      <c r="V53" s="1">
        <f>VLOOKUP(A53,[1]Sheet!$A:$O,15,0)</f>
        <v>14.8</v>
      </c>
      <c r="W53" s="1">
        <v>8.4</v>
      </c>
      <c r="X53" s="1">
        <v>11.2</v>
      </c>
      <c r="Y53" s="1">
        <v>5.666666666666667</v>
      </c>
      <c r="Z53" s="1"/>
      <c r="AA53" s="21">
        <f t="shared" si="6"/>
        <v>7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 t="s">
        <v>81</v>
      </c>
      <c r="B54" s="1" t="s">
        <v>34</v>
      </c>
      <c r="C54" s="1"/>
      <c r="D54" s="1">
        <v>40</v>
      </c>
      <c r="E54" s="1">
        <v>23</v>
      </c>
      <c r="F54" s="1">
        <v>17</v>
      </c>
      <c r="G54" s="7">
        <v>0.4</v>
      </c>
      <c r="H54" s="1">
        <v>60</v>
      </c>
      <c r="I54" s="1"/>
      <c r="J54" s="1">
        <v>23</v>
      </c>
      <c r="K54" s="1">
        <f t="shared" si="9"/>
        <v>0</v>
      </c>
      <c r="L54" s="1"/>
      <c r="M54" s="1"/>
      <c r="N54" s="1">
        <v>0</v>
      </c>
      <c r="O54" s="1">
        <f t="shared" si="2"/>
        <v>4.5999999999999996</v>
      </c>
      <c r="P54" s="5">
        <f>13*O54-N54-F54</f>
        <v>42.8</v>
      </c>
      <c r="Q54" s="5">
        <f t="shared" si="3"/>
        <v>42.8</v>
      </c>
      <c r="R54" s="5">
        <v>43</v>
      </c>
      <c r="S54" s="1"/>
      <c r="T54" s="1">
        <f t="shared" si="4"/>
        <v>13</v>
      </c>
      <c r="U54" s="1">
        <f t="shared" si="5"/>
        <v>3.6956521739130439</v>
      </c>
      <c r="V54" s="1">
        <f>VLOOKUP(A54,[1]Sheet!$A:$O,15,0)</f>
        <v>0.8</v>
      </c>
      <c r="W54" s="1">
        <v>4</v>
      </c>
      <c r="X54" s="1">
        <v>1.6</v>
      </c>
      <c r="Y54" s="1">
        <v>3.333333333333333</v>
      </c>
      <c r="Z54" s="1"/>
      <c r="AA54" s="1">
        <f t="shared" si="6"/>
        <v>17.12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 t="s">
        <v>82</v>
      </c>
      <c r="B55" s="1" t="s">
        <v>34</v>
      </c>
      <c r="C55" s="1">
        <v>6</v>
      </c>
      <c r="D55" s="1">
        <v>61</v>
      </c>
      <c r="E55" s="1">
        <v>19</v>
      </c>
      <c r="F55" s="1">
        <v>4</v>
      </c>
      <c r="G55" s="7">
        <v>0.35</v>
      </c>
      <c r="H55" s="1">
        <v>40</v>
      </c>
      <c r="I55" s="1"/>
      <c r="J55" s="1">
        <v>46</v>
      </c>
      <c r="K55" s="1">
        <f t="shared" si="9"/>
        <v>-27</v>
      </c>
      <c r="L55" s="1"/>
      <c r="M55" s="1"/>
      <c r="N55" s="1">
        <v>0</v>
      </c>
      <c r="O55" s="1">
        <f t="shared" si="2"/>
        <v>3.8</v>
      </c>
      <c r="P55" s="5">
        <f>10*O55-N55-F55</f>
        <v>34</v>
      </c>
      <c r="Q55" s="5">
        <v>40</v>
      </c>
      <c r="R55" s="5">
        <v>50</v>
      </c>
      <c r="S55" s="1" t="s">
        <v>125</v>
      </c>
      <c r="T55" s="1">
        <f t="shared" si="4"/>
        <v>11.578947368421053</v>
      </c>
      <c r="U55" s="1">
        <f t="shared" si="5"/>
        <v>1.0526315789473684</v>
      </c>
      <c r="V55" s="1">
        <f>VLOOKUP(A55,[1]Sheet!$A:$O,15,0)</f>
        <v>3.4</v>
      </c>
      <c r="W55" s="1">
        <v>5</v>
      </c>
      <c r="X55" s="1">
        <v>5.8</v>
      </c>
      <c r="Y55" s="1">
        <v>2.666666666666667</v>
      </c>
      <c r="Z55" s="1"/>
      <c r="AA55" s="1">
        <f t="shared" si="6"/>
        <v>14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 t="s">
        <v>108</v>
      </c>
      <c r="B56" s="1" t="s">
        <v>34</v>
      </c>
      <c r="C56" s="1">
        <v>44</v>
      </c>
      <c r="D56" s="1">
        <v>1</v>
      </c>
      <c r="E56" s="1">
        <v>23</v>
      </c>
      <c r="F56" s="1">
        <v>22</v>
      </c>
      <c r="G56" s="7">
        <v>0.11</v>
      </c>
      <c r="H56" s="1">
        <v>150</v>
      </c>
      <c r="I56" s="1"/>
      <c r="J56" s="1">
        <v>23</v>
      </c>
      <c r="K56" s="1">
        <f t="shared" si="9"/>
        <v>0</v>
      </c>
      <c r="L56" s="1"/>
      <c r="M56" s="1"/>
      <c r="N56" s="1">
        <v>0</v>
      </c>
      <c r="O56" s="1">
        <f t="shared" si="2"/>
        <v>4.5999999999999996</v>
      </c>
      <c r="P56" s="5">
        <f t="shared" si="10"/>
        <v>42.399999999999991</v>
      </c>
      <c r="Q56" s="5">
        <f t="shared" si="3"/>
        <v>42.399999999999991</v>
      </c>
      <c r="R56" s="5">
        <v>42</v>
      </c>
      <c r="S56" s="1"/>
      <c r="T56" s="1">
        <f t="shared" si="4"/>
        <v>14</v>
      </c>
      <c r="U56" s="1">
        <f t="shared" si="5"/>
        <v>4.7826086956521747</v>
      </c>
      <c r="V56" s="1">
        <f>VLOOKUP(A56,[1]Sheet!$A:$O,15,0)</f>
        <v>0.8</v>
      </c>
      <c r="W56" s="1">
        <v>1.4</v>
      </c>
      <c r="X56" s="1">
        <v>0.4</v>
      </c>
      <c r="Y56" s="1">
        <v>0</v>
      </c>
      <c r="Z56" s="1"/>
      <c r="AA56" s="1">
        <f t="shared" si="6"/>
        <v>4.6639999999999988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 t="s">
        <v>84</v>
      </c>
      <c r="B57" s="1" t="s">
        <v>34</v>
      </c>
      <c r="C57" s="1">
        <v>24</v>
      </c>
      <c r="D57" s="1">
        <v>61</v>
      </c>
      <c r="E57" s="1">
        <v>51</v>
      </c>
      <c r="F57" s="1">
        <v>25</v>
      </c>
      <c r="G57" s="7">
        <v>0.4</v>
      </c>
      <c r="H57" s="1">
        <v>40</v>
      </c>
      <c r="I57" s="1"/>
      <c r="J57" s="1">
        <v>60</v>
      </c>
      <c r="K57" s="1">
        <f t="shared" si="9"/>
        <v>-9</v>
      </c>
      <c r="L57" s="1"/>
      <c r="M57" s="1"/>
      <c r="N57" s="1">
        <v>178</v>
      </c>
      <c r="O57" s="1">
        <f t="shared" si="2"/>
        <v>10.199999999999999</v>
      </c>
      <c r="P57" s="5"/>
      <c r="Q57" s="5">
        <f t="shared" si="3"/>
        <v>0</v>
      </c>
      <c r="R57" s="5"/>
      <c r="S57" s="1"/>
      <c r="T57" s="1">
        <f t="shared" si="4"/>
        <v>19.901960784313726</v>
      </c>
      <c r="U57" s="1">
        <f t="shared" si="5"/>
        <v>19.901960784313726</v>
      </c>
      <c r="V57" s="1">
        <f>VLOOKUP(A57,[1]Sheet!$A:$O,15,0)</f>
        <v>21.8</v>
      </c>
      <c r="W57" s="1">
        <v>-0.4</v>
      </c>
      <c r="X57" s="1">
        <v>15.8</v>
      </c>
      <c r="Y57" s="1">
        <v>17</v>
      </c>
      <c r="Z57" s="1"/>
      <c r="AA57" s="21">
        <f t="shared" si="6"/>
        <v>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 t="s">
        <v>85</v>
      </c>
      <c r="B58" s="1" t="s">
        <v>34</v>
      </c>
      <c r="C58" s="1">
        <v>11</v>
      </c>
      <c r="D58" s="1">
        <v>85</v>
      </c>
      <c r="E58" s="1">
        <v>57</v>
      </c>
      <c r="F58" s="1">
        <v>33</v>
      </c>
      <c r="G58" s="7">
        <v>0.4</v>
      </c>
      <c r="H58" s="1">
        <v>45</v>
      </c>
      <c r="I58" s="1"/>
      <c r="J58" s="1">
        <v>66</v>
      </c>
      <c r="K58" s="1">
        <f t="shared" si="9"/>
        <v>-9</v>
      </c>
      <c r="L58" s="1"/>
      <c r="M58" s="1"/>
      <c r="N58" s="1">
        <v>159</v>
      </c>
      <c r="O58" s="1">
        <f t="shared" si="2"/>
        <v>11.4</v>
      </c>
      <c r="P58" s="5"/>
      <c r="Q58" s="5">
        <v>20</v>
      </c>
      <c r="R58" s="5">
        <v>60</v>
      </c>
      <c r="S58" s="1" t="s">
        <v>125</v>
      </c>
      <c r="T58" s="1">
        <f t="shared" si="4"/>
        <v>18.596491228070175</v>
      </c>
      <c r="U58" s="1">
        <f t="shared" si="5"/>
        <v>16.842105263157894</v>
      </c>
      <c r="V58" s="1">
        <f>VLOOKUP(A58,[1]Sheet!$A:$O,15,0)</f>
        <v>20.8</v>
      </c>
      <c r="W58" s="1">
        <v>-0.224</v>
      </c>
      <c r="X58" s="1">
        <v>7.4</v>
      </c>
      <c r="Y58" s="1">
        <v>18</v>
      </c>
      <c r="Z58" s="1"/>
      <c r="AA58" s="21">
        <f t="shared" si="6"/>
        <v>8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 t="s">
        <v>86</v>
      </c>
      <c r="B59" s="1" t="s">
        <v>34</v>
      </c>
      <c r="C59" s="1">
        <v>9</v>
      </c>
      <c r="D59" s="1"/>
      <c r="E59" s="1"/>
      <c r="F59" s="1"/>
      <c r="G59" s="7">
        <v>0.4</v>
      </c>
      <c r="H59" s="1">
        <v>40</v>
      </c>
      <c r="I59" s="1"/>
      <c r="J59" s="1">
        <v>1</v>
      </c>
      <c r="K59" s="1">
        <f t="shared" si="9"/>
        <v>-1</v>
      </c>
      <c r="L59" s="1"/>
      <c r="M59" s="1"/>
      <c r="N59" s="1">
        <v>0</v>
      </c>
      <c r="O59" s="1">
        <f t="shared" si="2"/>
        <v>0</v>
      </c>
      <c r="P59" s="17">
        <v>20</v>
      </c>
      <c r="Q59" s="5">
        <v>0</v>
      </c>
      <c r="R59" s="18">
        <v>0</v>
      </c>
      <c r="S59" s="1"/>
      <c r="T59" s="1" t="e">
        <f t="shared" si="4"/>
        <v>#DIV/0!</v>
      </c>
      <c r="U59" s="1" t="e">
        <f t="shared" si="5"/>
        <v>#DIV/0!</v>
      </c>
      <c r="V59" s="1">
        <f>VLOOKUP(A59,[1]Sheet!$A:$O,15,0)</f>
        <v>0.8</v>
      </c>
      <c r="W59" s="1">
        <v>0</v>
      </c>
      <c r="X59" s="1">
        <v>18.2</v>
      </c>
      <c r="Y59" s="1">
        <v>0.33333333333333331</v>
      </c>
      <c r="Z59" s="1" t="s">
        <v>128</v>
      </c>
      <c r="AA59" s="21">
        <f t="shared" si="6"/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 t="s">
        <v>87</v>
      </c>
      <c r="B60" s="1" t="s">
        <v>29</v>
      </c>
      <c r="C60" s="1">
        <v>21.215</v>
      </c>
      <c r="D60" s="1">
        <v>172.65</v>
      </c>
      <c r="E60" s="1">
        <v>17.698</v>
      </c>
      <c r="F60" s="1">
        <v>176.167</v>
      </c>
      <c r="G60" s="7">
        <v>1</v>
      </c>
      <c r="H60" s="1">
        <v>50</v>
      </c>
      <c r="I60" s="1"/>
      <c r="J60" s="1">
        <v>17.2</v>
      </c>
      <c r="K60" s="1">
        <f t="shared" si="9"/>
        <v>0.49800000000000111</v>
      </c>
      <c r="L60" s="1"/>
      <c r="M60" s="1"/>
      <c r="N60" s="1">
        <v>0</v>
      </c>
      <c r="O60" s="1">
        <f t="shared" si="2"/>
        <v>3.5396000000000001</v>
      </c>
      <c r="P60" s="5"/>
      <c r="Q60" s="5">
        <f t="shared" si="3"/>
        <v>0</v>
      </c>
      <c r="R60" s="5"/>
      <c r="S60" s="1"/>
      <c r="T60" s="1">
        <f t="shared" si="4"/>
        <v>49.770313029720874</v>
      </c>
      <c r="U60" s="1">
        <f t="shared" si="5"/>
        <v>49.770313029720874</v>
      </c>
      <c r="V60" s="1">
        <f>VLOOKUP(A60,[1]Sheet!$A:$O,15,0)</f>
        <v>4.0609999999999999</v>
      </c>
      <c r="W60" s="1">
        <v>20.878399999999999</v>
      </c>
      <c r="X60" s="1">
        <v>1.0835999999999999</v>
      </c>
      <c r="Y60" s="1">
        <v>0</v>
      </c>
      <c r="Z60" s="1"/>
      <c r="AA60" s="21">
        <f t="shared" si="6"/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 t="s">
        <v>88</v>
      </c>
      <c r="B61" s="1" t="s">
        <v>29</v>
      </c>
      <c r="C61" s="1">
        <v>33.462000000000003</v>
      </c>
      <c r="D61" s="1"/>
      <c r="E61" s="1">
        <v>9.3559999999999999</v>
      </c>
      <c r="F61" s="1">
        <v>24.106000000000002</v>
      </c>
      <c r="G61" s="7">
        <v>1</v>
      </c>
      <c r="H61" s="1">
        <v>50</v>
      </c>
      <c r="I61" s="1"/>
      <c r="J61" s="1">
        <v>9.3000000000000007</v>
      </c>
      <c r="K61" s="1">
        <f t="shared" si="9"/>
        <v>5.5999999999999162E-2</v>
      </c>
      <c r="L61" s="1"/>
      <c r="M61" s="1"/>
      <c r="N61" s="1">
        <v>0</v>
      </c>
      <c r="O61" s="1">
        <f t="shared" si="2"/>
        <v>1.8712</v>
      </c>
      <c r="P61" s="5">
        <v>5</v>
      </c>
      <c r="Q61" s="5">
        <v>10</v>
      </c>
      <c r="R61" s="5">
        <v>24</v>
      </c>
      <c r="S61" s="1" t="s">
        <v>125</v>
      </c>
      <c r="T61" s="1">
        <f t="shared" si="4"/>
        <v>18.226806327490383</v>
      </c>
      <c r="U61" s="1">
        <f t="shared" si="5"/>
        <v>12.882642154766996</v>
      </c>
      <c r="V61" s="1">
        <f>VLOOKUP(A61,[1]Sheet!$A:$O,15,0)</f>
        <v>2.4842</v>
      </c>
      <c r="W61" s="1">
        <v>2.2360000000000002</v>
      </c>
      <c r="X61" s="1">
        <v>3.3593999999999999</v>
      </c>
      <c r="Y61" s="1">
        <v>2.333333333333333</v>
      </c>
      <c r="Z61" s="1"/>
      <c r="AA61" s="21">
        <f t="shared" si="6"/>
        <v>10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 t="s">
        <v>89</v>
      </c>
      <c r="B62" s="1" t="s">
        <v>29</v>
      </c>
      <c r="C62" s="1">
        <v>17.41</v>
      </c>
      <c r="D62" s="1">
        <v>8.18</v>
      </c>
      <c r="E62" s="1">
        <v>-2.2639999999999998</v>
      </c>
      <c r="F62" s="1">
        <v>24.297999999999998</v>
      </c>
      <c r="G62" s="7">
        <v>1</v>
      </c>
      <c r="H62" s="1">
        <v>40</v>
      </c>
      <c r="I62" s="1"/>
      <c r="J62" s="1">
        <v>1.3</v>
      </c>
      <c r="K62" s="1">
        <f t="shared" si="9"/>
        <v>-3.5640000000000001</v>
      </c>
      <c r="L62" s="1"/>
      <c r="M62" s="1"/>
      <c r="N62" s="1">
        <v>0</v>
      </c>
      <c r="O62" s="1">
        <f t="shared" si="2"/>
        <v>-0.45279999999999998</v>
      </c>
      <c r="P62" s="5"/>
      <c r="Q62" s="5">
        <f t="shared" si="3"/>
        <v>0</v>
      </c>
      <c r="R62" s="5"/>
      <c r="S62" s="1"/>
      <c r="T62" s="1">
        <f t="shared" si="4"/>
        <v>-53.661660777385158</v>
      </c>
      <c r="U62" s="1">
        <f t="shared" si="5"/>
        <v>-53.661660777385158</v>
      </c>
      <c r="V62" s="1">
        <f>VLOOKUP(A62,[1]Sheet!$A:$O,15,0)</f>
        <v>0.25659999999999999</v>
      </c>
      <c r="W62" s="1">
        <v>1.2889999999999999</v>
      </c>
      <c r="X62" s="1">
        <v>1.294</v>
      </c>
      <c r="Y62" s="1">
        <v>0.84900000000000009</v>
      </c>
      <c r="Z62" s="1"/>
      <c r="AA62" s="1">
        <f t="shared" si="6"/>
        <v>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 t="s">
        <v>90</v>
      </c>
      <c r="B63" s="1" t="s">
        <v>34</v>
      </c>
      <c r="C63" s="1">
        <v>84</v>
      </c>
      <c r="D63" s="1">
        <v>303</v>
      </c>
      <c r="E63" s="1">
        <v>295</v>
      </c>
      <c r="F63" s="1">
        <v>83</v>
      </c>
      <c r="G63" s="7">
        <v>0.45</v>
      </c>
      <c r="H63" s="1">
        <v>50</v>
      </c>
      <c r="I63" s="1"/>
      <c r="J63" s="1">
        <v>304</v>
      </c>
      <c r="K63" s="1">
        <f t="shared" si="9"/>
        <v>-9</v>
      </c>
      <c r="L63" s="1"/>
      <c r="M63" s="1"/>
      <c r="N63" s="1">
        <v>850</v>
      </c>
      <c r="O63" s="1">
        <f t="shared" si="2"/>
        <v>59</v>
      </c>
      <c r="P63" s="5"/>
      <c r="Q63" s="5">
        <v>200</v>
      </c>
      <c r="R63" s="5">
        <v>500</v>
      </c>
      <c r="S63" s="1" t="s">
        <v>125</v>
      </c>
      <c r="T63" s="1">
        <f t="shared" si="4"/>
        <v>19.203389830508474</v>
      </c>
      <c r="U63" s="1">
        <f t="shared" si="5"/>
        <v>15.813559322033898</v>
      </c>
      <c r="V63" s="1">
        <f>VLOOKUP(A63,[1]Sheet!$A:$O,15,0)</f>
        <v>98.2</v>
      </c>
      <c r="W63" s="1">
        <v>10.6</v>
      </c>
      <c r="X63" s="1">
        <v>79.8</v>
      </c>
      <c r="Y63" s="1">
        <v>40</v>
      </c>
      <c r="Z63" s="1"/>
      <c r="AA63" s="21">
        <f t="shared" si="6"/>
        <v>90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 t="s">
        <v>91</v>
      </c>
      <c r="B64" s="1" t="s">
        <v>34</v>
      </c>
      <c r="C64" s="1">
        <v>3</v>
      </c>
      <c r="D64" s="1">
        <v>162</v>
      </c>
      <c r="E64" s="1">
        <v>155</v>
      </c>
      <c r="F64" s="1">
        <v>3</v>
      </c>
      <c r="G64" s="7">
        <v>0.45</v>
      </c>
      <c r="H64" s="1">
        <v>50</v>
      </c>
      <c r="I64" s="1"/>
      <c r="J64" s="1">
        <v>189</v>
      </c>
      <c r="K64" s="1">
        <f t="shared" si="9"/>
        <v>-34</v>
      </c>
      <c r="L64" s="1"/>
      <c r="M64" s="1"/>
      <c r="N64" s="1">
        <v>800</v>
      </c>
      <c r="O64" s="1">
        <f t="shared" si="2"/>
        <v>31</v>
      </c>
      <c r="P64" s="5"/>
      <c r="Q64" s="5">
        <v>150</v>
      </c>
      <c r="R64" s="5">
        <v>500</v>
      </c>
      <c r="S64" s="1" t="s">
        <v>125</v>
      </c>
      <c r="T64" s="1">
        <f t="shared" si="4"/>
        <v>30.741935483870968</v>
      </c>
      <c r="U64" s="1">
        <f t="shared" si="5"/>
        <v>25.903225806451612</v>
      </c>
      <c r="V64" s="1">
        <f>VLOOKUP(A64,[1]Sheet!$A:$O,15,0)</f>
        <v>88</v>
      </c>
      <c r="W64" s="1">
        <v>3.8</v>
      </c>
      <c r="X64" s="1">
        <v>54.2</v>
      </c>
      <c r="Y64" s="1">
        <v>37.333333333333343</v>
      </c>
      <c r="Z64" s="1"/>
      <c r="AA64" s="21">
        <f t="shared" si="6"/>
        <v>67.5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 t="s">
        <v>92</v>
      </c>
      <c r="B65" s="1" t="s">
        <v>34</v>
      </c>
      <c r="C65" s="1">
        <v>-40</v>
      </c>
      <c r="D65" s="1">
        <v>355</v>
      </c>
      <c r="E65" s="1">
        <v>108</v>
      </c>
      <c r="F65" s="1">
        <v>198</v>
      </c>
      <c r="G65" s="7">
        <v>0.45</v>
      </c>
      <c r="H65" s="1">
        <v>50</v>
      </c>
      <c r="I65" s="1"/>
      <c r="J65" s="1">
        <v>117</v>
      </c>
      <c r="K65" s="1">
        <f t="shared" si="9"/>
        <v>-9</v>
      </c>
      <c r="L65" s="1"/>
      <c r="M65" s="1"/>
      <c r="N65" s="1">
        <v>150</v>
      </c>
      <c r="O65" s="1">
        <f t="shared" si="2"/>
        <v>21.6</v>
      </c>
      <c r="P65" s="5"/>
      <c r="Q65" s="5">
        <v>50</v>
      </c>
      <c r="R65" s="5">
        <v>150</v>
      </c>
      <c r="S65" s="1" t="s">
        <v>125</v>
      </c>
      <c r="T65" s="1">
        <f t="shared" si="4"/>
        <v>18.425925925925924</v>
      </c>
      <c r="U65" s="1">
        <f t="shared" si="5"/>
        <v>16.111111111111111</v>
      </c>
      <c r="V65" s="1">
        <f>VLOOKUP(A65,[1]Sheet!$A:$O,15,0)</f>
        <v>27.8</v>
      </c>
      <c r="W65" s="1">
        <v>39</v>
      </c>
      <c r="X65" s="1">
        <v>17.600000000000001</v>
      </c>
      <c r="Y65" s="1">
        <v>3</v>
      </c>
      <c r="Z65" s="1"/>
      <c r="AA65" s="21">
        <f t="shared" si="6"/>
        <v>22.5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 t="s">
        <v>93</v>
      </c>
      <c r="B66" s="1" t="s">
        <v>34</v>
      </c>
      <c r="C66" s="1">
        <v>6</v>
      </c>
      <c r="D66" s="1">
        <v>12</v>
      </c>
      <c r="E66" s="1">
        <v>10</v>
      </c>
      <c r="F66" s="1">
        <v>4</v>
      </c>
      <c r="G66" s="7">
        <v>0.4</v>
      </c>
      <c r="H66" s="1">
        <v>40</v>
      </c>
      <c r="I66" s="1"/>
      <c r="J66" s="1">
        <v>14</v>
      </c>
      <c r="K66" s="1">
        <f t="shared" si="9"/>
        <v>-4</v>
      </c>
      <c r="L66" s="1"/>
      <c r="M66" s="1"/>
      <c r="N66" s="1">
        <v>0</v>
      </c>
      <c r="O66" s="1">
        <f t="shared" si="2"/>
        <v>2</v>
      </c>
      <c r="P66" s="5">
        <f>11*O66-N66-F66</f>
        <v>18</v>
      </c>
      <c r="Q66" s="5">
        <f t="shared" si="3"/>
        <v>18</v>
      </c>
      <c r="R66" s="5">
        <v>18</v>
      </c>
      <c r="S66" s="1"/>
      <c r="T66" s="1">
        <f t="shared" si="4"/>
        <v>11</v>
      </c>
      <c r="U66" s="1">
        <f t="shared" si="5"/>
        <v>2</v>
      </c>
      <c r="V66" s="1">
        <f>VLOOKUP(A66,[1]Sheet!$A:$O,15,0)</f>
        <v>1.2</v>
      </c>
      <c r="W66" s="1">
        <v>0.6</v>
      </c>
      <c r="X66" s="1">
        <v>11.8</v>
      </c>
      <c r="Y66" s="1">
        <v>-0.33333333333333331</v>
      </c>
      <c r="Z66" s="1"/>
      <c r="AA66" s="1">
        <f t="shared" si="6"/>
        <v>7.2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 t="s">
        <v>60</v>
      </c>
      <c r="B67" s="1" t="s">
        <v>29</v>
      </c>
      <c r="C67" s="1">
        <v>4.274</v>
      </c>
      <c r="D67" s="1">
        <v>12.239000000000001</v>
      </c>
      <c r="E67" s="1">
        <v>2.581</v>
      </c>
      <c r="F67" s="1">
        <v>13.932</v>
      </c>
      <c r="G67" s="7">
        <v>1</v>
      </c>
      <c r="H67" s="1">
        <v>180</v>
      </c>
      <c r="I67" s="1"/>
      <c r="J67" s="1">
        <v>2.4</v>
      </c>
      <c r="K67" s="1">
        <f t="shared" si="9"/>
        <v>0.18100000000000005</v>
      </c>
      <c r="L67" s="1"/>
      <c r="M67" s="1"/>
      <c r="N67" s="1">
        <v>0</v>
      </c>
      <c r="O67" s="1">
        <f t="shared" si="2"/>
        <v>0.51619999999999999</v>
      </c>
      <c r="P67" s="5"/>
      <c r="Q67" s="5">
        <f t="shared" si="3"/>
        <v>0</v>
      </c>
      <c r="R67" s="5"/>
      <c r="S67" s="1"/>
      <c r="T67" s="1">
        <f t="shared" si="4"/>
        <v>26.98953893839597</v>
      </c>
      <c r="U67" s="1">
        <f t="shared" si="5"/>
        <v>26.98953893839597</v>
      </c>
      <c r="V67" s="1">
        <f>VLOOKUP(A67,[1]Sheet!$A:$O,15,0)</f>
        <v>6.54E-2</v>
      </c>
      <c r="W67" s="1">
        <v>0</v>
      </c>
      <c r="X67" s="1">
        <v>0</v>
      </c>
      <c r="Y67" s="1">
        <v>0</v>
      </c>
      <c r="Z67" s="15" t="s">
        <v>61</v>
      </c>
      <c r="AA67" s="21">
        <f t="shared" si="6"/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 t="s">
        <v>95</v>
      </c>
      <c r="B68" s="1" t="s">
        <v>29</v>
      </c>
      <c r="C68" s="1">
        <v>62.722000000000001</v>
      </c>
      <c r="D68" s="1"/>
      <c r="E68" s="1">
        <v>29.38</v>
      </c>
      <c r="F68" s="1">
        <v>33.341999999999999</v>
      </c>
      <c r="G68" s="7">
        <v>1</v>
      </c>
      <c r="H68" s="1">
        <v>55</v>
      </c>
      <c r="I68" s="1"/>
      <c r="J68" s="1">
        <v>29.1</v>
      </c>
      <c r="K68" s="1">
        <f t="shared" si="9"/>
        <v>0.27999999999999758</v>
      </c>
      <c r="L68" s="1"/>
      <c r="M68" s="1"/>
      <c r="N68" s="1">
        <v>117</v>
      </c>
      <c r="O68" s="1">
        <f t="shared" si="2"/>
        <v>5.8759999999999994</v>
      </c>
      <c r="P68" s="5"/>
      <c r="Q68" s="5">
        <f t="shared" si="3"/>
        <v>0</v>
      </c>
      <c r="R68" s="5"/>
      <c r="S68" s="1"/>
      <c r="T68" s="1">
        <f t="shared" si="4"/>
        <v>25.585772634445199</v>
      </c>
      <c r="U68" s="1">
        <f t="shared" si="5"/>
        <v>25.585772634445199</v>
      </c>
      <c r="V68" s="1">
        <f>VLOOKUP(A68,[1]Sheet!$A:$O,15,0)</f>
        <v>13.827000000000002</v>
      </c>
      <c r="W68" s="1">
        <v>6.3727999999999998</v>
      </c>
      <c r="X68" s="1">
        <v>12.608000000000001</v>
      </c>
      <c r="Y68" s="1">
        <v>3.6383333333333332</v>
      </c>
      <c r="Z68" s="1"/>
      <c r="AA68" s="21">
        <f t="shared" si="6"/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 t="s">
        <v>83</v>
      </c>
      <c r="B69" s="1" t="s">
        <v>34</v>
      </c>
      <c r="C69" s="1">
        <v>11</v>
      </c>
      <c r="D69" s="1">
        <v>56</v>
      </c>
      <c r="E69" s="1">
        <v>54</v>
      </c>
      <c r="F69" s="1"/>
      <c r="G69" s="7">
        <v>0.35</v>
      </c>
      <c r="H69" s="1">
        <v>40</v>
      </c>
      <c r="I69" s="1"/>
      <c r="J69" s="1">
        <v>57</v>
      </c>
      <c r="K69" s="1">
        <f t="shared" si="9"/>
        <v>-3</v>
      </c>
      <c r="L69" s="1"/>
      <c r="M69" s="1"/>
      <c r="N69" s="1">
        <v>0</v>
      </c>
      <c r="O69" s="1">
        <f t="shared" si="2"/>
        <v>10.8</v>
      </c>
      <c r="P69" s="5">
        <f>9*O69-N69-F69</f>
        <v>97.2</v>
      </c>
      <c r="Q69" s="5">
        <v>120</v>
      </c>
      <c r="R69" s="5">
        <v>120</v>
      </c>
      <c r="S69" s="1" t="s">
        <v>125</v>
      </c>
      <c r="T69" s="1">
        <f t="shared" si="4"/>
        <v>11.111111111111111</v>
      </c>
      <c r="U69" s="1">
        <f t="shared" si="5"/>
        <v>0</v>
      </c>
      <c r="V69" s="1">
        <f>VLOOKUP(A69,[1]Sheet!$A:$O,15,0)</f>
        <v>1</v>
      </c>
      <c r="W69" s="1">
        <v>6.8</v>
      </c>
      <c r="X69" s="1">
        <v>0.4</v>
      </c>
      <c r="Y69" s="1">
        <v>0</v>
      </c>
      <c r="Z69" s="1"/>
      <c r="AA69" s="1">
        <f t="shared" si="6"/>
        <v>42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 t="s">
        <v>97</v>
      </c>
      <c r="B70" s="1" t="s">
        <v>34</v>
      </c>
      <c r="C70" s="1">
        <v>-2</v>
      </c>
      <c r="D70" s="1"/>
      <c r="E70" s="1"/>
      <c r="F70" s="1">
        <v>-2</v>
      </c>
      <c r="G70" s="20">
        <v>0</v>
      </c>
      <c r="H70" s="1" t="e">
        <v>#N/A</v>
      </c>
      <c r="I70" s="1"/>
      <c r="J70" s="1">
        <v>3</v>
      </c>
      <c r="K70" s="1">
        <f t="shared" ref="K70:K81" si="11">E70-J70</f>
        <v>-3</v>
      </c>
      <c r="L70" s="1"/>
      <c r="M70" s="1"/>
      <c r="N70" s="1">
        <v>0</v>
      </c>
      <c r="O70" s="1">
        <f t="shared" si="2"/>
        <v>0</v>
      </c>
      <c r="P70" s="5"/>
      <c r="Q70" s="5">
        <f t="shared" si="3"/>
        <v>0</v>
      </c>
      <c r="R70" s="18">
        <v>20</v>
      </c>
      <c r="S70" s="19" t="s">
        <v>125</v>
      </c>
      <c r="T70" s="1" t="e">
        <f t="shared" si="4"/>
        <v>#DIV/0!</v>
      </c>
      <c r="U70" s="1" t="e">
        <f t="shared" si="5"/>
        <v>#DIV/0!</v>
      </c>
      <c r="V70" s="1">
        <f>VLOOKUP(A70,[1]Sheet!$A:$O,15,0)</f>
        <v>3.8</v>
      </c>
      <c r="W70" s="1">
        <v>7.6</v>
      </c>
      <c r="X70" s="1">
        <v>0.6</v>
      </c>
      <c r="Y70" s="1">
        <v>0</v>
      </c>
      <c r="Z70" s="1"/>
      <c r="AA70" s="21">
        <f t="shared" si="6"/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2" t="s">
        <v>98</v>
      </c>
      <c r="B71" s="1" t="s">
        <v>29</v>
      </c>
      <c r="C71" s="1"/>
      <c r="D71" s="1"/>
      <c r="E71" s="1">
        <v>1.4810000000000001</v>
      </c>
      <c r="F71" s="1">
        <v>-1.4810000000000001</v>
      </c>
      <c r="G71" s="7">
        <v>0</v>
      </c>
      <c r="H71" s="1" t="e">
        <v>#N/A</v>
      </c>
      <c r="I71" s="1"/>
      <c r="J71" s="1">
        <v>1.3</v>
      </c>
      <c r="K71" s="1">
        <f t="shared" si="11"/>
        <v>0.18100000000000005</v>
      </c>
      <c r="L71" s="1"/>
      <c r="M71" s="1"/>
      <c r="N71" s="1"/>
      <c r="O71" s="1">
        <f t="shared" ref="O71:O92" si="12">E71/5</f>
        <v>0.29620000000000002</v>
      </c>
      <c r="P71" s="5"/>
      <c r="Q71" s="5">
        <f t="shared" ref="Q71:Q92" si="13">P71</f>
        <v>0</v>
      </c>
      <c r="R71" s="5"/>
      <c r="S71" s="1"/>
      <c r="T71" s="1">
        <f t="shared" ref="T71:T92" si="14">(F71+Q71+N71)/O71</f>
        <v>-5</v>
      </c>
      <c r="U71" s="1">
        <f t="shared" ref="U71:U92" si="15">(F71+N71)/O71</f>
        <v>-5</v>
      </c>
      <c r="V71" s="1">
        <v>0</v>
      </c>
      <c r="W71" s="1">
        <v>0</v>
      </c>
      <c r="X71" s="1">
        <v>0</v>
      </c>
      <c r="Y71" s="1">
        <v>0</v>
      </c>
      <c r="Z71" s="1"/>
      <c r="AA71" s="1">
        <f t="shared" ref="AA71:AA92" si="16">Q71*G71</f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 t="s">
        <v>99</v>
      </c>
      <c r="B72" s="1" t="s">
        <v>34</v>
      </c>
      <c r="C72" s="1">
        <v>2</v>
      </c>
      <c r="D72" s="1">
        <v>36</v>
      </c>
      <c r="E72" s="1">
        <v>12</v>
      </c>
      <c r="F72" s="1">
        <v>25</v>
      </c>
      <c r="G72" s="7">
        <v>0.6</v>
      </c>
      <c r="H72" s="1">
        <v>60</v>
      </c>
      <c r="I72" s="1"/>
      <c r="J72" s="1">
        <v>13</v>
      </c>
      <c r="K72" s="1">
        <f t="shared" si="11"/>
        <v>-1</v>
      </c>
      <c r="L72" s="1"/>
      <c r="M72" s="1"/>
      <c r="N72" s="1">
        <v>12</v>
      </c>
      <c r="O72" s="1">
        <f t="shared" si="12"/>
        <v>2.4</v>
      </c>
      <c r="P72" s="5"/>
      <c r="Q72" s="5">
        <f t="shared" si="13"/>
        <v>0</v>
      </c>
      <c r="R72" s="5">
        <v>0</v>
      </c>
      <c r="S72" s="1"/>
      <c r="T72" s="1">
        <f t="shared" si="14"/>
        <v>15.416666666666668</v>
      </c>
      <c r="U72" s="1">
        <f t="shared" si="15"/>
        <v>15.416666666666668</v>
      </c>
      <c r="V72" s="1">
        <f>VLOOKUP(A72,[1]Sheet!$A:$O,15,0)</f>
        <v>3.8</v>
      </c>
      <c r="W72" s="1">
        <v>4.2</v>
      </c>
      <c r="X72" s="1">
        <v>2.6</v>
      </c>
      <c r="Y72" s="1">
        <v>-0.33333333333333331</v>
      </c>
      <c r="Z72" s="1"/>
      <c r="AA72" s="1">
        <f t="shared" si="16"/>
        <v>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 t="s">
        <v>100</v>
      </c>
      <c r="B73" s="1" t="s">
        <v>34</v>
      </c>
      <c r="C73" s="1">
        <v>3</v>
      </c>
      <c r="D73" s="1">
        <v>18</v>
      </c>
      <c r="E73" s="1">
        <v>5</v>
      </c>
      <c r="F73" s="1">
        <v>10</v>
      </c>
      <c r="G73" s="7">
        <v>0.6</v>
      </c>
      <c r="H73" s="1">
        <v>60</v>
      </c>
      <c r="I73" s="1"/>
      <c r="J73" s="1">
        <v>11</v>
      </c>
      <c r="K73" s="1">
        <f t="shared" si="11"/>
        <v>-6</v>
      </c>
      <c r="L73" s="1"/>
      <c r="M73" s="1"/>
      <c r="N73" s="1">
        <v>40</v>
      </c>
      <c r="O73" s="1">
        <f t="shared" si="12"/>
        <v>1</v>
      </c>
      <c r="P73" s="5"/>
      <c r="Q73" s="5">
        <f t="shared" si="13"/>
        <v>0</v>
      </c>
      <c r="R73" s="5">
        <v>0</v>
      </c>
      <c r="S73" s="1"/>
      <c r="T73" s="1">
        <f t="shared" si="14"/>
        <v>50</v>
      </c>
      <c r="U73" s="1">
        <f t="shared" si="15"/>
        <v>50</v>
      </c>
      <c r="V73" s="1">
        <f>VLOOKUP(A73,[1]Sheet!$A:$O,15,0)</f>
        <v>3.8</v>
      </c>
      <c r="W73" s="1">
        <v>3</v>
      </c>
      <c r="X73" s="1">
        <v>2.2000000000000002</v>
      </c>
      <c r="Y73" s="1">
        <v>1.333333333333333</v>
      </c>
      <c r="Z73" s="1"/>
      <c r="AA73" s="21">
        <f t="shared" si="16"/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 t="s">
        <v>101</v>
      </c>
      <c r="B74" s="1" t="s">
        <v>34</v>
      </c>
      <c r="C74" s="1">
        <v>1</v>
      </c>
      <c r="D74" s="1">
        <v>18</v>
      </c>
      <c r="E74" s="1">
        <v>19</v>
      </c>
      <c r="F74" s="1"/>
      <c r="G74" s="7">
        <v>0.6</v>
      </c>
      <c r="H74" s="1">
        <v>60</v>
      </c>
      <c r="I74" s="1"/>
      <c r="J74" s="1">
        <v>19</v>
      </c>
      <c r="K74" s="1">
        <f t="shared" si="11"/>
        <v>0</v>
      </c>
      <c r="L74" s="1"/>
      <c r="M74" s="1"/>
      <c r="N74" s="1">
        <v>70</v>
      </c>
      <c r="O74" s="1">
        <f t="shared" si="12"/>
        <v>3.8</v>
      </c>
      <c r="P74" s="5"/>
      <c r="Q74" s="5">
        <f t="shared" si="13"/>
        <v>0</v>
      </c>
      <c r="R74" s="5">
        <v>0</v>
      </c>
      <c r="S74" s="1"/>
      <c r="T74" s="1">
        <f t="shared" si="14"/>
        <v>18.421052631578949</v>
      </c>
      <c r="U74" s="1">
        <f t="shared" si="15"/>
        <v>18.421052631578949</v>
      </c>
      <c r="V74" s="1">
        <f>VLOOKUP(A74,[1]Sheet!$A:$O,15,0)</f>
        <v>8.6</v>
      </c>
      <c r="W74" s="1">
        <v>1.8</v>
      </c>
      <c r="X74" s="1">
        <v>5.4</v>
      </c>
      <c r="Y74" s="1">
        <v>4.666666666666667</v>
      </c>
      <c r="Z74" s="1"/>
      <c r="AA74" s="21">
        <f t="shared" si="16"/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2" t="s">
        <v>102</v>
      </c>
      <c r="B75" s="1" t="s">
        <v>34</v>
      </c>
      <c r="C75" s="1"/>
      <c r="D75" s="1">
        <v>1</v>
      </c>
      <c r="E75" s="1"/>
      <c r="F75" s="1"/>
      <c r="G75" s="20">
        <v>0</v>
      </c>
      <c r="H75" s="1" t="e">
        <v>#N/A</v>
      </c>
      <c r="I75" s="1"/>
      <c r="J75" s="1">
        <v>1</v>
      </c>
      <c r="K75" s="1">
        <f t="shared" si="11"/>
        <v>-1</v>
      </c>
      <c r="L75" s="1"/>
      <c r="M75" s="1"/>
      <c r="N75" s="1"/>
      <c r="O75" s="1">
        <f t="shared" si="12"/>
        <v>0</v>
      </c>
      <c r="P75" s="5"/>
      <c r="Q75" s="5">
        <f t="shared" si="13"/>
        <v>0</v>
      </c>
      <c r="R75" s="18">
        <v>20</v>
      </c>
      <c r="S75" s="19" t="s">
        <v>125</v>
      </c>
      <c r="T75" s="1" t="e">
        <f t="shared" si="14"/>
        <v>#DIV/0!</v>
      </c>
      <c r="U75" s="1" t="e">
        <f t="shared" si="15"/>
        <v>#DIV/0!</v>
      </c>
      <c r="V75" s="1">
        <v>0</v>
      </c>
      <c r="W75" s="1">
        <v>0</v>
      </c>
      <c r="X75" s="1">
        <v>0</v>
      </c>
      <c r="Y75" s="1">
        <v>0</v>
      </c>
      <c r="Z75" s="1"/>
      <c r="AA75" s="21">
        <f t="shared" si="16"/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 t="s">
        <v>103</v>
      </c>
      <c r="B76" s="1" t="s">
        <v>34</v>
      </c>
      <c r="C76" s="1">
        <v>10</v>
      </c>
      <c r="D76" s="1">
        <v>1</v>
      </c>
      <c r="E76" s="1">
        <v>-10</v>
      </c>
      <c r="F76" s="1"/>
      <c r="G76" s="7">
        <v>0.28000000000000003</v>
      </c>
      <c r="H76" s="1">
        <v>35</v>
      </c>
      <c r="I76" s="1"/>
      <c r="J76" s="1">
        <v>5</v>
      </c>
      <c r="K76" s="1">
        <f t="shared" si="11"/>
        <v>-15</v>
      </c>
      <c r="L76" s="1"/>
      <c r="M76" s="1"/>
      <c r="N76" s="1">
        <v>40</v>
      </c>
      <c r="O76" s="1">
        <f t="shared" si="12"/>
        <v>-2</v>
      </c>
      <c r="P76" s="5"/>
      <c r="Q76" s="5">
        <v>20</v>
      </c>
      <c r="R76" s="5">
        <v>50</v>
      </c>
      <c r="S76" s="1" t="s">
        <v>125</v>
      </c>
      <c r="T76" s="1">
        <f t="shared" si="14"/>
        <v>-30</v>
      </c>
      <c r="U76" s="1">
        <f t="shared" si="15"/>
        <v>-20</v>
      </c>
      <c r="V76" s="1">
        <f>VLOOKUP(A76,[1]Sheet!$A:$O,15,0)</f>
        <v>5</v>
      </c>
      <c r="W76" s="1">
        <v>3</v>
      </c>
      <c r="X76" s="1">
        <v>21.8</v>
      </c>
      <c r="Y76" s="1">
        <v>5</v>
      </c>
      <c r="Z76" s="1"/>
      <c r="AA76" s="1">
        <f t="shared" si="16"/>
        <v>5.6000000000000005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 t="s">
        <v>104</v>
      </c>
      <c r="B77" s="1" t="s">
        <v>34</v>
      </c>
      <c r="C77" s="1"/>
      <c r="D77" s="1">
        <v>30</v>
      </c>
      <c r="E77" s="1">
        <v>30</v>
      </c>
      <c r="F77" s="1"/>
      <c r="G77" s="7">
        <v>0.6</v>
      </c>
      <c r="H77" s="1">
        <v>55</v>
      </c>
      <c r="I77" s="1"/>
      <c r="J77" s="1">
        <v>32</v>
      </c>
      <c r="K77" s="1">
        <f t="shared" si="11"/>
        <v>-2</v>
      </c>
      <c r="L77" s="1"/>
      <c r="M77" s="1"/>
      <c r="N77" s="1">
        <v>56</v>
      </c>
      <c r="O77" s="1">
        <f t="shared" si="12"/>
        <v>6</v>
      </c>
      <c r="P77" s="5">
        <f t="shared" ref="P77:P78" si="17">14*O77-N77-F77</f>
        <v>28</v>
      </c>
      <c r="Q77" s="5">
        <v>0</v>
      </c>
      <c r="R77" s="18">
        <v>0</v>
      </c>
      <c r="S77" s="1"/>
      <c r="T77" s="1">
        <f t="shared" si="14"/>
        <v>9.3333333333333339</v>
      </c>
      <c r="U77" s="1">
        <f t="shared" si="15"/>
        <v>9.3333333333333339</v>
      </c>
      <c r="V77" s="1">
        <f>VLOOKUP(A77,[1]Sheet!$A:$O,15,0)</f>
        <v>7.2</v>
      </c>
      <c r="W77" s="1">
        <v>0.6</v>
      </c>
      <c r="X77" s="1">
        <v>3</v>
      </c>
      <c r="Y77" s="1">
        <v>0</v>
      </c>
      <c r="Z77" s="1" t="s">
        <v>128</v>
      </c>
      <c r="AA77" s="1">
        <f t="shared" si="16"/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 t="s">
        <v>105</v>
      </c>
      <c r="B78" s="1" t="s">
        <v>34</v>
      </c>
      <c r="C78" s="1">
        <v>29</v>
      </c>
      <c r="D78" s="1">
        <v>27</v>
      </c>
      <c r="E78" s="1">
        <v>38</v>
      </c>
      <c r="F78" s="1">
        <v>5</v>
      </c>
      <c r="G78" s="7">
        <v>0.35</v>
      </c>
      <c r="H78" s="1">
        <v>40</v>
      </c>
      <c r="I78" s="1"/>
      <c r="J78" s="1">
        <v>46</v>
      </c>
      <c r="K78" s="1">
        <f t="shared" si="11"/>
        <v>-8</v>
      </c>
      <c r="L78" s="1"/>
      <c r="M78" s="1"/>
      <c r="N78" s="1">
        <v>58</v>
      </c>
      <c r="O78" s="1">
        <f t="shared" si="12"/>
        <v>7.6</v>
      </c>
      <c r="P78" s="5">
        <f t="shared" si="17"/>
        <v>43.399999999999991</v>
      </c>
      <c r="Q78" s="5">
        <f t="shared" si="13"/>
        <v>43.399999999999991</v>
      </c>
      <c r="R78" s="5">
        <v>43</v>
      </c>
      <c r="S78" s="1"/>
      <c r="T78" s="1">
        <f t="shared" si="14"/>
        <v>14</v>
      </c>
      <c r="U78" s="1">
        <f t="shared" si="15"/>
        <v>8.2894736842105274</v>
      </c>
      <c r="V78" s="1">
        <f>VLOOKUP(A78,[1]Sheet!$A:$O,15,0)</f>
        <v>8.1999999999999993</v>
      </c>
      <c r="W78" s="1">
        <v>6.2</v>
      </c>
      <c r="X78" s="1">
        <v>9.8000000000000007</v>
      </c>
      <c r="Y78" s="1">
        <v>6.333333333333333</v>
      </c>
      <c r="Z78" s="1"/>
      <c r="AA78" s="1">
        <f t="shared" si="16"/>
        <v>15.189999999999996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6" t="s">
        <v>106</v>
      </c>
      <c r="B79" s="1" t="s">
        <v>34</v>
      </c>
      <c r="C79" s="1"/>
      <c r="D79" s="1">
        <v>126</v>
      </c>
      <c r="E79" s="14">
        <v>8</v>
      </c>
      <c r="F79" s="14">
        <v>118</v>
      </c>
      <c r="G79" s="7">
        <v>0</v>
      </c>
      <c r="H79" s="1" t="e">
        <v>#N/A</v>
      </c>
      <c r="I79" s="1"/>
      <c r="J79" s="1">
        <v>8</v>
      </c>
      <c r="K79" s="1">
        <f t="shared" si="11"/>
        <v>0</v>
      </c>
      <c r="L79" s="1"/>
      <c r="M79" s="1"/>
      <c r="N79" s="1"/>
      <c r="O79" s="1">
        <f t="shared" si="12"/>
        <v>1.6</v>
      </c>
      <c r="P79" s="5"/>
      <c r="Q79" s="5">
        <f t="shared" si="13"/>
        <v>0</v>
      </c>
      <c r="R79" s="5">
        <v>0</v>
      </c>
      <c r="S79" s="1"/>
      <c r="T79" s="1">
        <f t="shared" si="14"/>
        <v>73.75</v>
      </c>
      <c r="U79" s="1">
        <f t="shared" si="15"/>
        <v>73.75</v>
      </c>
      <c r="V79" s="1">
        <v>0</v>
      </c>
      <c r="W79" s="1">
        <v>0</v>
      </c>
      <c r="X79" s="1">
        <v>0</v>
      </c>
      <c r="Y79" s="1">
        <v>0</v>
      </c>
      <c r="Z79" s="16" t="s">
        <v>122</v>
      </c>
      <c r="AA79" s="21">
        <f t="shared" si="16"/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 t="s">
        <v>107</v>
      </c>
      <c r="B80" s="1" t="s">
        <v>34</v>
      </c>
      <c r="C80" s="1">
        <v>91</v>
      </c>
      <c r="D80" s="1">
        <v>12</v>
      </c>
      <c r="E80" s="1">
        <v>22</v>
      </c>
      <c r="F80" s="1">
        <v>64</v>
      </c>
      <c r="G80" s="7">
        <v>0.3</v>
      </c>
      <c r="H80" s="1">
        <v>50</v>
      </c>
      <c r="I80" s="1"/>
      <c r="J80" s="1">
        <v>27</v>
      </c>
      <c r="K80" s="1">
        <f t="shared" si="11"/>
        <v>-5</v>
      </c>
      <c r="L80" s="1"/>
      <c r="M80" s="1"/>
      <c r="N80" s="1">
        <v>159</v>
      </c>
      <c r="O80" s="1">
        <f t="shared" si="12"/>
        <v>4.4000000000000004</v>
      </c>
      <c r="P80" s="5"/>
      <c r="Q80" s="5">
        <f t="shared" si="13"/>
        <v>0</v>
      </c>
      <c r="R80" s="5"/>
      <c r="S80" s="1"/>
      <c r="T80" s="1">
        <f t="shared" si="14"/>
        <v>50.68181818181818</v>
      </c>
      <c r="U80" s="1">
        <f t="shared" si="15"/>
        <v>50.68181818181818</v>
      </c>
      <c r="V80" s="1">
        <f>VLOOKUP(A80,[1]Sheet!$A:$O,15,0)</f>
        <v>20.8</v>
      </c>
      <c r="W80" s="1">
        <v>21</v>
      </c>
      <c r="X80" s="1">
        <v>14.8</v>
      </c>
      <c r="Y80" s="1">
        <v>4.333333333333333</v>
      </c>
      <c r="Z80" s="1"/>
      <c r="AA80" s="21">
        <f t="shared" si="16"/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 t="s">
        <v>94</v>
      </c>
      <c r="B81" s="1" t="s">
        <v>34</v>
      </c>
      <c r="C81" s="1">
        <v>50</v>
      </c>
      <c r="D81" s="1">
        <v>3</v>
      </c>
      <c r="E81" s="1">
        <v>-5</v>
      </c>
      <c r="F81" s="1"/>
      <c r="G81" s="7">
        <v>0.4</v>
      </c>
      <c r="H81" s="1">
        <v>40</v>
      </c>
      <c r="I81" s="1"/>
      <c r="J81" s="1">
        <v>7</v>
      </c>
      <c r="K81" s="1">
        <f t="shared" si="11"/>
        <v>-12</v>
      </c>
      <c r="L81" s="1"/>
      <c r="M81" s="1"/>
      <c r="N81" s="1">
        <v>0</v>
      </c>
      <c r="O81" s="1">
        <f t="shared" si="12"/>
        <v>-1</v>
      </c>
      <c r="P81" s="5"/>
      <c r="Q81" s="5">
        <v>25</v>
      </c>
      <c r="R81" s="5">
        <v>40</v>
      </c>
      <c r="S81" s="1" t="s">
        <v>125</v>
      </c>
      <c r="T81" s="1">
        <f t="shared" si="14"/>
        <v>-25</v>
      </c>
      <c r="U81" s="1">
        <f t="shared" si="15"/>
        <v>0</v>
      </c>
      <c r="V81" s="1">
        <f>VLOOKUP(A81,[1]Sheet!$A:$O,15,0)</f>
        <v>0.8</v>
      </c>
      <c r="W81" s="1">
        <v>1.6</v>
      </c>
      <c r="X81" s="1">
        <v>1.4</v>
      </c>
      <c r="Y81" s="1">
        <v>0</v>
      </c>
      <c r="Z81" s="1"/>
      <c r="AA81" s="1">
        <f t="shared" si="16"/>
        <v>10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2" t="s">
        <v>109</v>
      </c>
      <c r="B82" s="1" t="s">
        <v>34</v>
      </c>
      <c r="C82" s="1"/>
      <c r="D82" s="1">
        <v>21</v>
      </c>
      <c r="E82" s="1">
        <v>21</v>
      </c>
      <c r="F82" s="1"/>
      <c r="G82" s="7">
        <v>0.06</v>
      </c>
      <c r="H82" s="1">
        <v>60</v>
      </c>
      <c r="I82" s="1"/>
      <c r="J82" s="1">
        <v>29</v>
      </c>
      <c r="K82" s="1">
        <f t="shared" ref="K82:K92" si="18">E82-J82</f>
        <v>-8</v>
      </c>
      <c r="L82" s="1"/>
      <c r="M82" s="1"/>
      <c r="N82" s="1"/>
      <c r="O82" s="1">
        <f t="shared" si="12"/>
        <v>4.2</v>
      </c>
      <c r="P82" s="5">
        <f t="shared" ref="P82:P83" si="19">9*O82-N82-F82</f>
        <v>37.800000000000004</v>
      </c>
      <c r="Q82" s="5">
        <v>100</v>
      </c>
      <c r="R82" s="5">
        <v>300</v>
      </c>
      <c r="S82" s="1" t="s">
        <v>125</v>
      </c>
      <c r="T82" s="1">
        <f t="shared" si="14"/>
        <v>23.80952380952381</v>
      </c>
      <c r="U82" s="1">
        <f t="shared" si="15"/>
        <v>0</v>
      </c>
      <c r="V82" s="1">
        <v>0</v>
      </c>
      <c r="W82" s="1">
        <v>0</v>
      </c>
      <c r="X82" s="1">
        <v>0</v>
      </c>
      <c r="Y82" s="1">
        <v>0</v>
      </c>
      <c r="Z82" s="1" t="s">
        <v>119</v>
      </c>
      <c r="AA82" s="21">
        <f t="shared" si="16"/>
        <v>6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2" t="s">
        <v>110</v>
      </c>
      <c r="B83" s="1" t="s">
        <v>34</v>
      </c>
      <c r="C83" s="1"/>
      <c r="D83" s="1">
        <v>80</v>
      </c>
      <c r="E83" s="1">
        <v>74</v>
      </c>
      <c r="F83" s="1">
        <v>4</v>
      </c>
      <c r="G83" s="7">
        <v>0.06</v>
      </c>
      <c r="H83" s="1">
        <v>60</v>
      </c>
      <c r="I83" s="1"/>
      <c r="J83" s="1">
        <v>76</v>
      </c>
      <c r="K83" s="1">
        <f t="shared" si="18"/>
        <v>-2</v>
      </c>
      <c r="L83" s="1"/>
      <c r="M83" s="1"/>
      <c r="N83" s="1"/>
      <c r="O83" s="1">
        <f t="shared" si="12"/>
        <v>14.8</v>
      </c>
      <c r="P83" s="5">
        <f t="shared" si="19"/>
        <v>129.20000000000002</v>
      </c>
      <c r="Q83" s="5">
        <v>180</v>
      </c>
      <c r="R83" s="5">
        <v>300</v>
      </c>
      <c r="S83" s="1" t="s">
        <v>125</v>
      </c>
      <c r="T83" s="1">
        <f t="shared" si="14"/>
        <v>12.432432432432432</v>
      </c>
      <c r="U83" s="1">
        <f t="shared" si="15"/>
        <v>0.27027027027027023</v>
      </c>
      <c r="V83" s="1">
        <v>0</v>
      </c>
      <c r="W83" s="1">
        <v>0</v>
      </c>
      <c r="X83" s="1">
        <v>0</v>
      </c>
      <c r="Y83" s="1">
        <v>0</v>
      </c>
      <c r="Z83" s="1" t="s">
        <v>119</v>
      </c>
      <c r="AA83" s="1">
        <f t="shared" si="16"/>
        <v>10.799999999999999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2" t="s">
        <v>111</v>
      </c>
      <c r="B84" s="1" t="s">
        <v>34</v>
      </c>
      <c r="C84" s="1"/>
      <c r="D84" s="1">
        <v>100</v>
      </c>
      <c r="E84" s="1">
        <v>37</v>
      </c>
      <c r="F84" s="1">
        <v>63</v>
      </c>
      <c r="G84" s="7">
        <v>0.15</v>
      </c>
      <c r="H84" s="1">
        <v>60</v>
      </c>
      <c r="I84" s="1"/>
      <c r="J84" s="1">
        <v>37</v>
      </c>
      <c r="K84" s="1">
        <f t="shared" si="18"/>
        <v>0</v>
      </c>
      <c r="L84" s="1"/>
      <c r="M84" s="1"/>
      <c r="N84" s="1"/>
      <c r="O84" s="1">
        <f t="shared" si="12"/>
        <v>7.4</v>
      </c>
      <c r="P84" s="5">
        <f t="shared" ref="P84:P87" si="20">14*O84-N84-F84</f>
        <v>40.600000000000009</v>
      </c>
      <c r="Q84" s="5">
        <v>70</v>
      </c>
      <c r="R84" s="5">
        <v>300</v>
      </c>
      <c r="S84" s="1" t="s">
        <v>125</v>
      </c>
      <c r="T84" s="1">
        <f t="shared" si="14"/>
        <v>17.972972972972972</v>
      </c>
      <c r="U84" s="1">
        <f t="shared" si="15"/>
        <v>8.5135135135135123</v>
      </c>
      <c r="V84" s="1">
        <v>0</v>
      </c>
      <c r="W84" s="1">
        <v>0</v>
      </c>
      <c r="X84" s="1">
        <v>0</v>
      </c>
      <c r="Y84" s="1">
        <v>0</v>
      </c>
      <c r="Z84" s="1" t="s">
        <v>119</v>
      </c>
      <c r="AA84" s="21">
        <f t="shared" si="16"/>
        <v>10.5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2" t="s">
        <v>112</v>
      </c>
      <c r="B85" s="1" t="s">
        <v>34</v>
      </c>
      <c r="C85" s="1"/>
      <c r="D85" s="1">
        <v>30</v>
      </c>
      <c r="E85" s="1">
        <v>30</v>
      </c>
      <c r="F85" s="1"/>
      <c r="G85" s="7">
        <v>0.28000000000000003</v>
      </c>
      <c r="H85" s="1">
        <v>40</v>
      </c>
      <c r="I85" s="1"/>
      <c r="J85" s="1">
        <v>38</v>
      </c>
      <c r="K85" s="1">
        <f t="shared" si="18"/>
        <v>-8</v>
      </c>
      <c r="L85" s="1"/>
      <c r="M85" s="1"/>
      <c r="N85" s="1"/>
      <c r="O85" s="1">
        <f t="shared" si="12"/>
        <v>6</v>
      </c>
      <c r="P85" s="5">
        <f t="shared" ref="P85:P86" si="21">9*O85-N85-F85</f>
        <v>54</v>
      </c>
      <c r="Q85" s="5">
        <f t="shared" si="13"/>
        <v>54</v>
      </c>
      <c r="R85" s="5">
        <v>54</v>
      </c>
      <c r="S85" s="1"/>
      <c r="T85" s="1">
        <f t="shared" si="14"/>
        <v>9</v>
      </c>
      <c r="U85" s="1">
        <f t="shared" si="15"/>
        <v>0</v>
      </c>
      <c r="V85" s="1">
        <v>0</v>
      </c>
      <c r="W85" s="1">
        <v>0</v>
      </c>
      <c r="X85" s="1">
        <v>0</v>
      </c>
      <c r="Y85" s="1">
        <v>0</v>
      </c>
      <c r="Z85" s="1" t="s">
        <v>119</v>
      </c>
      <c r="AA85" s="1">
        <f t="shared" si="16"/>
        <v>15.120000000000001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2" t="s">
        <v>113</v>
      </c>
      <c r="B86" s="1" t="s">
        <v>34</v>
      </c>
      <c r="C86" s="1"/>
      <c r="D86" s="1">
        <v>30</v>
      </c>
      <c r="E86" s="1">
        <v>30</v>
      </c>
      <c r="F86" s="1"/>
      <c r="G86" s="7">
        <v>0.28000000000000003</v>
      </c>
      <c r="H86" s="1">
        <v>40</v>
      </c>
      <c r="I86" s="1"/>
      <c r="J86" s="1">
        <v>38</v>
      </c>
      <c r="K86" s="1">
        <f t="shared" si="18"/>
        <v>-8</v>
      </c>
      <c r="L86" s="1"/>
      <c r="M86" s="1"/>
      <c r="N86" s="1"/>
      <c r="O86" s="1">
        <f t="shared" si="12"/>
        <v>6</v>
      </c>
      <c r="P86" s="5">
        <f t="shared" si="21"/>
        <v>54</v>
      </c>
      <c r="Q86" s="5">
        <f t="shared" si="13"/>
        <v>54</v>
      </c>
      <c r="R86" s="5">
        <v>54</v>
      </c>
      <c r="S86" s="1"/>
      <c r="T86" s="1">
        <f t="shared" si="14"/>
        <v>9</v>
      </c>
      <c r="U86" s="1">
        <f t="shared" si="15"/>
        <v>0</v>
      </c>
      <c r="V86" s="1">
        <v>0</v>
      </c>
      <c r="W86" s="1">
        <v>0</v>
      </c>
      <c r="X86" s="1">
        <v>0</v>
      </c>
      <c r="Y86" s="1">
        <v>0</v>
      </c>
      <c r="Z86" s="1" t="s">
        <v>119</v>
      </c>
      <c r="AA86" s="1">
        <f t="shared" si="16"/>
        <v>15.120000000000001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2" t="s">
        <v>114</v>
      </c>
      <c r="B87" s="1" t="s">
        <v>34</v>
      </c>
      <c r="C87" s="1"/>
      <c r="D87" s="1">
        <v>42</v>
      </c>
      <c r="E87" s="1">
        <v>13</v>
      </c>
      <c r="F87" s="1">
        <v>29</v>
      </c>
      <c r="G87" s="7">
        <v>0.3</v>
      </c>
      <c r="H87" s="1">
        <v>40</v>
      </c>
      <c r="I87" s="1"/>
      <c r="J87" s="1">
        <v>13</v>
      </c>
      <c r="K87" s="1">
        <f t="shared" si="18"/>
        <v>0</v>
      </c>
      <c r="L87" s="1"/>
      <c r="M87" s="1"/>
      <c r="N87" s="1"/>
      <c r="O87" s="1">
        <f t="shared" si="12"/>
        <v>2.6</v>
      </c>
      <c r="P87" s="5">
        <f t="shared" si="20"/>
        <v>7.3999999999999986</v>
      </c>
      <c r="Q87" s="5">
        <v>10</v>
      </c>
      <c r="R87" s="5">
        <v>30</v>
      </c>
      <c r="S87" s="1" t="s">
        <v>125</v>
      </c>
      <c r="T87" s="1">
        <f t="shared" si="14"/>
        <v>15</v>
      </c>
      <c r="U87" s="1">
        <f t="shared" si="15"/>
        <v>11.153846153846153</v>
      </c>
      <c r="V87" s="1">
        <v>0</v>
      </c>
      <c r="W87" s="1">
        <v>0</v>
      </c>
      <c r="X87" s="1">
        <v>0</v>
      </c>
      <c r="Y87" s="1">
        <v>0</v>
      </c>
      <c r="Z87" s="1" t="s">
        <v>119</v>
      </c>
      <c r="AA87" s="1">
        <f t="shared" si="16"/>
        <v>3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 t="s">
        <v>115</v>
      </c>
      <c r="B88" s="1" t="s">
        <v>34</v>
      </c>
      <c r="C88" s="1">
        <v>-29</v>
      </c>
      <c r="D88" s="1"/>
      <c r="E88" s="1">
        <v>61</v>
      </c>
      <c r="F88" s="1">
        <v>-100</v>
      </c>
      <c r="G88" s="7">
        <v>0</v>
      </c>
      <c r="H88" s="1">
        <v>0</v>
      </c>
      <c r="I88" s="1"/>
      <c r="J88" s="1">
        <v>61</v>
      </c>
      <c r="K88" s="1">
        <f t="shared" si="18"/>
        <v>0</v>
      </c>
      <c r="L88" s="1"/>
      <c r="M88" s="1"/>
      <c r="N88" s="1">
        <v>0</v>
      </c>
      <c r="O88" s="1">
        <f t="shared" si="12"/>
        <v>12.2</v>
      </c>
      <c r="P88" s="5"/>
      <c r="Q88" s="5">
        <f t="shared" si="13"/>
        <v>0</v>
      </c>
      <c r="R88" s="5"/>
      <c r="S88" s="1"/>
      <c r="T88" s="1">
        <f t="shared" si="14"/>
        <v>-8.1967213114754109</v>
      </c>
      <c r="U88" s="1">
        <f t="shared" si="15"/>
        <v>-8.1967213114754109</v>
      </c>
      <c r="V88" s="1">
        <f>VLOOKUP(A88,[1]Sheet!$A:$O,15,0)</f>
        <v>36.799999999999997</v>
      </c>
      <c r="W88" s="1">
        <v>8</v>
      </c>
      <c r="X88" s="1">
        <v>18</v>
      </c>
      <c r="Y88" s="1">
        <v>2.666666666666667</v>
      </c>
      <c r="Z88" s="1"/>
      <c r="AA88" s="1">
        <f t="shared" si="16"/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 t="s">
        <v>116</v>
      </c>
      <c r="B89" s="1" t="s">
        <v>34</v>
      </c>
      <c r="C89" s="1">
        <v>-8</v>
      </c>
      <c r="D89" s="1">
        <v>17</v>
      </c>
      <c r="E89" s="1">
        <v>9</v>
      </c>
      <c r="F89" s="1"/>
      <c r="G89" s="7">
        <v>0</v>
      </c>
      <c r="H89" s="1">
        <v>0</v>
      </c>
      <c r="I89" s="1"/>
      <c r="J89" s="1">
        <v>9</v>
      </c>
      <c r="K89" s="1">
        <f t="shared" si="18"/>
        <v>0</v>
      </c>
      <c r="L89" s="1"/>
      <c r="M89" s="1"/>
      <c r="N89" s="1">
        <v>0</v>
      </c>
      <c r="O89" s="1">
        <f t="shared" si="12"/>
        <v>1.8</v>
      </c>
      <c r="P89" s="5"/>
      <c r="Q89" s="5">
        <f t="shared" si="13"/>
        <v>0</v>
      </c>
      <c r="R89" s="5"/>
      <c r="S89" s="1"/>
      <c r="T89" s="1">
        <f t="shared" si="14"/>
        <v>0</v>
      </c>
      <c r="U89" s="1">
        <f t="shared" si="15"/>
        <v>0</v>
      </c>
      <c r="V89" s="1">
        <f>VLOOKUP(A89,[1]Sheet!$A:$O,15,0)</f>
        <v>4.4000000000000004</v>
      </c>
      <c r="W89" s="1">
        <v>2</v>
      </c>
      <c r="X89" s="1">
        <v>2.8</v>
      </c>
      <c r="Y89" s="1">
        <v>0.33333333333333331</v>
      </c>
      <c r="Z89" s="1"/>
      <c r="AA89" s="1">
        <f t="shared" si="16"/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 t="s">
        <v>117</v>
      </c>
      <c r="B90" s="1" t="s">
        <v>29</v>
      </c>
      <c r="C90" s="1"/>
      <c r="D90" s="1"/>
      <c r="E90" s="1">
        <v>2.74</v>
      </c>
      <c r="F90" s="1">
        <v>-2.74</v>
      </c>
      <c r="G90" s="7">
        <v>0</v>
      </c>
      <c r="H90" s="1">
        <v>0</v>
      </c>
      <c r="I90" s="1"/>
      <c r="J90" s="1">
        <v>2.75</v>
      </c>
      <c r="K90" s="1">
        <f t="shared" si="18"/>
        <v>-9.9999999999997868E-3</v>
      </c>
      <c r="L90" s="1"/>
      <c r="M90" s="1"/>
      <c r="N90" s="1">
        <v>0</v>
      </c>
      <c r="O90" s="1">
        <f t="shared" si="12"/>
        <v>0.54800000000000004</v>
      </c>
      <c r="P90" s="5"/>
      <c r="Q90" s="5">
        <f t="shared" si="13"/>
        <v>0</v>
      </c>
      <c r="R90" s="5"/>
      <c r="S90" s="1"/>
      <c r="T90" s="1">
        <f t="shared" si="14"/>
        <v>-5</v>
      </c>
      <c r="U90" s="1">
        <f t="shared" si="15"/>
        <v>-5</v>
      </c>
      <c r="V90" s="1">
        <f>VLOOKUP(A90,[1]Sheet!$A:$O,15,0)</f>
        <v>2.468</v>
      </c>
      <c r="W90" s="1">
        <v>1.0960000000000001</v>
      </c>
      <c r="X90" s="1">
        <v>1.3804000000000001</v>
      </c>
      <c r="Y90" s="1">
        <v>0</v>
      </c>
      <c r="Z90" s="1"/>
      <c r="AA90" s="1">
        <f t="shared" si="16"/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 t="s">
        <v>118</v>
      </c>
      <c r="B91" s="1" t="s">
        <v>34</v>
      </c>
      <c r="C91" s="1">
        <v>-4</v>
      </c>
      <c r="D91" s="1"/>
      <c r="E91" s="1">
        <v>24</v>
      </c>
      <c r="F91" s="1">
        <v>-28</v>
      </c>
      <c r="G91" s="7">
        <v>0</v>
      </c>
      <c r="H91" s="1">
        <v>0</v>
      </c>
      <c r="I91" s="1"/>
      <c r="J91" s="1">
        <v>24</v>
      </c>
      <c r="K91" s="1">
        <f t="shared" si="18"/>
        <v>0</v>
      </c>
      <c r="L91" s="1"/>
      <c r="M91" s="1"/>
      <c r="N91" s="1">
        <v>0</v>
      </c>
      <c r="O91" s="1">
        <f t="shared" si="12"/>
        <v>4.8</v>
      </c>
      <c r="P91" s="5"/>
      <c r="Q91" s="5">
        <f t="shared" si="13"/>
        <v>0</v>
      </c>
      <c r="R91" s="5"/>
      <c r="S91" s="1"/>
      <c r="T91" s="1">
        <f t="shared" si="14"/>
        <v>-5.8333333333333339</v>
      </c>
      <c r="U91" s="1">
        <f t="shared" si="15"/>
        <v>-5.8333333333333339</v>
      </c>
      <c r="V91" s="1">
        <f>VLOOKUP(A91,[1]Sheet!$A:$O,15,0)</f>
        <v>5.4</v>
      </c>
      <c r="W91" s="1">
        <v>3.4</v>
      </c>
      <c r="X91" s="1">
        <v>3.4</v>
      </c>
      <c r="Y91" s="1">
        <v>1.333333333333333</v>
      </c>
      <c r="Z91" s="1"/>
      <c r="AA91" s="1">
        <f t="shared" si="16"/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6" t="s">
        <v>120</v>
      </c>
      <c r="B92" s="1" t="s">
        <v>34</v>
      </c>
      <c r="C92" s="1"/>
      <c r="D92" s="1"/>
      <c r="E92" s="1"/>
      <c r="F92" s="1"/>
      <c r="G92" s="7">
        <v>0.1</v>
      </c>
      <c r="H92" s="1" t="e">
        <v>#N/A</v>
      </c>
      <c r="I92" s="1"/>
      <c r="J92" s="1"/>
      <c r="K92" s="1">
        <f t="shared" si="18"/>
        <v>0</v>
      </c>
      <c r="L92" s="1"/>
      <c r="M92" s="1"/>
      <c r="N92" s="1">
        <v>0</v>
      </c>
      <c r="O92" s="1">
        <f t="shared" si="12"/>
        <v>0</v>
      </c>
      <c r="P92" s="17">
        <v>100</v>
      </c>
      <c r="Q92" s="5">
        <f t="shared" si="13"/>
        <v>100</v>
      </c>
      <c r="R92" s="5">
        <v>100</v>
      </c>
      <c r="S92" s="1"/>
      <c r="T92" s="1" t="e">
        <f t="shared" si="14"/>
        <v>#DIV/0!</v>
      </c>
      <c r="U92" s="1" t="e">
        <f t="shared" si="15"/>
        <v>#DIV/0!</v>
      </c>
      <c r="V92" s="1">
        <f>VLOOKUP(A92,[1]Sheet!$A:$O,15,0)</f>
        <v>0</v>
      </c>
      <c r="W92" s="1">
        <v>0</v>
      </c>
      <c r="X92" s="1">
        <v>0</v>
      </c>
      <c r="Y92" s="1">
        <v>0</v>
      </c>
      <c r="Z92" s="13" t="s">
        <v>123</v>
      </c>
      <c r="AA92" s="21">
        <f t="shared" si="16"/>
        <v>10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2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2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2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2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2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2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2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2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2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2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2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2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2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2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2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2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2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2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2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2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2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2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2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2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2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2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2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2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2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2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2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2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2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2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2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2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2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2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2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2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2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2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2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2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2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2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2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2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2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2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2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2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2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2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2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2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2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2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2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2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2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2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2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2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2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2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2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2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2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2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2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2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2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2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2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2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2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2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2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2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2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2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2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2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2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2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2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2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2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2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</sheetData>
  <autoFilter ref="A3:AA92" xr:uid="{00000000-0009-0000-0000-000000000000}">
    <sortState xmlns:xlrd2="http://schemas.microsoft.com/office/spreadsheetml/2017/richdata2" ref="A6:AA81">
      <sortCondition ref="Z3:Z92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2024-02-05T06:14:52Z</dcterms:created>
  <dcterms:modified xsi:type="dcterms:W3CDTF">2024-02-06T10:42:14Z</dcterms:modified>
</cp:coreProperties>
</file>