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02,24 Симф КИ\"/>
    </mc:Choice>
  </mc:AlternateContent>
  <xr:revisionPtr revIDLastSave="0" documentId="13_ncr:1_{5D544521-B1D0-4AED-8296-D50C3880B16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4" i="1" l="1"/>
  <c r="AJ112" i="1"/>
  <c r="AI8" i="1" l="1"/>
  <c r="AI9" i="1"/>
  <c r="AI11" i="1"/>
  <c r="AI12" i="1"/>
  <c r="AI13" i="1"/>
  <c r="AI16" i="1"/>
  <c r="AI17" i="1"/>
  <c r="AI18" i="1"/>
  <c r="AI20" i="1"/>
  <c r="AI21" i="1"/>
  <c r="AI22" i="1"/>
  <c r="AI23" i="1"/>
  <c r="AI24" i="1"/>
  <c r="AI25" i="1"/>
  <c r="AI26" i="1"/>
  <c r="AI28" i="1"/>
  <c r="AI29" i="1"/>
  <c r="AI31" i="1"/>
  <c r="AI33" i="1"/>
  <c r="AI34" i="1"/>
  <c r="AI35" i="1"/>
  <c r="AI37" i="1"/>
  <c r="AI38" i="1"/>
  <c r="AI39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3" i="1"/>
  <c r="AI74" i="1"/>
  <c r="AI76" i="1"/>
  <c r="AI78" i="1"/>
  <c r="AI79" i="1"/>
  <c r="AI81" i="1"/>
  <c r="AI82" i="1"/>
  <c r="AI83" i="1"/>
  <c r="AI84" i="1"/>
  <c r="AI85" i="1"/>
  <c r="AI86" i="1"/>
  <c r="AI87" i="1"/>
  <c r="AI88" i="1"/>
  <c r="AI90" i="1"/>
  <c r="AI91" i="1"/>
  <c r="AI92" i="1"/>
  <c r="AI93" i="1"/>
  <c r="AI94" i="1"/>
  <c r="AI95" i="1"/>
  <c r="AI97" i="1"/>
  <c r="AI98" i="1"/>
  <c r="AI99" i="1"/>
  <c r="AI100" i="1"/>
  <c r="AI101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7" i="1"/>
  <c r="AH108" i="1"/>
  <c r="AH109" i="1"/>
  <c r="AH110" i="1"/>
  <c r="AH111" i="1"/>
  <c r="AH113" i="1"/>
  <c r="AH114" i="1"/>
  <c r="AH115" i="1"/>
  <c r="AH116" i="1"/>
  <c r="AH117" i="1"/>
  <c r="AH118" i="1"/>
  <c r="AH7" i="1"/>
  <c r="AH6" i="1" s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3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3" i="1"/>
  <c r="AE114" i="1"/>
  <c r="AE115" i="1"/>
  <c r="AE116" i="1"/>
  <c r="AE117" i="1"/>
  <c r="AE118" i="1"/>
  <c r="AE7" i="1"/>
  <c r="Z11" i="1"/>
  <c r="Z15" i="1"/>
  <c r="Z19" i="1"/>
  <c r="Z23" i="1"/>
  <c r="W8" i="1"/>
  <c r="Z8" i="1" s="1"/>
  <c r="W10" i="1"/>
  <c r="Z10" i="1" s="1"/>
  <c r="W12" i="1"/>
  <c r="Z12" i="1" s="1"/>
  <c r="W16" i="1"/>
  <c r="Z16" i="1" s="1"/>
  <c r="W18" i="1"/>
  <c r="Z18" i="1" s="1"/>
  <c r="W20" i="1"/>
  <c r="Z20" i="1" s="1"/>
  <c r="W22" i="1"/>
  <c r="Z22" i="1" s="1"/>
  <c r="W24" i="1"/>
  <c r="W28" i="1"/>
  <c r="Z28" i="1" s="1"/>
  <c r="W32" i="1"/>
  <c r="Z32" i="1" s="1"/>
  <c r="W36" i="1"/>
  <c r="Z36" i="1" s="1"/>
  <c r="W40" i="1"/>
  <c r="Z40" i="1" s="1"/>
  <c r="W44" i="1"/>
  <c r="Z44" i="1" s="1"/>
  <c r="W48" i="1"/>
  <c r="Z48" i="1" s="1"/>
  <c r="W52" i="1"/>
  <c r="Z52" i="1" s="1"/>
  <c r="W56" i="1"/>
  <c r="W60" i="1"/>
  <c r="Z60" i="1" s="1"/>
  <c r="W64" i="1"/>
  <c r="Z64" i="1" s="1"/>
  <c r="W68" i="1"/>
  <c r="Z68" i="1" s="1"/>
  <c r="W72" i="1"/>
  <c r="Z72" i="1" s="1"/>
  <c r="W76" i="1"/>
  <c r="Z76" i="1" s="1"/>
  <c r="W80" i="1"/>
  <c r="Z80" i="1" s="1"/>
  <c r="W84" i="1"/>
  <c r="Z84" i="1" s="1"/>
  <c r="W88" i="1"/>
  <c r="Z88" i="1" s="1"/>
  <c r="W92" i="1"/>
  <c r="Z92" i="1" s="1"/>
  <c r="W96" i="1"/>
  <c r="Z96" i="1" s="1"/>
  <c r="W100" i="1"/>
  <c r="Z100" i="1" s="1"/>
  <c r="W104" i="1"/>
  <c r="Z104" i="1" s="1"/>
  <c r="W108" i="1"/>
  <c r="Z108" i="1" s="1"/>
  <c r="W112" i="1"/>
  <c r="Y112" i="1" s="1"/>
  <c r="W117" i="1"/>
  <c r="Z117" i="1" s="1"/>
  <c r="AD13" i="1"/>
  <c r="AD14" i="1"/>
  <c r="AD15" i="1"/>
  <c r="AD28" i="1"/>
  <c r="AD29" i="1"/>
  <c r="AD57" i="1"/>
  <c r="AD58" i="1"/>
  <c r="AD76" i="1"/>
  <c r="AD83" i="1"/>
  <c r="AD101" i="1"/>
  <c r="AD102" i="1"/>
  <c r="AD6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3" i="1"/>
  <c r="AC114" i="1"/>
  <c r="AC115" i="1"/>
  <c r="AC116" i="1"/>
  <c r="AC117" i="1"/>
  <c r="AC118" i="1"/>
  <c r="AC7" i="1"/>
  <c r="AC6" i="1" s="1"/>
  <c r="AA8" i="1"/>
  <c r="AA9" i="1"/>
  <c r="W9" i="1" s="1"/>
  <c r="Z9" i="1" s="1"/>
  <c r="AA10" i="1"/>
  <c r="AA11" i="1"/>
  <c r="W11" i="1" s="1"/>
  <c r="AA12" i="1"/>
  <c r="AA13" i="1"/>
  <c r="W13" i="1" s="1"/>
  <c r="Z13" i="1" s="1"/>
  <c r="AA14" i="1"/>
  <c r="AA15" i="1"/>
  <c r="W15" i="1" s="1"/>
  <c r="AA16" i="1"/>
  <c r="AA17" i="1"/>
  <c r="W17" i="1" s="1"/>
  <c r="Z17" i="1" s="1"/>
  <c r="AA18" i="1"/>
  <c r="AA19" i="1"/>
  <c r="W19" i="1" s="1"/>
  <c r="AA20" i="1"/>
  <c r="AA21" i="1"/>
  <c r="W21" i="1" s="1"/>
  <c r="Z21" i="1" s="1"/>
  <c r="AA22" i="1"/>
  <c r="AA23" i="1"/>
  <c r="W23" i="1" s="1"/>
  <c r="AA25" i="1"/>
  <c r="W25" i="1" s="1"/>
  <c r="Z25" i="1" s="1"/>
  <c r="AA26" i="1"/>
  <c r="W26" i="1" s="1"/>
  <c r="Z26" i="1" s="1"/>
  <c r="AA27" i="1"/>
  <c r="W27" i="1" s="1"/>
  <c r="Z27" i="1" s="1"/>
  <c r="AA28" i="1"/>
  <c r="AA29" i="1"/>
  <c r="W29" i="1" s="1"/>
  <c r="Z29" i="1" s="1"/>
  <c r="AA30" i="1"/>
  <c r="W30" i="1" s="1"/>
  <c r="Z30" i="1" s="1"/>
  <c r="AA31" i="1"/>
  <c r="W31" i="1" s="1"/>
  <c r="Z31" i="1" s="1"/>
  <c r="AA32" i="1"/>
  <c r="AA33" i="1"/>
  <c r="W33" i="1" s="1"/>
  <c r="Z33" i="1" s="1"/>
  <c r="AA34" i="1"/>
  <c r="W34" i="1" s="1"/>
  <c r="Z34" i="1" s="1"/>
  <c r="AA35" i="1"/>
  <c r="W35" i="1" s="1"/>
  <c r="Z35" i="1" s="1"/>
  <c r="AA36" i="1"/>
  <c r="AA37" i="1"/>
  <c r="W37" i="1" s="1"/>
  <c r="Z37" i="1" s="1"/>
  <c r="AA38" i="1"/>
  <c r="W38" i="1" s="1"/>
  <c r="Z38" i="1" s="1"/>
  <c r="AA39" i="1"/>
  <c r="W39" i="1" s="1"/>
  <c r="Z39" i="1" s="1"/>
  <c r="AA40" i="1"/>
  <c r="AA41" i="1"/>
  <c r="W41" i="1" s="1"/>
  <c r="Z41" i="1" s="1"/>
  <c r="AA42" i="1"/>
  <c r="W42" i="1" s="1"/>
  <c r="Z42" i="1" s="1"/>
  <c r="AA43" i="1"/>
  <c r="W43" i="1" s="1"/>
  <c r="Z43" i="1" s="1"/>
  <c r="AA44" i="1"/>
  <c r="AA45" i="1"/>
  <c r="W45" i="1" s="1"/>
  <c r="Z45" i="1" s="1"/>
  <c r="AA46" i="1"/>
  <c r="W46" i="1" s="1"/>
  <c r="Z46" i="1" s="1"/>
  <c r="AA47" i="1"/>
  <c r="W47" i="1" s="1"/>
  <c r="Z47" i="1" s="1"/>
  <c r="AA48" i="1"/>
  <c r="AA49" i="1"/>
  <c r="W49" i="1" s="1"/>
  <c r="Z49" i="1" s="1"/>
  <c r="AA50" i="1"/>
  <c r="W50" i="1" s="1"/>
  <c r="Z50" i="1" s="1"/>
  <c r="AA51" i="1"/>
  <c r="W51" i="1" s="1"/>
  <c r="Z51" i="1" s="1"/>
  <c r="AA52" i="1"/>
  <c r="AA53" i="1"/>
  <c r="W53" i="1" s="1"/>
  <c r="Z53" i="1" s="1"/>
  <c r="AA54" i="1"/>
  <c r="W54" i="1" s="1"/>
  <c r="Z54" i="1" s="1"/>
  <c r="AA55" i="1"/>
  <c r="W55" i="1" s="1"/>
  <c r="Z55" i="1" s="1"/>
  <c r="AA56" i="1"/>
  <c r="AA57" i="1"/>
  <c r="W57" i="1" s="1"/>
  <c r="Z57" i="1" s="1"/>
  <c r="AA58" i="1"/>
  <c r="W58" i="1" s="1"/>
  <c r="Z58" i="1" s="1"/>
  <c r="AA59" i="1"/>
  <c r="W59" i="1" s="1"/>
  <c r="Z59" i="1" s="1"/>
  <c r="AA60" i="1"/>
  <c r="AA61" i="1"/>
  <c r="W61" i="1" s="1"/>
  <c r="Z61" i="1" s="1"/>
  <c r="AA62" i="1"/>
  <c r="W62" i="1" s="1"/>
  <c r="Z62" i="1" s="1"/>
  <c r="AA63" i="1"/>
  <c r="W63" i="1" s="1"/>
  <c r="Z63" i="1" s="1"/>
  <c r="AA64" i="1"/>
  <c r="AA65" i="1"/>
  <c r="W65" i="1" s="1"/>
  <c r="Z65" i="1" s="1"/>
  <c r="AA66" i="1"/>
  <c r="W66" i="1" s="1"/>
  <c r="Z66" i="1" s="1"/>
  <c r="AA67" i="1"/>
  <c r="W67" i="1" s="1"/>
  <c r="Z67" i="1" s="1"/>
  <c r="AA68" i="1"/>
  <c r="AA69" i="1"/>
  <c r="W69" i="1" s="1"/>
  <c r="Z69" i="1" s="1"/>
  <c r="AA70" i="1"/>
  <c r="W70" i="1" s="1"/>
  <c r="Z70" i="1" s="1"/>
  <c r="AA71" i="1"/>
  <c r="W71" i="1" s="1"/>
  <c r="Z71" i="1" s="1"/>
  <c r="AA72" i="1"/>
  <c r="AA73" i="1"/>
  <c r="W73" i="1" s="1"/>
  <c r="Z73" i="1" s="1"/>
  <c r="AA74" i="1"/>
  <c r="W74" i="1" s="1"/>
  <c r="Z74" i="1" s="1"/>
  <c r="AA75" i="1"/>
  <c r="W75" i="1" s="1"/>
  <c r="Z75" i="1" s="1"/>
  <c r="AA76" i="1"/>
  <c r="AA77" i="1"/>
  <c r="W77" i="1" s="1"/>
  <c r="Z77" i="1" s="1"/>
  <c r="AA78" i="1"/>
  <c r="W78" i="1" s="1"/>
  <c r="Z78" i="1" s="1"/>
  <c r="AA79" i="1"/>
  <c r="W79" i="1" s="1"/>
  <c r="Z79" i="1" s="1"/>
  <c r="AA80" i="1"/>
  <c r="AA81" i="1"/>
  <c r="W81" i="1" s="1"/>
  <c r="Z81" i="1" s="1"/>
  <c r="AA82" i="1"/>
  <c r="W82" i="1" s="1"/>
  <c r="Z82" i="1" s="1"/>
  <c r="AA83" i="1"/>
  <c r="W83" i="1" s="1"/>
  <c r="Z83" i="1" s="1"/>
  <c r="AA84" i="1"/>
  <c r="AA85" i="1"/>
  <c r="W85" i="1" s="1"/>
  <c r="Z85" i="1" s="1"/>
  <c r="AA86" i="1"/>
  <c r="W86" i="1" s="1"/>
  <c r="Z86" i="1" s="1"/>
  <c r="AA87" i="1"/>
  <c r="W87" i="1" s="1"/>
  <c r="Z87" i="1" s="1"/>
  <c r="AA88" i="1"/>
  <c r="AA89" i="1"/>
  <c r="W89" i="1" s="1"/>
  <c r="Z89" i="1" s="1"/>
  <c r="AA90" i="1"/>
  <c r="W90" i="1" s="1"/>
  <c r="Z90" i="1" s="1"/>
  <c r="AA91" i="1"/>
  <c r="W91" i="1" s="1"/>
  <c r="Z91" i="1" s="1"/>
  <c r="AA92" i="1"/>
  <c r="AA93" i="1"/>
  <c r="W93" i="1" s="1"/>
  <c r="Z93" i="1" s="1"/>
  <c r="AA94" i="1"/>
  <c r="W94" i="1" s="1"/>
  <c r="Z94" i="1" s="1"/>
  <c r="AA95" i="1"/>
  <c r="W95" i="1" s="1"/>
  <c r="Z95" i="1" s="1"/>
  <c r="AA96" i="1"/>
  <c r="AA97" i="1"/>
  <c r="W97" i="1" s="1"/>
  <c r="Z97" i="1" s="1"/>
  <c r="AA98" i="1"/>
  <c r="W98" i="1" s="1"/>
  <c r="Z98" i="1" s="1"/>
  <c r="AA99" i="1"/>
  <c r="W99" i="1" s="1"/>
  <c r="Z99" i="1" s="1"/>
  <c r="AA100" i="1"/>
  <c r="AA101" i="1"/>
  <c r="W101" i="1" s="1"/>
  <c r="Z101" i="1" s="1"/>
  <c r="AA102" i="1"/>
  <c r="W102" i="1" s="1"/>
  <c r="Z102" i="1" s="1"/>
  <c r="AA103" i="1"/>
  <c r="W103" i="1" s="1"/>
  <c r="Z103" i="1" s="1"/>
  <c r="AA104" i="1"/>
  <c r="AA105" i="1"/>
  <c r="W105" i="1" s="1"/>
  <c r="Z105" i="1" s="1"/>
  <c r="AA106" i="1"/>
  <c r="W106" i="1" s="1"/>
  <c r="Z106" i="1" s="1"/>
  <c r="AA107" i="1"/>
  <c r="W107" i="1" s="1"/>
  <c r="Z107" i="1" s="1"/>
  <c r="AA108" i="1"/>
  <c r="AA109" i="1"/>
  <c r="W109" i="1" s="1"/>
  <c r="Z109" i="1" s="1"/>
  <c r="AA110" i="1"/>
  <c r="W110" i="1" s="1"/>
  <c r="Z110" i="1" s="1"/>
  <c r="AA111" i="1"/>
  <c r="W111" i="1" s="1"/>
  <c r="Z111" i="1" s="1"/>
  <c r="AA113" i="1"/>
  <c r="W113" i="1" s="1"/>
  <c r="Z113" i="1" s="1"/>
  <c r="AA114" i="1"/>
  <c r="W114" i="1" s="1"/>
  <c r="Z114" i="1" s="1"/>
  <c r="AA115" i="1"/>
  <c r="W115" i="1" s="1"/>
  <c r="Z115" i="1" s="1"/>
  <c r="AA116" i="1"/>
  <c r="W116" i="1" s="1"/>
  <c r="Z116" i="1" s="1"/>
  <c r="AA117" i="1"/>
  <c r="AA118" i="1"/>
  <c r="W118" i="1" s="1"/>
  <c r="Z118" i="1" s="1"/>
  <c r="AA7" i="1"/>
  <c r="W7" i="1" s="1"/>
  <c r="Z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3" i="1"/>
  <c r="M114" i="1"/>
  <c r="M115" i="1"/>
  <c r="M116" i="1"/>
  <c r="M117" i="1"/>
  <c r="M118" i="1"/>
  <c r="M7" i="1"/>
  <c r="M6" i="1" s="1"/>
  <c r="L8" i="1"/>
  <c r="L9" i="1"/>
  <c r="Y9" i="1" s="1"/>
  <c r="L10" i="1"/>
  <c r="L11" i="1"/>
  <c r="Y11" i="1" s="1"/>
  <c r="L12" i="1"/>
  <c r="L13" i="1"/>
  <c r="Y13" i="1" s="1"/>
  <c r="L14" i="1"/>
  <c r="L15" i="1"/>
  <c r="Y15" i="1" s="1"/>
  <c r="L16" i="1"/>
  <c r="L17" i="1"/>
  <c r="Y17" i="1" s="1"/>
  <c r="L18" i="1"/>
  <c r="L19" i="1"/>
  <c r="Y19" i="1" s="1"/>
  <c r="L20" i="1"/>
  <c r="L21" i="1"/>
  <c r="Y21" i="1" s="1"/>
  <c r="L22" i="1"/>
  <c r="L23" i="1"/>
  <c r="Y23" i="1" s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3" i="1"/>
  <c r="Y113" i="1" s="1"/>
  <c r="L114" i="1"/>
  <c r="L115" i="1"/>
  <c r="L116" i="1"/>
  <c r="L117" i="1"/>
  <c r="L118" i="1"/>
  <c r="L7" i="1"/>
  <c r="K24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2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5" i="1"/>
  <c r="J26" i="1"/>
  <c r="K26" i="1" s="1"/>
  <c r="J27" i="1"/>
  <c r="J28" i="1"/>
  <c r="K28" i="1" s="1"/>
  <c r="J29" i="1"/>
  <c r="J30" i="1"/>
  <c r="K30" i="1" s="1"/>
  <c r="J31" i="1"/>
  <c r="J32" i="1"/>
  <c r="K32" i="1" s="1"/>
  <c r="J33" i="1"/>
  <c r="J34" i="1"/>
  <c r="K34" i="1" s="1"/>
  <c r="J35" i="1"/>
  <c r="J36" i="1"/>
  <c r="K36" i="1" s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K46" i="1" s="1"/>
  <c r="J47" i="1"/>
  <c r="J48" i="1"/>
  <c r="K48" i="1" s="1"/>
  <c r="J49" i="1"/>
  <c r="J50" i="1"/>
  <c r="K50" i="1" s="1"/>
  <c r="J51" i="1"/>
  <c r="J52" i="1"/>
  <c r="K52" i="1" s="1"/>
  <c r="J53" i="1"/>
  <c r="J54" i="1"/>
  <c r="K54" i="1" s="1"/>
  <c r="J55" i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3" i="1"/>
  <c r="J94" i="1"/>
  <c r="K94" i="1" s="1"/>
  <c r="J95" i="1"/>
  <c r="J96" i="1"/>
  <c r="K96" i="1" s="1"/>
  <c r="J97" i="1"/>
  <c r="J98" i="1"/>
  <c r="K98" i="1" s="1"/>
  <c r="J99" i="1"/>
  <c r="J100" i="1"/>
  <c r="K100" i="1" s="1"/>
  <c r="J101" i="1"/>
  <c r="J102" i="1"/>
  <c r="K102" i="1" s="1"/>
  <c r="J103" i="1"/>
  <c r="J104" i="1"/>
  <c r="K104" i="1" s="1"/>
  <c r="J105" i="1"/>
  <c r="J106" i="1"/>
  <c r="K106" i="1" s="1"/>
  <c r="J107" i="1"/>
  <c r="J108" i="1"/>
  <c r="K108" i="1" s="1"/>
  <c r="J109" i="1"/>
  <c r="J110" i="1"/>
  <c r="K110" i="1" s="1"/>
  <c r="J111" i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7" i="1"/>
  <c r="K7" i="1" s="1"/>
  <c r="AB6" i="1"/>
  <c r="AF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J6" i="1" l="1"/>
  <c r="L6" i="1"/>
  <c r="Y7" i="1"/>
  <c r="Y117" i="1"/>
  <c r="Y115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Z112" i="1"/>
  <c r="Y24" i="1"/>
  <c r="Z24" i="1"/>
  <c r="AE6" i="1"/>
  <c r="AG6" i="1"/>
  <c r="Y118" i="1"/>
  <c r="Y116" i="1"/>
  <c r="Y114" i="1"/>
  <c r="Y111" i="1"/>
  <c r="Y109" i="1"/>
  <c r="Y107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2" i="1"/>
  <c r="Y20" i="1"/>
  <c r="Y18" i="1"/>
  <c r="Y16" i="1"/>
  <c r="Y12" i="1"/>
  <c r="Y10" i="1"/>
  <c r="Y8" i="1"/>
  <c r="W14" i="1"/>
  <c r="Z14" i="1" s="1"/>
  <c r="Z56" i="1"/>
  <c r="W6" i="1"/>
  <c r="K6" i="1"/>
  <c r="AK6" i="1"/>
  <c r="Y14" i="1" l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7" i="1"/>
  <c r="AJ7" i="1" s="1"/>
  <c r="AJ6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7" i="1"/>
  <c r="E6" i="1"/>
  <c r="F6" i="1"/>
</calcChain>
</file>

<file path=xl/sharedStrings.xml><?xml version="1.0" encoding="utf-8"?>
<sst xmlns="http://schemas.openxmlformats.org/spreadsheetml/2006/main" count="296" uniqueCount="156">
  <si>
    <t>Период: 21.02.2024 - 28.02.2024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</si>
  <si>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</si>
  <si>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</si>
  <si>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</si>
  <si>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</si>
  <si>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</si>
  <si>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</si>
  <si>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</si>
  <si>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</si>
  <si>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</si>
  <si>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</si>
  <si>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</si>
  <si>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</si>
  <si>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</si>
  <si>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</si>
  <si>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</si>
  <si>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</si>
  <si>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</si>
  <si>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</si>
  <si>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</si>
  <si>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</si>
  <si>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</si>
  <si>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</si>
  <si>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</si>
  <si>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</si>
  <si>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</si>
  <si>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</si>
  <si>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</si>
  <si>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</si>
  <si>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</si>
  <si>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</si>
  <si>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</si>
  <si>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</si>
  <si>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</si>
  <si>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</si>
  <si>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</si>
  <si>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</si>
  <si>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</si>
  <si>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</si>
  <si>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</si>
  <si>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</si>
  <si>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</si>
  <si>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</si>
  <si>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</si>
  <si>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</si>
  <si>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</si>
  <si>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</si>
  <si>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</si>
  <si>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</si>
  <si>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</si>
  <si>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</si>
  <si>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</si>
  <si>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</si>
  <si>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</si>
  <si>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</si>
  <si>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</si>
  <si>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</si>
  <si>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</si>
  <si>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</si>
  <si>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</si>
  <si>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</si>
  <si>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</si>
  <si>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</si>
  <si>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</si>
  <si>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</si>
  <si>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</si>
  <si>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</si>
  <si>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</si>
  <si>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</si>
  <si>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</si>
  <si>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</si>
  <si>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</si>
  <si>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</si>
  <si>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</si>
  <si>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</si>
  <si>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</si>
  <si>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</si>
  <si>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</si>
  <si>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</si>
  <si>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</si>
  <si>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</si>
  <si>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</si>
  <si>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</si>
  <si>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</si>
  <si>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</si>
  <si>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</si>
  <si>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</si>
  <si>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</si>
  <si>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</si>
  <si>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</si>
  <si>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</si>
  <si>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</si>
  <si>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</si>
  <si>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</si>
  <si>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</si>
  <si>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</si>
  <si>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</si>
  <si>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</si>
  <si>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</si>
  <si>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</si>
  <si>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</si>
  <si>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</si>
  <si>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</si>
  <si>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</si>
  <si>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</si>
  <si>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</si>
  <si>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</si>
  <si>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</si>
  <si>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</si>
  <si>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</si>
  <si>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</si>
  <si>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</si>
  <si>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</si>
  <si>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</si>
  <si>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</si>
  <si>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</si>
  <si>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</si>
  <si>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</si>
  <si>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</si>
  <si>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</si>
  <si>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</si>
  <si>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</si>
  <si>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</si>
  <si>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</si>
  <si>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</si>
  <si>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</si>
  <si>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</si>
  <si>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</si>
  <si>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</si>
  <si>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</si>
  <si>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</si>
  <si>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</si>
  <si>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</si>
  <si>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</si>
  <si>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</si>
  <si>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</si>
  <si>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</si>
  <si>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</si>
  <si>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</t>
  </si>
  <si>
    <t>29,02,</t>
  </si>
  <si>
    <t>01,03,</t>
  </si>
  <si>
    <t>04,03,</t>
  </si>
  <si>
    <t>09,02,</t>
  </si>
  <si>
    <t>14,02,</t>
  </si>
  <si>
    <t>23,02,</t>
  </si>
  <si>
    <t>28,02,</t>
  </si>
  <si>
    <t>яб март</t>
  </si>
  <si>
    <t>оконч</t>
  </si>
  <si>
    <t>продмарт</t>
  </si>
  <si>
    <t>ябмарт</t>
  </si>
  <si>
    <t>промарт</t>
  </si>
  <si>
    <t>ябл,дк</t>
  </si>
  <si>
    <t>дк</t>
  </si>
  <si>
    <t>05,03,</t>
  </si>
  <si>
    <t>7,5д</t>
  </si>
  <si>
    <t>ф50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</si>
</sst>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0" fillId="5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3,02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2-08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8,02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8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16.02.2024 - 23.02.2024</v>
          </cell>
        </row>
        <row r="3">
          <cell r="U3" t="str">
            <v>6,5д</v>
          </cell>
          <cell r="V3" t="str">
            <v>8д</v>
          </cell>
          <cell r="X3" t="str">
            <v>9д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22а</v>
          </cell>
          <cell r="M5" t="str">
            <v>23,02,</v>
          </cell>
          <cell r="N5" t="str">
            <v>26,02,</v>
          </cell>
          <cell r="O5" t="str">
            <v>27,02,</v>
          </cell>
          <cell r="U5" t="str">
            <v>28,02,</v>
          </cell>
          <cell r="V5" t="str">
            <v>29,02,</v>
          </cell>
          <cell r="X5" t="str">
            <v>01,03,</v>
          </cell>
          <cell r="AE5" t="str">
            <v>31,01,</v>
          </cell>
          <cell r="AF5" t="str">
            <v>09,02,</v>
          </cell>
          <cell r="AG5" t="str">
            <v>14,02,</v>
          </cell>
          <cell r="AH5" t="str">
            <v>23,02,</v>
          </cell>
        </row>
        <row r="6">
          <cell r="E6">
            <v>134927.88700000002</v>
          </cell>
          <cell r="F6">
            <v>66590.823999999979</v>
          </cell>
          <cell r="J6">
            <v>136459.158</v>
          </cell>
          <cell r="K6">
            <v>-1531.2709999999993</v>
          </cell>
          <cell r="L6">
            <v>3500</v>
          </cell>
          <cell r="M6">
            <v>16220</v>
          </cell>
          <cell r="N6">
            <v>23960</v>
          </cell>
          <cell r="O6">
            <v>26060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11230</v>
          </cell>
          <cell r="V6">
            <v>29550</v>
          </cell>
          <cell r="W6">
            <v>21258.234800000009</v>
          </cell>
          <cell r="X6">
            <v>9900</v>
          </cell>
          <cell r="AA6">
            <v>600</v>
          </cell>
          <cell r="AB6">
            <v>0</v>
          </cell>
          <cell r="AC6">
            <v>21062.713</v>
          </cell>
          <cell r="AD6">
            <v>6974</v>
          </cell>
          <cell r="AE6">
            <v>20762.823400000001</v>
          </cell>
          <cell r="AF6">
            <v>22057.630399999998</v>
          </cell>
          <cell r="AG6">
            <v>20860.253000000001</v>
          </cell>
          <cell r="AH6">
            <v>43230.417999999998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80.828000000000003</v>
          </cell>
          <cell r="D7">
            <v>47.274999999999999</v>
          </cell>
          <cell r="E7">
            <v>67.981999999999999</v>
          </cell>
          <cell r="F7">
            <v>58.773000000000003</v>
          </cell>
          <cell r="G7" t="str">
            <v>н</v>
          </cell>
          <cell r="H7">
            <v>1</v>
          </cell>
          <cell r="I7">
            <v>45</v>
          </cell>
          <cell r="J7">
            <v>63.95</v>
          </cell>
          <cell r="K7">
            <v>4.0319999999999965</v>
          </cell>
          <cell r="L7">
            <v>0</v>
          </cell>
          <cell r="M7">
            <v>20</v>
          </cell>
          <cell r="N7">
            <v>0</v>
          </cell>
          <cell r="O7">
            <v>0</v>
          </cell>
          <cell r="V7">
            <v>30</v>
          </cell>
          <cell r="W7">
            <v>13.596399999999999</v>
          </cell>
          <cell r="Y7">
            <v>8.0001323879850545</v>
          </cell>
          <cell r="Z7">
            <v>4.3226883586831812</v>
          </cell>
          <cell r="AC7">
            <v>0</v>
          </cell>
          <cell r="AD7">
            <v>0</v>
          </cell>
          <cell r="AE7">
            <v>13.072399999999998</v>
          </cell>
          <cell r="AF7">
            <v>17.0702</v>
          </cell>
          <cell r="AG7">
            <v>13.641400000000001</v>
          </cell>
          <cell r="AH7">
            <v>18.367999999999999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846.78300000000002</v>
          </cell>
          <cell r="D8">
            <v>201.82900000000001</v>
          </cell>
          <cell r="E8">
            <v>587.74599999999998</v>
          </cell>
          <cell r="F8">
            <v>448.18799999999999</v>
          </cell>
          <cell r="G8" t="str">
            <v>н</v>
          </cell>
          <cell r="H8">
            <v>1</v>
          </cell>
          <cell r="I8">
            <v>45</v>
          </cell>
          <cell r="J8">
            <v>569.26700000000005</v>
          </cell>
          <cell r="K8">
            <v>18.478999999999928</v>
          </cell>
          <cell r="L8">
            <v>0</v>
          </cell>
          <cell r="M8">
            <v>50</v>
          </cell>
          <cell r="N8">
            <v>50</v>
          </cell>
          <cell r="O8">
            <v>50</v>
          </cell>
          <cell r="U8">
            <v>100</v>
          </cell>
          <cell r="V8">
            <v>200</v>
          </cell>
          <cell r="W8">
            <v>99.2376</v>
          </cell>
          <cell r="Y8">
            <v>9.0508839391520954</v>
          </cell>
          <cell r="Z8">
            <v>4.5163123654743762</v>
          </cell>
          <cell r="AC8">
            <v>91.558000000000007</v>
          </cell>
          <cell r="AD8">
            <v>0</v>
          </cell>
          <cell r="AE8">
            <v>185.61360000000002</v>
          </cell>
          <cell r="AF8">
            <v>94.049199999999999</v>
          </cell>
          <cell r="AG8">
            <v>82.202600000000004</v>
          </cell>
          <cell r="AH8">
            <v>222.02699999999999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298.67700000000002</v>
          </cell>
          <cell r="D9">
            <v>552.80600000000004</v>
          </cell>
          <cell r="E9">
            <v>629.13199999999995</v>
          </cell>
          <cell r="F9">
            <v>208.34800000000001</v>
          </cell>
          <cell r="G9" t="str">
            <v>ябл</v>
          </cell>
          <cell r="H9">
            <v>1</v>
          </cell>
          <cell r="I9">
            <v>45</v>
          </cell>
          <cell r="J9">
            <v>602.66899999999998</v>
          </cell>
          <cell r="K9">
            <v>26.462999999999965</v>
          </cell>
          <cell r="L9">
            <v>0</v>
          </cell>
          <cell r="M9">
            <v>100</v>
          </cell>
          <cell r="N9">
            <v>200</v>
          </cell>
          <cell r="O9">
            <v>200</v>
          </cell>
          <cell r="V9">
            <v>200</v>
          </cell>
          <cell r="W9">
            <v>90.78479999999999</v>
          </cell>
          <cell r="Y9">
            <v>10.005507529894873</v>
          </cell>
          <cell r="Z9">
            <v>2.2949656770736957</v>
          </cell>
          <cell r="AC9">
            <v>175.208</v>
          </cell>
          <cell r="AD9">
            <v>0</v>
          </cell>
          <cell r="AE9">
            <v>89.381</v>
          </cell>
          <cell r="AF9">
            <v>96.297999999999988</v>
          </cell>
          <cell r="AG9">
            <v>82.525999999999982</v>
          </cell>
          <cell r="AH9">
            <v>285.88900000000001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731.92</v>
          </cell>
          <cell r="D10">
            <v>1719.972</v>
          </cell>
          <cell r="E10">
            <v>1294.481</v>
          </cell>
          <cell r="F10">
            <v>1099.3499999999999</v>
          </cell>
          <cell r="G10" t="str">
            <v>н</v>
          </cell>
          <cell r="H10">
            <v>1</v>
          </cell>
          <cell r="I10">
            <v>45</v>
          </cell>
          <cell r="J10">
            <v>1273.18</v>
          </cell>
          <cell r="K10">
            <v>21.300999999999931</v>
          </cell>
          <cell r="L10">
            <v>0</v>
          </cell>
          <cell r="M10">
            <v>250</v>
          </cell>
          <cell r="N10">
            <v>0</v>
          </cell>
          <cell r="O10">
            <v>150</v>
          </cell>
          <cell r="V10">
            <v>250</v>
          </cell>
          <cell r="W10">
            <v>216.02699999999999</v>
          </cell>
          <cell r="Y10">
            <v>8.0978303637971187</v>
          </cell>
          <cell r="Z10">
            <v>5.0889472149314665</v>
          </cell>
          <cell r="AC10">
            <v>214.346</v>
          </cell>
          <cell r="AD10">
            <v>0</v>
          </cell>
          <cell r="AE10">
            <v>317.40279999999996</v>
          </cell>
          <cell r="AF10">
            <v>269.94259999999997</v>
          </cell>
          <cell r="AG10">
            <v>259.61500000000001</v>
          </cell>
          <cell r="AH10">
            <v>427.65699999999998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124.664</v>
          </cell>
          <cell r="D11">
            <v>217.76499999999999</v>
          </cell>
          <cell r="E11">
            <v>198.45400000000001</v>
          </cell>
          <cell r="F11">
            <v>138.91499999999999</v>
          </cell>
          <cell r="G11">
            <v>0</v>
          </cell>
          <cell r="H11">
            <v>1</v>
          </cell>
          <cell r="I11">
            <v>40</v>
          </cell>
          <cell r="J11">
            <v>202.46100000000001</v>
          </cell>
          <cell r="K11">
            <v>-4.007000000000005</v>
          </cell>
          <cell r="L11">
            <v>0</v>
          </cell>
          <cell r="M11">
            <v>40</v>
          </cell>
          <cell r="N11">
            <v>0</v>
          </cell>
          <cell r="O11">
            <v>0</v>
          </cell>
          <cell r="V11">
            <v>50</v>
          </cell>
          <cell r="W11">
            <v>25.820399999999999</v>
          </cell>
          <cell r="Y11">
            <v>8.8656643584142767</v>
          </cell>
          <cell r="Z11">
            <v>5.38004833387554</v>
          </cell>
          <cell r="AC11">
            <v>69.352000000000004</v>
          </cell>
          <cell r="AD11">
            <v>0</v>
          </cell>
          <cell r="AE11">
            <v>32.738799999999998</v>
          </cell>
          <cell r="AF11">
            <v>33.432599999999994</v>
          </cell>
          <cell r="AG11">
            <v>30.179800000000007</v>
          </cell>
          <cell r="AH11">
            <v>100.145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57</v>
          </cell>
          <cell r="D12">
            <v>250</v>
          </cell>
          <cell r="E12">
            <v>185</v>
          </cell>
          <cell r="F12">
            <v>115</v>
          </cell>
          <cell r="G12">
            <v>0</v>
          </cell>
          <cell r="H12">
            <v>0.5</v>
          </cell>
          <cell r="I12">
            <v>45</v>
          </cell>
          <cell r="J12">
            <v>193</v>
          </cell>
          <cell r="K12">
            <v>-8</v>
          </cell>
          <cell r="L12">
            <v>0</v>
          </cell>
          <cell r="M12">
            <v>30</v>
          </cell>
          <cell r="N12">
            <v>40</v>
          </cell>
          <cell r="O12">
            <v>30</v>
          </cell>
          <cell r="V12">
            <v>30</v>
          </cell>
          <cell r="W12">
            <v>27.4</v>
          </cell>
          <cell r="Y12">
            <v>8.9416058394160594</v>
          </cell>
          <cell r="Z12">
            <v>4.1970802919708028</v>
          </cell>
          <cell r="AC12">
            <v>48</v>
          </cell>
          <cell r="AD12">
            <v>0</v>
          </cell>
          <cell r="AE12">
            <v>36.6</v>
          </cell>
          <cell r="AF12">
            <v>30.8</v>
          </cell>
          <cell r="AG12">
            <v>30.4</v>
          </cell>
          <cell r="AH12">
            <v>68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503</v>
          </cell>
          <cell r="D13">
            <v>2011</v>
          </cell>
          <cell r="E13">
            <v>2043</v>
          </cell>
          <cell r="F13">
            <v>444</v>
          </cell>
          <cell r="G13" t="str">
            <v>ябл</v>
          </cell>
          <cell r="H13">
            <v>0.4</v>
          </cell>
          <cell r="I13">
            <v>45</v>
          </cell>
          <cell r="J13">
            <v>2152</v>
          </cell>
          <cell r="K13">
            <v>-109</v>
          </cell>
          <cell r="L13">
            <v>0</v>
          </cell>
          <cell r="M13">
            <v>300</v>
          </cell>
          <cell r="N13">
            <v>700</v>
          </cell>
          <cell r="O13">
            <v>600</v>
          </cell>
          <cell r="U13">
            <v>200</v>
          </cell>
          <cell r="V13">
            <v>300</v>
          </cell>
          <cell r="W13">
            <v>236.6</v>
          </cell>
          <cell r="X13">
            <v>200</v>
          </cell>
          <cell r="Y13">
            <v>11.597633136094675</v>
          </cell>
          <cell r="Z13">
            <v>1.8765849535080306</v>
          </cell>
          <cell r="AC13">
            <v>370</v>
          </cell>
          <cell r="AD13">
            <v>490</v>
          </cell>
          <cell r="AE13">
            <v>192.4</v>
          </cell>
          <cell r="AF13">
            <v>164.2</v>
          </cell>
          <cell r="AG13">
            <v>163</v>
          </cell>
          <cell r="AH13">
            <v>553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1746</v>
          </cell>
          <cell r="D14">
            <v>3967</v>
          </cell>
          <cell r="E14">
            <v>4100</v>
          </cell>
          <cell r="F14">
            <v>1541</v>
          </cell>
          <cell r="G14">
            <v>0</v>
          </cell>
          <cell r="H14">
            <v>0.45</v>
          </cell>
          <cell r="I14">
            <v>45</v>
          </cell>
          <cell r="J14">
            <v>4126</v>
          </cell>
          <cell r="K14">
            <v>-26</v>
          </cell>
          <cell r="L14">
            <v>0</v>
          </cell>
          <cell r="M14">
            <v>500</v>
          </cell>
          <cell r="N14">
            <v>0</v>
          </cell>
          <cell r="O14">
            <v>1000</v>
          </cell>
          <cell r="V14">
            <v>700</v>
          </cell>
          <cell r="W14">
            <v>474.4</v>
          </cell>
          <cell r="Y14">
            <v>7.8857504215851604</v>
          </cell>
          <cell r="Z14">
            <v>3.2483136593591908</v>
          </cell>
          <cell r="AC14">
            <v>174</v>
          </cell>
          <cell r="AD14">
            <v>1554</v>
          </cell>
          <cell r="AE14">
            <v>640.6</v>
          </cell>
          <cell r="AF14">
            <v>522.79999999999995</v>
          </cell>
          <cell r="AG14">
            <v>500.4</v>
          </cell>
          <cell r="AH14">
            <v>699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1362</v>
          </cell>
          <cell r="D15">
            <v>6419</v>
          </cell>
          <cell r="E15">
            <v>5577</v>
          </cell>
          <cell r="F15">
            <v>2127</v>
          </cell>
          <cell r="G15">
            <v>0</v>
          </cell>
          <cell r="H15">
            <v>0.45</v>
          </cell>
          <cell r="I15">
            <v>45</v>
          </cell>
          <cell r="J15">
            <v>5596</v>
          </cell>
          <cell r="K15">
            <v>-19</v>
          </cell>
          <cell r="L15">
            <v>0</v>
          </cell>
          <cell r="M15">
            <v>1000</v>
          </cell>
          <cell r="N15">
            <v>500</v>
          </cell>
          <cell r="O15">
            <v>1200</v>
          </cell>
          <cell r="U15">
            <v>300</v>
          </cell>
          <cell r="V15">
            <v>1100</v>
          </cell>
          <cell r="W15">
            <v>785.4</v>
          </cell>
          <cell r="Y15">
            <v>7.9284441049146936</v>
          </cell>
          <cell r="Z15">
            <v>2.7081741787624143</v>
          </cell>
          <cell r="AC15">
            <v>192</v>
          </cell>
          <cell r="AD15">
            <v>1458</v>
          </cell>
          <cell r="AE15">
            <v>711.8</v>
          </cell>
          <cell r="AF15">
            <v>708.4</v>
          </cell>
          <cell r="AG15">
            <v>744.2</v>
          </cell>
          <cell r="AH15">
            <v>1144</v>
          </cell>
          <cell r="AI15" t="str">
            <v>янвак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70</v>
          </cell>
          <cell r="D16">
            <v>183</v>
          </cell>
          <cell r="E16">
            <v>223</v>
          </cell>
          <cell r="F16">
            <v>25</v>
          </cell>
          <cell r="G16">
            <v>0</v>
          </cell>
          <cell r="H16">
            <v>0.5</v>
          </cell>
          <cell r="I16">
            <v>40</v>
          </cell>
          <cell r="J16">
            <v>234</v>
          </cell>
          <cell r="K16">
            <v>-11</v>
          </cell>
          <cell r="L16">
            <v>0</v>
          </cell>
          <cell r="M16">
            <v>40</v>
          </cell>
          <cell r="N16">
            <v>120</v>
          </cell>
          <cell r="O16">
            <v>70</v>
          </cell>
          <cell r="V16">
            <v>60</v>
          </cell>
          <cell r="W16">
            <v>36.200000000000003</v>
          </cell>
          <cell r="Y16">
            <v>8.7016574585635347</v>
          </cell>
          <cell r="Z16">
            <v>0.69060773480662974</v>
          </cell>
          <cell r="AC16">
            <v>42</v>
          </cell>
          <cell r="AD16">
            <v>0</v>
          </cell>
          <cell r="AE16">
            <v>38.6</v>
          </cell>
          <cell r="AF16">
            <v>31.6</v>
          </cell>
          <cell r="AG16">
            <v>28.6</v>
          </cell>
          <cell r="AH16">
            <v>74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51</v>
          </cell>
          <cell r="D17">
            <v>134</v>
          </cell>
          <cell r="E17">
            <v>108</v>
          </cell>
          <cell r="F17">
            <v>73</v>
          </cell>
          <cell r="G17">
            <v>0</v>
          </cell>
          <cell r="H17">
            <v>0.4</v>
          </cell>
          <cell r="I17">
            <v>50</v>
          </cell>
          <cell r="J17">
            <v>127</v>
          </cell>
          <cell r="K17">
            <v>-19</v>
          </cell>
          <cell r="L17">
            <v>0</v>
          </cell>
          <cell r="M17">
            <v>20</v>
          </cell>
          <cell r="N17">
            <v>0</v>
          </cell>
          <cell r="O17">
            <v>0</v>
          </cell>
          <cell r="V17">
            <v>50</v>
          </cell>
          <cell r="W17">
            <v>15.6</v>
          </cell>
          <cell r="Y17">
            <v>9.1666666666666661</v>
          </cell>
          <cell r="Z17">
            <v>4.6794871794871797</v>
          </cell>
          <cell r="AC17">
            <v>30</v>
          </cell>
          <cell r="AD17">
            <v>0</v>
          </cell>
          <cell r="AE17">
            <v>17.399999999999999</v>
          </cell>
          <cell r="AF17">
            <v>19.399999999999999</v>
          </cell>
          <cell r="AG17">
            <v>18.399999999999999</v>
          </cell>
          <cell r="AH17">
            <v>45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205</v>
          </cell>
          <cell r="D18">
            <v>217</v>
          </cell>
          <cell r="E18">
            <v>143</v>
          </cell>
          <cell r="F18">
            <v>274</v>
          </cell>
          <cell r="G18">
            <v>0</v>
          </cell>
          <cell r="H18">
            <v>0.17</v>
          </cell>
          <cell r="I18">
            <v>180</v>
          </cell>
          <cell r="J18">
            <v>167</v>
          </cell>
          <cell r="K18">
            <v>-24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W18">
            <v>28.6</v>
          </cell>
          <cell r="Y18">
            <v>9.58041958041958</v>
          </cell>
          <cell r="Z18">
            <v>9.58041958041958</v>
          </cell>
          <cell r="AC18">
            <v>0</v>
          </cell>
          <cell r="AD18">
            <v>0</v>
          </cell>
          <cell r="AE18">
            <v>24.6</v>
          </cell>
          <cell r="AF18">
            <v>25.2</v>
          </cell>
          <cell r="AG18">
            <v>26.2</v>
          </cell>
          <cell r="AH18">
            <v>35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139</v>
          </cell>
          <cell r="D19">
            <v>334</v>
          </cell>
          <cell r="E19">
            <v>263</v>
          </cell>
          <cell r="F19">
            <v>208</v>
          </cell>
          <cell r="G19">
            <v>0</v>
          </cell>
          <cell r="H19">
            <v>0.45</v>
          </cell>
          <cell r="I19">
            <v>45</v>
          </cell>
          <cell r="J19">
            <v>251</v>
          </cell>
          <cell r="K19">
            <v>12</v>
          </cell>
          <cell r="L19">
            <v>0</v>
          </cell>
          <cell r="M19">
            <v>70</v>
          </cell>
          <cell r="N19">
            <v>110</v>
          </cell>
          <cell r="O19">
            <v>100</v>
          </cell>
          <cell r="W19">
            <v>52.6</v>
          </cell>
          <cell r="Y19">
            <v>9.2775665399239546</v>
          </cell>
          <cell r="Z19">
            <v>3.9543726235741445</v>
          </cell>
          <cell r="AC19">
            <v>0</v>
          </cell>
          <cell r="AD19">
            <v>0</v>
          </cell>
          <cell r="AE19">
            <v>44.2</v>
          </cell>
          <cell r="AF19">
            <v>61.6</v>
          </cell>
          <cell r="AG19">
            <v>55.8</v>
          </cell>
          <cell r="AH19">
            <v>47</v>
          </cell>
          <cell r="AI19" t="str">
            <v>продянв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802</v>
          </cell>
          <cell r="D20">
            <v>779</v>
          </cell>
          <cell r="E20">
            <v>681</v>
          </cell>
          <cell r="F20">
            <v>339</v>
          </cell>
          <cell r="G20">
            <v>0</v>
          </cell>
          <cell r="H20">
            <v>0.5</v>
          </cell>
          <cell r="I20">
            <v>60</v>
          </cell>
          <cell r="J20">
            <v>264</v>
          </cell>
          <cell r="K20">
            <v>417</v>
          </cell>
          <cell r="L20">
            <v>0</v>
          </cell>
          <cell r="M20">
            <v>150</v>
          </cell>
          <cell r="N20">
            <v>150</v>
          </cell>
          <cell r="O20">
            <v>200</v>
          </cell>
          <cell r="V20">
            <v>250</v>
          </cell>
          <cell r="W20">
            <v>132.19999999999999</v>
          </cell>
          <cell r="Y20">
            <v>8.2375189107413025</v>
          </cell>
          <cell r="Z20">
            <v>2.5642965204236008</v>
          </cell>
          <cell r="AC20">
            <v>20</v>
          </cell>
          <cell r="AD20">
            <v>0</v>
          </cell>
          <cell r="AE20">
            <v>136.6</v>
          </cell>
          <cell r="AF20">
            <v>142.19999999999999</v>
          </cell>
          <cell r="AG20">
            <v>127.2</v>
          </cell>
          <cell r="AH20">
            <v>74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160</v>
          </cell>
          <cell r="D21">
            <v>155</v>
          </cell>
          <cell r="E21">
            <v>160</v>
          </cell>
          <cell r="F21">
            <v>148</v>
          </cell>
          <cell r="G21">
            <v>0</v>
          </cell>
          <cell r="H21">
            <v>0.3</v>
          </cell>
          <cell r="I21">
            <v>40</v>
          </cell>
          <cell r="J21">
            <v>278</v>
          </cell>
          <cell r="K21">
            <v>-118</v>
          </cell>
          <cell r="L21">
            <v>0</v>
          </cell>
          <cell r="M21">
            <v>50</v>
          </cell>
          <cell r="N21">
            <v>40</v>
          </cell>
          <cell r="O21">
            <v>50</v>
          </cell>
          <cell r="V21">
            <v>60</v>
          </cell>
          <cell r="W21">
            <v>28.4</v>
          </cell>
          <cell r="Y21">
            <v>12.253521126760564</v>
          </cell>
          <cell r="Z21">
            <v>5.211267605633803</v>
          </cell>
          <cell r="AC21">
            <v>18</v>
          </cell>
          <cell r="AD21">
            <v>0</v>
          </cell>
          <cell r="AE21">
            <v>34</v>
          </cell>
          <cell r="AF21">
            <v>48.6</v>
          </cell>
          <cell r="AG21">
            <v>39.4</v>
          </cell>
          <cell r="AH21">
            <v>32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59</v>
          </cell>
          <cell r="D22">
            <v>145</v>
          </cell>
          <cell r="E22">
            <v>133</v>
          </cell>
          <cell r="F22">
            <v>68</v>
          </cell>
          <cell r="G22">
            <v>0</v>
          </cell>
          <cell r="H22">
            <v>0.5</v>
          </cell>
          <cell r="I22">
            <v>60</v>
          </cell>
          <cell r="J22">
            <v>149</v>
          </cell>
          <cell r="K22">
            <v>-16</v>
          </cell>
          <cell r="L22">
            <v>0</v>
          </cell>
          <cell r="M22">
            <v>0</v>
          </cell>
          <cell r="N22">
            <v>0</v>
          </cell>
          <cell r="O22">
            <v>20</v>
          </cell>
          <cell r="V22">
            <v>60</v>
          </cell>
          <cell r="W22">
            <v>16.600000000000001</v>
          </cell>
          <cell r="Y22">
            <v>8.9156626506024086</v>
          </cell>
          <cell r="Z22">
            <v>4.0963855421686741</v>
          </cell>
          <cell r="AC22">
            <v>50</v>
          </cell>
          <cell r="AD22">
            <v>0</v>
          </cell>
          <cell r="AE22">
            <v>18</v>
          </cell>
          <cell r="AF22">
            <v>17.600000000000001</v>
          </cell>
          <cell r="AG22">
            <v>16.399999999999999</v>
          </cell>
          <cell r="AH22">
            <v>64</v>
          </cell>
          <cell r="AI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17</v>
          </cell>
          <cell r="D23">
            <v>12</v>
          </cell>
          <cell r="E23">
            <v>15</v>
          </cell>
          <cell r="F23">
            <v>14</v>
          </cell>
          <cell r="G23">
            <v>0</v>
          </cell>
          <cell r="H23">
            <v>0.35</v>
          </cell>
          <cell r="I23">
            <v>35</v>
          </cell>
          <cell r="J23">
            <v>39</v>
          </cell>
          <cell r="K23">
            <v>-24</v>
          </cell>
          <cell r="L23">
            <v>0</v>
          </cell>
          <cell r="M23">
            <v>0</v>
          </cell>
          <cell r="N23">
            <v>20</v>
          </cell>
          <cell r="O23">
            <v>20</v>
          </cell>
          <cell r="W23">
            <v>3</v>
          </cell>
          <cell r="Y23">
            <v>18</v>
          </cell>
          <cell r="Z23">
            <v>4.666666666666667</v>
          </cell>
          <cell r="AC23">
            <v>0</v>
          </cell>
          <cell r="AD23">
            <v>0</v>
          </cell>
          <cell r="AE23">
            <v>8.8000000000000007</v>
          </cell>
          <cell r="AF23">
            <v>6.8</v>
          </cell>
          <cell r="AG23">
            <v>4.5999999999999996</v>
          </cell>
          <cell r="AH23">
            <v>1</v>
          </cell>
          <cell r="AI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766</v>
          </cell>
          <cell r="D24">
            <v>1457</v>
          </cell>
          <cell r="E24">
            <v>1261</v>
          </cell>
          <cell r="F24">
            <v>928</v>
          </cell>
          <cell r="G24">
            <v>0</v>
          </cell>
          <cell r="H24">
            <v>0.17</v>
          </cell>
          <cell r="I24">
            <v>180</v>
          </cell>
          <cell r="J24">
            <v>1278</v>
          </cell>
          <cell r="K24">
            <v>-17</v>
          </cell>
          <cell r="L24">
            <v>0</v>
          </cell>
          <cell r="M24">
            <v>500</v>
          </cell>
          <cell r="N24">
            <v>0</v>
          </cell>
          <cell r="O24">
            <v>0</v>
          </cell>
          <cell r="V24">
            <v>300</v>
          </cell>
          <cell r="W24">
            <v>216.2</v>
          </cell>
          <cell r="Y24">
            <v>7.9925994449583726</v>
          </cell>
          <cell r="Z24">
            <v>4.2923219241443107</v>
          </cell>
          <cell r="AC24">
            <v>180</v>
          </cell>
          <cell r="AD24">
            <v>0</v>
          </cell>
          <cell r="AE24">
            <v>211</v>
          </cell>
          <cell r="AF24">
            <v>206.8</v>
          </cell>
          <cell r="AG24">
            <v>200</v>
          </cell>
          <cell r="AH24">
            <v>377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166</v>
          </cell>
          <cell r="D25">
            <v>185</v>
          </cell>
          <cell r="E25">
            <v>297</v>
          </cell>
          <cell r="F25">
            <v>52</v>
          </cell>
          <cell r="G25">
            <v>0</v>
          </cell>
          <cell r="H25">
            <v>0.38</v>
          </cell>
          <cell r="I25">
            <v>40</v>
          </cell>
          <cell r="J25">
            <v>335</v>
          </cell>
          <cell r="K25">
            <v>-38</v>
          </cell>
          <cell r="L25">
            <v>0</v>
          </cell>
          <cell r="M25">
            <v>30</v>
          </cell>
          <cell r="N25">
            <v>100</v>
          </cell>
          <cell r="O25">
            <v>50</v>
          </cell>
          <cell r="V25">
            <v>70</v>
          </cell>
          <cell r="W25">
            <v>37.799999999999997</v>
          </cell>
          <cell r="Y25">
            <v>7.9894179894179898</v>
          </cell>
          <cell r="Z25">
            <v>1.3756613756613758</v>
          </cell>
          <cell r="AC25">
            <v>108</v>
          </cell>
          <cell r="AD25">
            <v>0</v>
          </cell>
          <cell r="AE25">
            <v>42.8</v>
          </cell>
          <cell r="AF25">
            <v>41.4</v>
          </cell>
          <cell r="AG25">
            <v>35.6</v>
          </cell>
          <cell r="AH25">
            <v>143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510</v>
          </cell>
          <cell r="D26">
            <v>980</v>
          </cell>
          <cell r="E26">
            <v>802</v>
          </cell>
          <cell r="F26">
            <v>661</v>
          </cell>
          <cell r="G26">
            <v>0</v>
          </cell>
          <cell r="H26">
            <v>0.35</v>
          </cell>
          <cell r="I26">
            <v>45</v>
          </cell>
          <cell r="J26">
            <v>810</v>
          </cell>
          <cell r="K26">
            <v>-8</v>
          </cell>
          <cell r="L26">
            <v>0</v>
          </cell>
          <cell r="M26">
            <v>150</v>
          </cell>
          <cell r="N26">
            <v>200</v>
          </cell>
          <cell r="O26">
            <v>220</v>
          </cell>
          <cell r="W26">
            <v>144.80000000000001</v>
          </cell>
          <cell r="Y26">
            <v>8.5013812154696122</v>
          </cell>
          <cell r="Z26">
            <v>4.5649171270718227</v>
          </cell>
          <cell r="AC26">
            <v>78</v>
          </cell>
          <cell r="AD26">
            <v>0</v>
          </cell>
          <cell r="AE26">
            <v>199.6</v>
          </cell>
          <cell r="AF26">
            <v>205</v>
          </cell>
          <cell r="AG26">
            <v>176</v>
          </cell>
          <cell r="AH26">
            <v>215</v>
          </cell>
          <cell r="AI26" t="str">
            <v>продянв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B27" t="str">
            <v>шт</v>
          </cell>
          <cell r="C27">
            <v>484</v>
          </cell>
          <cell r="D27">
            <v>717</v>
          </cell>
          <cell r="E27">
            <v>558</v>
          </cell>
          <cell r="F27">
            <v>628</v>
          </cell>
          <cell r="G27" t="str">
            <v>н</v>
          </cell>
          <cell r="H27">
            <v>0.35</v>
          </cell>
          <cell r="I27" t="e">
            <v>#N/A</v>
          </cell>
          <cell r="J27">
            <v>571</v>
          </cell>
          <cell r="K27">
            <v>-13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W27">
            <v>32.4</v>
          </cell>
          <cell r="Y27">
            <v>19.382716049382719</v>
          </cell>
          <cell r="Z27">
            <v>19.382716049382719</v>
          </cell>
          <cell r="AC27">
            <v>0</v>
          </cell>
          <cell r="AD27">
            <v>396</v>
          </cell>
          <cell r="AE27">
            <v>11</v>
          </cell>
          <cell r="AF27">
            <v>43</v>
          </cell>
          <cell r="AG27">
            <v>59</v>
          </cell>
          <cell r="AH27">
            <v>27</v>
          </cell>
          <cell r="AI27" t="str">
            <v>увел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394</v>
          </cell>
          <cell r="D28">
            <v>1245</v>
          </cell>
          <cell r="E28">
            <v>1171</v>
          </cell>
          <cell r="F28">
            <v>425</v>
          </cell>
          <cell r="G28">
            <v>0</v>
          </cell>
          <cell r="H28">
            <v>0.35</v>
          </cell>
          <cell r="I28">
            <v>45</v>
          </cell>
          <cell r="J28">
            <v>1194</v>
          </cell>
          <cell r="K28">
            <v>-23</v>
          </cell>
          <cell r="L28">
            <v>0</v>
          </cell>
          <cell r="M28">
            <v>100</v>
          </cell>
          <cell r="N28">
            <v>100</v>
          </cell>
          <cell r="O28">
            <v>130</v>
          </cell>
          <cell r="V28">
            <v>220</v>
          </cell>
          <cell r="W28">
            <v>120.2</v>
          </cell>
          <cell r="Y28">
            <v>8.1114808652246246</v>
          </cell>
          <cell r="Z28">
            <v>3.5357737104825291</v>
          </cell>
          <cell r="AC28">
            <v>138</v>
          </cell>
          <cell r="AD28">
            <v>432</v>
          </cell>
          <cell r="AE28">
            <v>87.4</v>
          </cell>
          <cell r="AF28">
            <v>96.8</v>
          </cell>
          <cell r="AG28">
            <v>117.8</v>
          </cell>
          <cell r="AH28">
            <v>295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762</v>
          </cell>
          <cell r="D29">
            <v>914</v>
          </cell>
          <cell r="E29">
            <v>974</v>
          </cell>
          <cell r="F29">
            <v>669</v>
          </cell>
          <cell r="G29">
            <v>0</v>
          </cell>
          <cell r="H29">
            <v>0.35</v>
          </cell>
          <cell r="I29">
            <v>45</v>
          </cell>
          <cell r="J29">
            <v>989</v>
          </cell>
          <cell r="K29">
            <v>-15</v>
          </cell>
          <cell r="L29">
            <v>0</v>
          </cell>
          <cell r="M29">
            <v>100</v>
          </cell>
          <cell r="N29">
            <v>150</v>
          </cell>
          <cell r="O29">
            <v>220</v>
          </cell>
          <cell r="V29">
            <v>150</v>
          </cell>
          <cell r="W29">
            <v>158.80000000000001</v>
          </cell>
          <cell r="Y29">
            <v>8.1171284634760692</v>
          </cell>
          <cell r="Z29">
            <v>4.2128463476070523</v>
          </cell>
          <cell r="AC29">
            <v>180</v>
          </cell>
          <cell r="AD29">
            <v>0</v>
          </cell>
          <cell r="AE29">
            <v>155.4</v>
          </cell>
          <cell r="AF29">
            <v>167</v>
          </cell>
          <cell r="AG29">
            <v>154.80000000000001</v>
          </cell>
          <cell r="AH29">
            <v>305</v>
          </cell>
          <cell r="AI29" t="str">
            <v>продянв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102.76</v>
          </cell>
          <cell r="D30">
            <v>855.09400000000005</v>
          </cell>
          <cell r="E30">
            <v>674.00599999999997</v>
          </cell>
          <cell r="F30">
            <v>273.45400000000001</v>
          </cell>
          <cell r="G30">
            <v>0</v>
          </cell>
          <cell r="H30">
            <v>1</v>
          </cell>
          <cell r="I30">
            <v>50</v>
          </cell>
          <cell r="J30">
            <v>658.98199999999997</v>
          </cell>
          <cell r="K30">
            <v>15.024000000000001</v>
          </cell>
          <cell r="L30">
            <v>0</v>
          </cell>
          <cell r="M30">
            <v>100</v>
          </cell>
          <cell r="N30">
            <v>100</v>
          </cell>
          <cell r="O30">
            <v>150</v>
          </cell>
          <cell r="V30">
            <v>200</v>
          </cell>
          <cell r="W30">
            <v>99.927199999999999</v>
          </cell>
          <cell r="Y30">
            <v>8.2405391124738809</v>
          </cell>
          <cell r="Z30">
            <v>2.7365321954382793</v>
          </cell>
          <cell r="AC30">
            <v>174.37</v>
          </cell>
          <cell r="AD30">
            <v>0</v>
          </cell>
          <cell r="AE30">
            <v>86.403200000000012</v>
          </cell>
          <cell r="AF30">
            <v>86.132400000000004</v>
          </cell>
          <cell r="AG30">
            <v>95.17</v>
          </cell>
          <cell r="AH30">
            <v>284.95699999999999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2423.442</v>
          </cell>
          <cell r="D31">
            <v>7927.78</v>
          </cell>
          <cell r="E31">
            <v>7725.3770000000004</v>
          </cell>
          <cell r="F31">
            <v>2498.1260000000002</v>
          </cell>
          <cell r="G31">
            <v>0</v>
          </cell>
          <cell r="H31">
            <v>1</v>
          </cell>
          <cell r="I31">
            <v>50</v>
          </cell>
          <cell r="J31">
            <v>7807.08</v>
          </cell>
          <cell r="K31">
            <v>-81.70299999999952</v>
          </cell>
          <cell r="L31">
            <v>500</v>
          </cell>
          <cell r="M31">
            <v>700</v>
          </cell>
          <cell r="N31">
            <v>1200</v>
          </cell>
          <cell r="O31">
            <v>1200</v>
          </cell>
          <cell r="U31">
            <v>1400</v>
          </cell>
          <cell r="V31">
            <v>800</v>
          </cell>
          <cell r="W31">
            <v>1045.5586000000001</v>
          </cell>
          <cell r="X31">
            <v>1500</v>
          </cell>
          <cell r="Y31">
            <v>9.3711878033426341</v>
          </cell>
          <cell r="Z31">
            <v>2.389274020604871</v>
          </cell>
          <cell r="AA31">
            <v>600</v>
          </cell>
          <cell r="AC31">
            <v>1897.5840000000001</v>
          </cell>
          <cell r="AD31">
            <v>0</v>
          </cell>
          <cell r="AE31">
            <v>1072.9101999999998</v>
          </cell>
          <cell r="AF31">
            <v>1042.5620000000001</v>
          </cell>
          <cell r="AG31">
            <v>1017.3838</v>
          </cell>
          <cell r="AH31">
            <v>2912.6390000000001</v>
          </cell>
          <cell r="AI31" t="str">
            <v>оконч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146.85400000000001</v>
          </cell>
          <cell r="D32">
            <v>335.04</v>
          </cell>
          <cell r="E32">
            <v>352.108</v>
          </cell>
          <cell r="F32">
            <v>108.79</v>
          </cell>
          <cell r="G32">
            <v>0</v>
          </cell>
          <cell r="H32">
            <v>1</v>
          </cell>
          <cell r="I32">
            <v>50</v>
          </cell>
          <cell r="J32">
            <v>353.23</v>
          </cell>
          <cell r="K32">
            <v>-1.1220000000000141</v>
          </cell>
          <cell r="L32">
            <v>0</v>
          </cell>
          <cell r="M32">
            <v>80</v>
          </cell>
          <cell r="N32">
            <v>60</v>
          </cell>
          <cell r="O32">
            <v>80</v>
          </cell>
          <cell r="U32">
            <v>100</v>
          </cell>
          <cell r="V32">
            <v>120</v>
          </cell>
          <cell r="W32">
            <v>67.271600000000007</v>
          </cell>
          <cell r="Y32">
            <v>8.1578258878932548</v>
          </cell>
          <cell r="Z32">
            <v>1.6171757472692785</v>
          </cell>
          <cell r="AC32">
            <v>15.75</v>
          </cell>
          <cell r="AD32">
            <v>0</v>
          </cell>
          <cell r="AE32">
            <v>54.989800000000002</v>
          </cell>
          <cell r="AF32">
            <v>71.400400000000005</v>
          </cell>
          <cell r="AG32">
            <v>64.122199999999992</v>
          </cell>
          <cell r="AH32">
            <v>69.117000000000004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383.613</v>
          </cell>
          <cell r="D33">
            <v>1102.9949999999999</v>
          </cell>
          <cell r="E33">
            <v>955.91</v>
          </cell>
          <cell r="F33">
            <v>514.68899999999996</v>
          </cell>
          <cell r="G33">
            <v>0</v>
          </cell>
          <cell r="H33">
            <v>1</v>
          </cell>
          <cell r="I33">
            <v>50</v>
          </cell>
          <cell r="J33">
            <v>930.53200000000004</v>
          </cell>
          <cell r="K33">
            <v>25.377999999999929</v>
          </cell>
          <cell r="L33">
            <v>0</v>
          </cell>
          <cell r="M33">
            <v>150</v>
          </cell>
          <cell r="N33">
            <v>0</v>
          </cell>
          <cell r="O33">
            <v>120</v>
          </cell>
          <cell r="U33">
            <v>200</v>
          </cell>
          <cell r="V33">
            <v>200</v>
          </cell>
          <cell r="W33">
            <v>148.012</v>
          </cell>
          <cell r="Y33">
            <v>8.0040064319109252</v>
          </cell>
          <cell r="Z33">
            <v>3.477346431370429</v>
          </cell>
          <cell r="AC33">
            <v>215.85</v>
          </cell>
          <cell r="AD33">
            <v>0</v>
          </cell>
          <cell r="AE33">
            <v>158.33420000000001</v>
          </cell>
          <cell r="AF33">
            <v>146.78879999999998</v>
          </cell>
          <cell r="AG33">
            <v>147.381</v>
          </cell>
          <cell r="AH33">
            <v>360.48899999999998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203.511</v>
          </cell>
          <cell r="D34">
            <v>429.14699999999999</v>
          </cell>
          <cell r="E34">
            <v>250.39599999999999</v>
          </cell>
          <cell r="F34">
            <v>200.49299999999999</v>
          </cell>
          <cell r="G34">
            <v>0</v>
          </cell>
          <cell r="H34">
            <v>1</v>
          </cell>
          <cell r="I34">
            <v>60</v>
          </cell>
          <cell r="J34">
            <v>261.94499999999999</v>
          </cell>
          <cell r="K34">
            <v>-11.549000000000007</v>
          </cell>
          <cell r="L34">
            <v>0</v>
          </cell>
          <cell r="M34">
            <v>50</v>
          </cell>
          <cell r="N34">
            <v>0</v>
          </cell>
          <cell r="O34">
            <v>40</v>
          </cell>
          <cell r="U34">
            <v>50</v>
          </cell>
          <cell r="V34">
            <v>70</v>
          </cell>
          <cell r="W34">
            <v>50.0792</v>
          </cell>
          <cell r="Y34">
            <v>8.1968761481812802</v>
          </cell>
          <cell r="Z34">
            <v>4.0035184268119295</v>
          </cell>
          <cell r="AC34">
            <v>0</v>
          </cell>
          <cell r="AD34">
            <v>0</v>
          </cell>
          <cell r="AE34">
            <v>47.556399999999996</v>
          </cell>
          <cell r="AF34">
            <v>52.2986</v>
          </cell>
          <cell r="AG34">
            <v>48.049199999999999</v>
          </cell>
          <cell r="AH34">
            <v>40.500999999999998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5029.96</v>
          </cell>
          <cell r="D35">
            <v>9808.8250000000007</v>
          </cell>
          <cell r="E35">
            <v>8724.2450000000008</v>
          </cell>
          <cell r="F35">
            <v>5916.2569999999996</v>
          </cell>
          <cell r="G35">
            <v>0</v>
          </cell>
          <cell r="H35">
            <v>1</v>
          </cell>
          <cell r="I35">
            <v>60</v>
          </cell>
          <cell r="J35">
            <v>8649.91</v>
          </cell>
          <cell r="K35">
            <v>74.335000000000946</v>
          </cell>
          <cell r="L35">
            <v>1500</v>
          </cell>
          <cell r="M35">
            <v>500</v>
          </cell>
          <cell r="N35">
            <v>0</v>
          </cell>
          <cell r="O35">
            <v>1200</v>
          </cell>
          <cell r="U35">
            <v>1800</v>
          </cell>
          <cell r="V35">
            <v>900</v>
          </cell>
          <cell r="W35">
            <v>1505.4030000000002</v>
          </cell>
          <cell r="X35">
            <v>2700</v>
          </cell>
          <cell r="Y35">
            <v>9.6427714040692081</v>
          </cell>
          <cell r="Z35">
            <v>3.9300154177984226</v>
          </cell>
          <cell r="AC35">
            <v>1197.23</v>
          </cell>
          <cell r="AD35">
            <v>0</v>
          </cell>
          <cell r="AE35">
            <v>1956.4976000000001</v>
          </cell>
          <cell r="AF35">
            <v>1758.7837999999999</v>
          </cell>
          <cell r="AG35">
            <v>1573.6235999999997</v>
          </cell>
          <cell r="AH35">
            <v>2904.67</v>
          </cell>
          <cell r="AI35" t="str">
            <v>оконч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162.05000000000001</v>
          </cell>
          <cell r="D36">
            <v>461.637</v>
          </cell>
          <cell r="E36">
            <v>230.14099999999999</v>
          </cell>
          <cell r="F36">
            <v>123.586</v>
          </cell>
          <cell r="G36" t="str">
            <v>выв</v>
          </cell>
          <cell r="H36">
            <v>0</v>
          </cell>
          <cell r="I36">
            <v>55</v>
          </cell>
          <cell r="J36">
            <v>232.565</v>
          </cell>
          <cell r="K36">
            <v>-2.4240000000000066</v>
          </cell>
          <cell r="L36">
            <v>0</v>
          </cell>
          <cell r="M36">
            <v>40</v>
          </cell>
          <cell r="N36">
            <v>0</v>
          </cell>
          <cell r="O36">
            <v>0</v>
          </cell>
          <cell r="W36">
            <v>37.597200000000001</v>
          </cell>
          <cell r="Y36">
            <v>4.3510155011543414</v>
          </cell>
          <cell r="Z36">
            <v>3.2871064866532613</v>
          </cell>
          <cell r="AC36">
            <v>42.155000000000001</v>
          </cell>
          <cell r="AD36">
            <v>0</v>
          </cell>
          <cell r="AE36">
            <v>35.255400000000009</v>
          </cell>
          <cell r="AF36">
            <v>26.036800000000007</v>
          </cell>
          <cell r="AG36">
            <v>33.786000000000001</v>
          </cell>
          <cell r="AH36">
            <v>100.006</v>
          </cell>
          <cell r="AI36" t="str">
            <v>зв30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77.301000000000002</v>
          </cell>
          <cell r="D37">
            <v>44.08</v>
          </cell>
          <cell r="E37">
            <v>54.406999999999996</v>
          </cell>
          <cell r="F37">
            <v>66.974000000000004</v>
          </cell>
          <cell r="G37">
            <v>0</v>
          </cell>
          <cell r="H37">
            <v>1</v>
          </cell>
          <cell r="I37">
            <v>50</v>
          </cell>
          <cell r="J37">
            <v>59.454999999999998</v>
          </cell>
          <cell r="K37">
            <v>-5.0480000000000018</v>
          </cell>
          <cell r="L37">
            <v>0</v>
          </cell>
          <cell r="M37">
            <v>0</v>
          </cell>
          <cell r="N37">
            <v>10</v>
          </cell>
          <cell r="O37">
            <v>20</v>
          </cell>
          <cell r="W37">
            <v>10.881399999999999</v>
          </cell>
          <cell r="Y37">
            <v>8.9119047181428872</v>
          </cell>
          <cell r="Z37">
            <v>6.1549065377616854</v>
          </cell>
          <cell r="AC37">
            <v>0</v>
          </cell>
          <cell r="AD37">
            <v>0</v>
          </cell>
          <cell r="AE37">
            <v>12.464</v>
          </cell>
          <cell r="AF37">
            <v>14.4368</v>
          </cell>
          <cell r="AG37">
            <v>10.943000000000001</v>
          </cell>
          <cell r="AH37">
            <v>7.952</v>
          </cell>
          <cell r="AI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332.791</v>
          </cell>
          <cell r="D38">
            <v>556.57299999999998</v>
          </cell>
          <cell r="E38">
            <v>812.755</v>
          </cell>
          <cell r="F38">
            <v>64.268000000000001</v>
          </cell>
          <cell r="G38">
            <v>0</v>
          </cell>
          <cell r="H38">
            <v>1</v>
          </cell>
          <cell r="I38">
            <v>50</v>
          </cell>
          <cell r="J38">
            <v>785.23900000000003</v>
          </cell>
          <cell r="K38">
            <v>27.515999999999963</v>
          </cell>
          <cell r="L38">
            <v>0</v>
          </cell>
          <cell r="M38">
            <v>150</v>
          </cell>
          <cell r="N38">
            <v>250</v>
          </cell>
          <cell r="O38">
            <v>180</v>
          </cell>
          <cell r="U38">
            <v>200</v>
          </cell>
          <cell r="V38">
            <v>220</v>
          </cell>
          <cell r="W38">
            <v>132.01300000000001</v>
          </cell>
          <cell r="Y38">
            <v>8.061842394309652</v>
          </cell>
          <cell r="Z38">
            <v>0.48683084241703467</v>
          </cell>
          <cell r="AC38">
            <v>152.69</v>
          </cell>
          <cell r="AD38">
            <v>0</v>
          </cell>
          <cell r="AE38">
            <v>109.2026</v>
          </cell>
          <cell r="AF38">
            <v>112.602</v>
          </cell>
          <cell r="AG38">
            <v>94.376200000000011</v>
          </cell>
          <cell r="AH38">
            <v>328.76499999999999</v>
          </cell>
          <cell r="AI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2773.2669999999998</v>
          </cell>
          <cell r="D39">
            <v>7747.4219999999996</v>
          </cell>
          <cell r="E39">
            <v>6921.6459999999997</v>
          </cell>
          <cell r="F39">
            <v>3472.4380000000001</v>
          </cell>
          <cell r="G39">
            <v>0</v>
          </cell>
          <cell r="H39">
            <v>1</v>
          </cell>
          <cell r="I39">
            <v>60</v>
          </cell>
          <cell r="J39">
            <v>6833.0219999999999</v>
          </cell>
          <cell r="K39">
            <v>88.623999999999796</v>
          </cell>
          <cell r="L39">
            <v>1000</v>
          </cell>
          <cell r="M39">
            <v>900</v>
          </cell>
          <cell r="N39">
            <v>600</v>
          </cell>
          <cell r="O39">
            <v>1000</v>
          </cell>
          <cell r="U39">
            <v>1200</v>
          </cell>
          <cell r="V39">
            <v>900</v>
          </cell>
          <cell r="W39">
            <v>1142.8932</v>
          </cell>
          <cell r="X39">
            <v>1700</v>
          </cell>
          <cell r="Y39">
            <v>9.4255858727657138</v>
          </cell>
          <cell r="Z39">
            <v>3.0382873920327813</v>
          </cell>
          <cell r="AC39">
            <v>1207.18</v>
          </cell>
          <cell r="AD39">
            <v>0</v>
          </cell>
          <cell r="AE39">
            <v>633.68119999999999</v>
          </cell>
          <cell r="AF39">
            <v>982.63019999999995</v>
          </cell>
          <cell r="AG39">
            <v>1063.204</v>
          </cell>
          <cell r="AH39">
            <v>2721.6390000000001</v>
          </cell>
          <cell r="AI39" t="str">
            <v>ак янв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1938.6669999999999</v>
          </cell>
          <cell r="D40">
            <v>7700.0680000000002</v>
          </cell>
          <cell r="E40">
            <v>5964.7070000000003</v>
          </cell>
          <cell r="F40">
            <v>3522.5309999999999</v>
          </cell>
          <cell r="G40">
            <v>0</v>
          </cell>
          <cell r="H40">
            <v>1</v>
          </cell>
          <cell r="I40">
            <v>60</v>
          </cell>
          <cell r="J40">
            <v>5953.5590000000002</v>
          </cell>
          <cell r="K40">
            <v>11.148000000000138</v>
          </cell>
          <cell r="L40">
            <v>500</v>
          </cell>
          <cell r="M40">
            <v>1000</v>
          </cell>
          <cell r="N40">
            <v>400</v>
          </cell>
          <cell r="O40">
            <v>700</v>
          </cell>
          <cell r="U40">
            <v>1000</v>
          </cell>
          <cell r="V40">
            <v>400</v>
          </cell>
          <cell r="W40">
            <v>953.02440000000001</v>
          </cell>
          <cell r="X40">
            <v>1200</v>
          </cell>
          <cell r="Y40">
            <v>9.152473955546153</v>
          </cell>
          <cell r="Z40">
            <v>3.6961603501442353</v>
          </cell>
          <cell r="AC40">
            <v>1199.585</v>
          </cell>
          <cell r="AD40">
            <v>0</v>
          </cell>
          <cell r="AE40">
            <v>770.62799999999993</v>
          </cell>
          <cell r="AF40">
            <v>903.01519999999982</v>
          </cell>
          <cell r="AG40">
            <v>977.07079999999985</v>
          </cell>
          <cell r="AH40">
            <v>2334.4659999999999</v>
          </cell>
          <cell r="AI40" t="str">
            <v>ак янв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302.66399999999999</v>
          </cell>
          <cell r="D41">
            <v>326.8</v>
          </cell>
          <cell r="E41">
            <v>389.75299999999999</v>
          </cell>
          <cell r="F41">
            <v>230.905</v>
          </cell>
          <cell r="G41">
            <v>0</v>
          </cell>
          <cell r="H41">
            <v>1</v>
          </cell>
          <cell r="I41">
            <v>60</v>
          </cell>
          <cell r="J41">
            <v>377.71699999999998</v>
          </cell>
          <cell r="K41">
            <v>12.036000000000001</v>
          </cell>
          <cell r="L41">
            <v>0</v>
          </cell>
          <cell r="M41">
            <v>50</v>
          </cell>
          <cell r="N41">
            <v>40</v>
          </cell>
          <cell r="O41">
            <v>60</v>
          </cell>
          <cell r="V41">
            <v>140</v>
          </cell>
          <cell r="W41">
            <v>62.148600000000002</v>
          </cell>
          <cell r="Y41">
            <v>8.381604734459021</v>
          </cell>
          <cell r="Z41">
            <v>3.7153692923090786</v>
          </cell>
          <cell r="AC41">
            <v>79.010000000000005</v>
          </cell>
          <cell r="AD41">
            <v>0</v>
          </cell>
          <cell r="AE41">
            <v>50.201599999999999</v>
          </cell>
          <cell r="AF41">
            <v>68.835399999999993</v>
          </cell>
          <cell r="AG41">
            <v>58.020399999999995</v>
          </cell>
          <cell r="AH41">
            <v>121.166</v>
          </cell>
          <cell r="AI41">
            <v>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202.74600000000001</v>
          </cell>
          <cell r="D42">
            <v>479.05200000000002</v>
          </cell>
          <cell r="E42">
            <v>412.15199999999999</v>
          </cell>
          <cell r="F42">
            <v>261.81799999999998</v>
          </cell>
          <cell r="G42">
            <v>0</v>
          </cell>
          <cell r="H42">
            <v>1</v>
          </cell>
          <cell r="I42">
            <v>60</v>
          </cell>
          <cell r="J42">
            <v>397.14400000000001</v>
          </cell>
          <cell r="K42">
            <v>15.007999999999981</v>
          </cell>
          <cell r="L42">
            <v>0</v>
          </cell>
          <cell r="M42">
            <v>50</v>
          </cell>
          <cell r="N42">
            <v>30</v>
          </cell>
          <cell r="O42">
            <v>70</v>
          </cell>
          <cell r="V42">
            <v>180</v>
          </cell>
          <cell r="W42">
            <v>70.825400000000002</v>
          </cell>
          <cell r="Y42">
            <v>8.3560135205731267</v>
          </cell>
          <cell r="Z42">
            <v>3.69666814447924</v>
          </cell>
          <cell r="AC42">
            <v>58.024999999999999</v>
          </cell>
          <cell r="AD42">
            <v>0</v>
          </cell>
          <cell r="AE42">
            <v>63.248199999999997</v>
          </cell>
          <cell r="AF42">
            <v>75.193000000000012</v>
          </cell>
          <cell r="AG42">
            <v>68.689599999999999</v>
          </cell>
          <cell r="AH42">
            <v>127.233</v>
          </cell>
          <cell r="AI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47.283000000000001</v>
          </cell>
          <cell r="D43">
            <v>29.832000000000001</v>
          </cell>
          <cell r="E43">
            <v>29.478999999999999</v>
          </cell>
          <cell r="F43">
            <v>35.905999999999999</v>
          </cell>
          <cell r="G43">
            <v>0</v>
          </cell>
          <cell r="H43">
            <v>1</v>
          </cell>
          <cell r="I43">
            <v>180</v>
          </cell>
          <cell r="J43">
            <v>29.937999999999999</v>
          </cell>
          <cell r="K43">
            <v>-0.45899999999999963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V43">
            <v>30</v>
          </cell>
          <cell r="W43">
            <v>5.8957999999999995</v>
          </cell>
          <cell r="Y43">
            <v>11.178466026663051</v>
          </cell>
          <cell r="Z43">
            <v>6.0900980358899561</v>
          </cell>
          <cell r="AC43">
            <v>0</v>
          </cell>
          <cell r="AD43">
            <v>0</v>
          </cell>
          <cell r="AE43">
            <v>4.6281999999999996</v>
          </cell>
          <cell r="AF43">
            <v>5.4484000000000004</v>
          </cell>
          <cell r="AG43">
            <v>4.7690000000000001</v>
          </cell>
          <cell r="AH43">
            <v>10.787000000000001</v>
          </cell>
          <cell r="AI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423.20499999999998</v>
          </cell>
          <cell r="D44">
            <v>594.95399999999995</v>
          </cell>
          <cell r="E44">
            <v>710.38400000000001</v>
          </cell>
          <cell r="F44">
            <v>296.358</v>
          </cell>
          <cell r="G44">
            <v>0</v>
          </cell>
          <cell r="H44">
            <v>1</v>
          </cell>
          <cell r="I44">
            <v>60</v>
          </cell>
          <cell r="J44">
            <v>682.86699999999996</v>
          </cell>
          <cell r="K44">
            <v>27.517000000000053</v>
          </cell>
          <cell r="L44">
            <v>0</v>
          </cell>
          <cell r="M44">
            <v>90</v>
          </cell>
          <cell r="N44">
            <v>150</v>
          </cell>
          <cell r="O44">
            <v>120</v>
          </cell>
          <cell r="U44">
            <v>200</v>
          </cell>
          <cell r="V44">
            <v>200</v>
          </cell>
          <cell r="W44">
            <v>125.15260000000001</v>
          </cell>
          <cell r="Y44">
            <v>8.4405597646393282</v>
          </cell>
          <cell r="Z44">
            <v>2.3679731783438775</v>
          </cell>
          <cell r="AC44">
            <v>84.620999999999995</v>
          </cell>
          <cell r="AD44">
            <v>0</v>
          </cell>
          <cell r="AE44">
            <v>116.62259999999999</v>
          </cell>
          <cell r="AF44">
            <v>127.8616</v>
          </cell>
          <cell r="AG44">
            <v>107.37900000000002</v>
          </cell>
          <cell r="AH44">
            <v>222.37700000000001</v>
          </cell>
          <cell r="AI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9.7910000000000004</v>
          </cell>
          <cell r="D45">
            <v>257.15499999999997</v>
          </cell>
          <cell r="E45">
            <v>128.666</v>
          </cell>
          <cell r="F45">
            <v>60.957000000000001</v>
          </cell>
          <cell r="G45" t="str">
            <v>н</v>
          </cell>
          <cell r="H45">
            <v>1</v>
          </cell>
          <cell r="I45">
            <v>35</v>
          </cell>
          <cell r="J45">
            <v>140.01</v>
          </cell>
          <cell r="K45">
            <v>-11.343999999999994</v>
          </cell>
          <cell r="L45">
            <v>0</v>
          </cell>
          <cell r="M45">
            <v>10</v>
          </cell>
          <cell r="N45">
            <v>0</v>
          </cell>
          <cell r="O45">
            <v>10</v>
          </cell>
          <cell r="V45">
            <v>20</v>
          </cell>
          <cell r="W45">
            <v>10.892199999999999</v>
          </cell>
          <cell r="Y45">
            <v>9.2687427700556366</v>
          </cell>
          <cell r="Z45">
            <v>5.5963900773030248</v>
          </cell>
          <cell r="AC45">
            <v>74.204999999999998</v>
          </cell>
          <cell r="AD45">
            <v>0</v>
          </cell>
          <cell r="AE45">
            <v>12.240200000000002</v>
          </cell>
          <cell r="AF45">
            <v>7.5978000000000012</v>
          </cell>
          <cell r="AG45">
            <v>12.867399999999998</v>
          </cell>
          <cell r="AH45">
            <v>87.331999999999994</v>
          </cell>
          <cell r="AI45">
            <v>0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45.389000000000003</v>
          </cell>
          <cell r="D46">
            <v>524.53</v>
          </cell>
          <cell r="E46">
            <v>169.83600000000001</v>
          </cell>
          <cell r="F46">
            <v>246.61099999999999</v>
          </cell>
          <cell r="G46">
            <v>0</v>
          </cell>
          <cell r="H46">
            <v>1</v>
          </cell>
          <cell r="I46">
            <v>30</v>
          </cell>
          <cell r="J46">
            <v>171.34800000000001</v>
          </cell>
          <cell r="K46">
            <v>-1.5120000000000005</v>
          </cell>
          <cell r="L46">
            <v>0</v>
          </cell>
          <cell r="M46">
            <v>20</v>
          </cell>
          <cell r="N46">
            <v>0</v>
          </cell>
          <cell r="O46">
            <v>0</v>
          </cell>
          <cell r="W46">
            <v>21.289400000000001</v>
          </cell>
          <cell r="Y46">
            <v>12.523180549945042</v>
          </cell>
          <cell r="Z46">
            <v>11.583745901716346</v>
          </cell>
          <cell r="AC46">
            <v>63.389000000000003</v>
          </cell>
          <cell r="AD46">
            <v>0</v>
          </cell>
          <cell r="AE46">
            <v>25.333000000000006</v>
          </cell>
          <cell r="AF46">
            <v>22.2348</v>
          </cell>
          <cell r="AG46">
            <v>23.616800000000001</v>
          </cell>
          <cell r="AH46">
            <v>85.558000000000007</v>
          </cell>
          <cell r="AI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150.43100000000001</v>
          </cell>
          <cell r="D47">
            <v>202.36</v>
          </cell>
          <cell r="E47">
            <v>176.29599999999999</v>
          </cell>
          <cell r="F47">
            <v>102.25700000000001</v>
          </cell>
          <cell r="G47" t="str">
            <v>н</v>
          </cell>
          <cell r="H47">
            <v>1</v>
          </cell>
          <cell r="I47">
            <v>30</v>
          </cell>
          <cell r="J47">
            <v>179.16300000000001</v>
          </cell>
          <cell r="K47">
            <v>-2.8670000000000186</v>
          </cell>
          <cell r="L47">
            <v>0</v>
          </cell>
          <cell r="M47">
            <v>0</v>
          </cell>
          <cell r="N47">
            <v>0</v>
          </cell>
          <cell r="O47">
            <v>20</v>
          </cell>
          <cell r="U47">
            <v>50</v>
          </cell>
          <cell r="V47">
            <v>60</v>
          </cell>
          <cell r="W47">
            <v>30.500199999999996</v>
          </cell>
          <cell r="Y47">
            <v>7.6149336725660826</v>
          </cell>
          <cell r="Z47">
            <v>3.3526665398915423</v>
          </cell>
          <cell r="AC47">
            <v>23.795000000000002</v>
          </cell>
          <cell r="AD47">
            <v>0</v>
          </cell>
          <cell r="AE47">
            <v>25.5472</v>
          </cell>
          <cell r="AF47">
            <v>38.670999999999992</v>
          </cell>
          <cell r="AG47">
            <v>24.847600000000007</v>
          </cell>
          <cell r="AH47">
            <v>82.088999999999999</v>
          </cell>
          <cell r="AI47" t="str">
            <v>увел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427.64299999999997</v>
          </cell>
          <cell r="D48">
            <v>2019.758</v>
          </cell>
          <cell r="E48">
            <v>1013.87</v>
          </cell>
          <cell r="F48">
            <v>337.91</v>
          </cell>
          <cell r="G48">
            <v>0</v>
          </cell>
          <cell r="H48">
            <v>1</v>
          </cell>
          <cell r="I48">
            <v>30</v>
          </cell>
          <cell r="J48">
            <v>1009.11</v>
          </cell>
          <cell r="K48">
            <v>4.7599999999999909</v>
          </cell>
          <cell r="L48">
            <v>0</v>
          </cell>
          <cell r="M48">
            <v>150</v>
          </cell>
          <cell r="N48">
            <v>250</v>
          </cell>
          <cell r="O48">
            <v>250</v>
          </cell>
          <cell r="V48">
            <v>360</v>
          </cell>
          <cell r="W48">
            <v>177.3622</v>
          </cell>
          <cell r="Y48">
            <v>7.5997591369525193</v>
          </cell>
          <cell r="Z48">
            <v>1.9051973870418839</v>
          </cell>
          <cell r="AC48">
            <v>127.059</v>
          </cell>
          <cell r="AD48">
            <v>0</v>
          </cell>
          <cell r="AE48">
            <v>195.53879999999998</v>
          </cell>
          <cell r="AF48">
            <v>192.20459999999997</v>
          </cell>
          <cell r="AG48">
            <v>174.9486</v>
          </cell>
          <cell r="AH48">
            <v>317.31200000000001</v>
          </cell>
          <cell r="AI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52.853000000000002</v>
          </cell>
          <cell r="D49">
            <v>131.166</v>
          </cell>
          <cell r="E49">
            <v>80.078000000000003</v>
          </cell>
          <cell r="F49">
            <v>81.031999999999996</v>
          </cell>
          <cell r="G49">
            <v>0</v>
          </cell>
          <cell r="H49">
            <v>1</v>
          </cell>
          <cell r="I49">
            <v>40</v>
          </cell>
          <cell r="J49">
            <v>80.599999999999994</v>
          </cell>
          <cell r="K49">
            <v>-0.52199999999999136</v>
          </cell>
          <cell r="L49">
            <v>0</v>
          </cell>
          <cell r="M49">
            <v>0</v>
          </cell>
          <cell r="N49">
            <v>20</v>
          </cell>
          <cell r="O49">
            <v>0</v>
          </cell>
          <cell r="V49">
            <v>40</v>
          </cell>
          <cell r="W49">
            <v>16.015599999999999</v>
          </cell>
          <cell r="Y49">
            <v>8.805914233622218</v>
          </cell>
          <cell r="Z49">
            <v>5.0595669222508057</v>
          </cell>
          <cell r="AC49">
            <v>0</v>
          </cell>
          <cell r="AD49">
            <v>0</v>
          </cell>
          <cell r="AE49">
            <v>9.6059999999999999</v>
          </cell>
          <cell r="AF49">
            <v>12.635</v>
          </cell>
          <cell r="AG49">
            <v>12.506</v>
          </cell>
          <cell r="AH49">
            <v>21.821999999999999</v>
          </cell>
          <cell r="AI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164.994</v>
          </cell>
          <cell r="D50">
            <v>278.06900000000002</v>
          </cell>
          <cell r="E50">
            <v>157.233</v>
          </cell>
          <cell r="F50">
            <v>81.975999999999999</v>
          </cell>
          <cell r="G50" t="str">
            <v>н</v>
          </cell>
          <cell r="H50">
            <v>1</v>
          </cell>
          <cell r="I50">
            <v>35</v>
          </cell>
          <cell r="J50">
            <v>154.97200000000001</v>
          </cell>
          <cell r="K50">
            <v>2.2609999999999957</v>
          </cell>
          <cell r="L50">
            <v>0</v>
          </cell>
          <cell r="M50">
            <v>30</v>
          </cell>
          <cell r="N50">
            <v>0</v>
          </cell>
          <cell r="O50">
            <v>20</v>
          </cell>
          <cell r="U50">
            <v>100</v>
          </cell>
          <cell r="V50">
            <v>40</v>
          </cell>
          <cell r="W50">
            <v>31.4466</v>
          </cell>
          <cell r="Y50">
            <v>8.6488205402173843</v>
          </cell>
          <cell r="Z50">
            <v>2.6068318991560298</v>
          </cell>
          <cell r="AC50">
            <v>0</v>
          </cell>
          <cell r="AD50">
            <v>0</v>
          </cell>
          <cell r="AE50">
            <v>22.806199999999997</v>
          </cell>
          <cell r="AF50">
            <v>34.323999999999998</v>
          </cell>
          <cell r="AG50">
            <v>27.187800000000003</v>
          </cell>
          <cell r="AH50">
            <v>20.39</v>
          </cell>
          <cell r="AI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112.744</v>
          </cell>
          <cell r="D51">
            <v>127.34</v>
          </cell>
          <cell r="E51">
            <v>126.298</v>
          </cell>
          <cell r="F51">
            <v>33.956000000000003</v>
          </cell>
          <cell r="G51">
            <v>0</v>
          </cell>
          <cell r="H51">
            <v>1</v>
          </cell>
          <cell r="I51">
            <v>30</v>
          </cell>
          <cell r="J51">
            <v>150.53299999999999</v>
          </cell>
          <cell r="K51">
            <v>-24.234999999999985</v>
          </cell>
          <cell r="L51">
            <v>0</v>
          </cell>
          <cell r="M51">
            <v>0</v>
          </cell>
          <cell r="N51">
            <v>40</v>
          </cell>
          <cell r="O51">
            <v>20</v>
          </cell>
          <cell r="U51">
            <v>20</v>
          </cell>
          <cell r="V51">
            <v>40</v>
          </cell>
          <cell r="W51">
            <v>20.4542</v>
          </cell>
          <cell r="Y51">
            <v>7.5268648981627253</v>
          </cell>
          <cell r="Z51">
            <v>1.6600991483411722</v>
          </cell>
          <cell r="AC51">
            <v>24.027000000000001</v>
          </cell>
          <cell r="AD51">
            <v>0</v>
          </cell>
          <cell r="AE51">
            <v>18.2926</v>
          </cell>
          <cell r="AF51">
            <v>19.511599999999998</v>
          </cell>
          <cell r="AG51">
            <v>15.9298</v>
          </cell>
          <cell r="AH51">
            <v>48.529000000000003</v>
          </cell>
          <cell r="AI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236.178</v>
          </cell>
          <cell r="D52">
            <v>862.30700000000002</v>
          </cell>
          <cell r="E52">
            <v>394.75900000000001</v>
          </cell>
          <cell r="F52">
            <v>170.536</v>
          </cell>
          <cell r="G52" t="str">
            <v>н</v>
          </cell>
          <cell r="H52">
            <v>1</v>
          </cell>
          <cell r="I52">
            <v>45</v>
          </cell>
          <cell r="J52">
            <v>391.44200000000001</v>
          </cell>
          <cell r="K52">
            <v>3.3170000000000073</v>
          </cell>
          <cell r="L52">
            <v>0</v>
          </cell>
          <cell r="M52">
            <v>80</v>
          </cell>
          <cell r="N52">
            <v>50</v>
          </cell>
          <cell r="O52">
            <v>60</v>
          </cell>
          <cell r="U52">
            <v>100</v>
          </cell>
          <cell r="V52">
            <v>140</v>
          </cell>
          <cell r="W52">
            <v>71.349800000000002</v>
          </cell>
          <cell r="Y52">
            <v>8.4167860316356879</v>
          </cell>
          <cell r="Z52">
            <v>2.3901398462224139</v>
          </cell>
          <cell r="AC52">
            <v>38.01</v>
          </cell>
          <cell r="AD52">
            <v>0</v>
          </cell>
          <cell r="AE52">
            <v>54.763200000000005</v>
          </cell>
          <cell r="AF52">
            <v>74.128799999999998</v>
          </cell>
          <cell r="AG52">
            <v>65.118599999999986</v>
          </cell>
          <cell r="AH52">
            <v>113.49299999999999</v>
          </cell>
          <cell r="AI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150.381</v>
          </cell>
          <cell r="D53">
            <v>562.976</v>
          </cell>
          <cell r="E53">
            <v>323.21899999999999</v>
          </cell>
          <cell r="F53">
            <v>26.529</v>
          </cell>
          <cell r="G53" t="str">
            <v>н</v>
          </cell>
          <cell r="H53">
            <v>1</v>
          </cell>
          <cell r="I53">
            <v>45</v>
          </cell>
          <cell r="J53">
            <v>347.44200000000001</v>
          </cell>
          <cell r="K53">
            <v>-24.223000000000013</v>
          </cell>
          <cell r="L53">
            <v>0</v>
          </cell>
          <cell r="M53">
            <v>30</v>
          </cell>
          <cell r="N53">
            <v>130</v>
          </cell>
          <cell r="O53">
            <v>60</v>
          </cell>
          <cell r="U53">
            <v>100</v>
          </cell>
          <cell r="V53">
            <v>100</v>
          </cell>
          <cell r="W53">
            <v>51.980999999999995</v>
          </cell>
          <cell r="Y53">
            <v>8.5902348935187867</v>
          </cell>
          <cell r="Z53">
            <v>0.51035955445258852</v>
          </cell>
          <cell r="AC53">
            <v>63.314</v>
          </cell>
          <cell r="AD53">
            <v>0</v>
          </cell>
          <cell r="AE53">
            <v>37.847200000000001</v>
          </cell>
          <cell r="AF53">
            <v>23.896599999999999</v>
          </cell>
          <cell r="AG53">
            <v>42.216799999999999</v>
          </cell>
          <cell r="AH53">
            <v>104.89400000000001</v>
          </cell>
          <cell r="AI53" t="str">
            <v>зв50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176.971</v>
          </cell>
          <cell r="D54">
            <v>386.88400000000001</v>
          </cell>
          <cell r="E54">
            <v>326.185</v>
          </cell>
          <cell r="F54">
            <v>77.643000000000001</v>
          </cell>
          <cell r="G54" t="str">
            <v>н</v>
          </cell>
          <cell r="H54">
            <v>1</v>
          </cell>
          <cell r="I54">
            <v>45</v>
          </cell>
          <cell r="J54">
            <v>332.43299999999999</v>
          </cell>
          <cell r="K54">
            <v>-6.2479999999999905</v>
          </cell>
          <cell r="L54">
            <v>0</v>
          </cell>
          <cell r="M54">
            <v>40</v>
          </cell>
          <cell r="N54">
            <v>100</v>
          </cell>
          <cell r="O54">
            <v>60</v>
          </cell>
          <cell r="U54">
            <v>100</v>
          </cell>
          <cell r="V54">
            <v>80</v>
          </cell>
          <cell r="W54">
            <v>52.507799999999996</v>
          </cell>
          <cell r="Y54">
            <v>8.7157146176377616</v>
          </cell>
          <cell r="Z54">
            <v>1.4786945939460425</v>
          </cell>
          <cell r="AC54">
            <v>63.646000000000001</v>
          </cell>
          <cell r="AD54">
            <v>0</v>
          </cell>
          <cell r="AE54">
            <v>46.249400000000001</v>
          </cell>
          <cell r="AF54">
            <v>45.259399999999999</v>
          </cell>
          <cell r="AG54">
            <v>45.599800000000002</v>
          </cell>
          <cell r="AH54">
            <v>111.947</v>
          </cell>
          <cell r="AI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2307</v>
          </cell>
          <cell r="D55">
            <v>3343</v>
          </cell>
          <cell r="E55">
            <v>2464</v>
          </cell>
          <cell r="F55">
            <v>1267</v>
          </cell>
          <cell r="G55" t="str">
            <v>акк</v>
          </cell>
          <cell r="H55">
            <v>0.35</v>
          </cell>
          <cell r="I55">
            <v>40</v>
          </cell>
          <cell r="J55">
            <v>2013</v>
          </cell>
          <cell r="K55">
            <v>451</v>
          </cell>
          <cell r="L55">
            <v>0</v>
          </cell>
          <cell r="M55">
            <v>300</v>
          </cell>
          <cell r="N55">
            <v>500</v>
          </cell>
          <cell r="O55">
            <v>500</v>
          </cell>
          <cell r="V55">
            <v>650</v>
          </cell>
          <cell r="W55">
            <v>404</v>
          </cell>
          <cell r="Y55">
            <v>7.9628712871287126</v>
          </cell>
          <cell r="Z55">
            <v>3.136138613861386</v>
          </cell>
          <cell r="AC55">
            <v>444</v>
          </cell>
          <cell r="AD55">
            <v>0</v>
          </cell>
          <cell r="AE55">
            <v>428</v>
          </cell>
          <cell r="AF55">
            <v>468.8</v>
          </cell>
          <cell r="AG55">
            <v>374.6</v>
          </cell>
          <cell r="AH55">
            <v>781</v>
          </cell>
          <cell r="AI55" t="str">
            <v>ск-150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3241</v>
          </cell>
          <cell r="D56">
            <v>7421</v>
          </cell>
          <cell r="E56">
            <v>5254</v>
          </cell>
          <cell r="F56">
            <v>2621</v>
          </cell>
          <cell r="G56" t="str">
            <v>акк</v>
          </cell>
          <cell r="H56">
            <v>0.4</v>
          </cell>
          <cell r="I56">
            <v>40</v>
          </cell>
          <cell r="J56">
            <v>4128</v>
          </cell>
          <cell r="K56">
            <v>1126</v>
          </cell>
          <cell r="L56">
            <v>0</v>
          </cell>
          <cell r="M56">
            <v>400</v>
          </cell>
          <cell r="N56">
            <v>1500</v>
          </cell>
          <cell r="O56">
            <v>1000</v>
          </cell>
          <cell r="V56">
            <v>1600</v>
          </cell>
          <cell r="W56">
            <v>891.2</v>
          </cell>
          <cell r="Y56">
            <v>7.990350089766606</v>
          </cell>
          <cell r="Z56">
            <v>2.9409784560143626</v>
          </cell>
          <cell r="AC56">
            <v>462</v>
          </cell>
          <cell r="AD56">
            <v>336</v>
          </cell>
          <cell r="AE56">
            <v>1025.2</v>
          </cell>
          <cell r="AF56">
            <v>888.2</v>
          </cell>
          <cell r="AG56">
            <v>866.2</v>
          </cell>
          <cell r="AH56">
            <v>1198</v>
          </cell>
          <cell r="AI56" t="str">
            <v>ск-250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2387</v>
          </cell>
          <cell r="D57">
            <v>5134</v>
          </cell>
          <cell r="E57">
            <v>3764</v>
          </cell>
          <cell r="F57">
            <v>3706</v>
          </cell>
          <cell r="G57">
            <v>0</v>
          </cell>
          <cell r="H57">
            <v>0.45</v>
          </cell>
          <cell r="I57">
            <v>45</v>
          </cell>
          <cell r="J57">
            <v>3767</v>
          </cell>
          <cell r="K57">
            <v>-3</v>
          </cell>
          <cell r="L57">
            <v>0</v>
          </cell>
          <cell r="M57">
            <v>500</v>
          </cell>
          <cell r="N57">
            <v>0</v>
          </cell>
          <cell r="O57">
            <v>0</v>
          </cell>
          <cell r="V57">
            <v>450</v>
          </cell>
          <cell r="W57">
            <v>582.79999999999995</v>
          </cell>
          <cell r="Y57">
            <v>7.9890185312285524</v>
          </cell>
          <cell r="Z57">
            <v>6.3589567604667128</v>
          </cell>
          <cell r="AC57">
            <v>380</v>
          </cell>
          <cell r="AD57">
            <v>470</v>
          </cell>
          <cell r="AE57">
            <v>721.4</v>
          </cell>
          <cell r="AF57">
            <v>839.6</v>
          </cell>
          <cell r="AG57">
            <v>775</v>
          </cell>
          <cell r="AH57">
            <v>1076</v>
          </cell>
          <cell r="AI57" t="str">
            <v>продянв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1076.6369999999999</v>
          </cell>
          <cell r="D58">
            <v>1456.03</v>
          </cell>
          <cell r="E58">
            <v>1088</v>
          </cell>
          <cell r="F58">
            <v>593</v>
          </cell>
          <cell r="G58" t="str">
            <v>акк</v>
          </cell>
          <cell r="H58">
            <v>1</v>
          </cell>
          <cell r="I58">
            <v>40</v>
          </cell>
          <cell r="J58">
            <v>658.85299999999995</v>
          </cell>
          <cell r="K58">
            <v>429.14700000000005</v>
          </cell>
          <cell r="L58">
            <v>0</v>
          </cell>
          <cell r="M58">
            <v>100</v>
          </cell>
          <cell r="N58">
            <v>190</v>
          </cell>
          <cell r="O58">
            <v>200</v>
          </cell>
          <cell r="U58">
            <v>200</v>
          </cell>
          <cell r="V58">
            <v>250</v>
          </cell>
          <cell r="W58">
            <v>187.99619999999999</v>
          </cell>
          <cell r="Y58">
            <v>8.1544201425347964</v>
          </cell>
          <cell r="Z58">
            <v>3.1543190766621882</v>
          </cell>
          <cell r="AC58">
            <v>148.01900000000001</v>
          </cell>
          <cell r="AD58">
            <v>0</v>
          </cell>
          <cell r="AE58">
            <v>203.56620000000001</v>
          </cell>
          <cell r="AF58">
            <v>217.6302</v>
          </cell>
          <cell r="AG58">
            <v>182.2302</v>
          </cell>
          <cell r="AH58">
            <v>249.98699999999999</v>
          </cell>
          <cell r="AI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490</v>
          </cell>
          <cell r="D59">
            <v>1026</v>
          </cell>
          <cell r="E59">
            <v>326</v>
          </cell>
          <cell r="F59">
            <v>1169</v>
          </cell>
          <cell r="G59">
            <v>0</v>
          </cell>
          <cell r="H59">
            <v>0.1</v>
          </cell>
          <cell r="I59">
            <v>730</v>
          </cell>
          <cell r="J59">
            <v>347</v>
          </cell>
          <cell r="K59">
            <v>-21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W59">
            <v>65.2</v>
          </cell>
          <cell r="Y59">
            <v>17.929447852760735</v>
          </cell>
          <cell r="Z59">
            <v>17.929447852760735</v>
          </cell>
          <cell r="AC59">
            <v>0</v>
          </cell>
          <cell r="AD59">
            <v>0</v>
          </cell>
          <cell r="AE59">
            <v>69.400000000000006</v>
          </cell>
          <cell r="AF59">
            <v>86.8</v>
          </cell>
          <cell r="AG59">
            <v>75.599999999999994</v>
          </cell>
          <cell r="AH59">
            <v>63</v>
          </cell>
          <cell r="AI59" t="str">
            <v>склад</v>
          </cell>
        </row>
        <row r="60">
          <cell r="A60" t="str">
            <v xml:space="preserve"> 290  Колбаса Царедворская, 0,4кг ТМ Стародворье  Поком</v>
          </cell>
          <cell r="B60" t="str">
            <v>шт</v>
          </cell>
          <cell r="C60">
            <v>126</v>
          </cell>
          <cell r="D60">
            <v>104</v>
          </cell>
          <cell r="E60">
            <v>146</v>
          </cell>
          <cell r="F60">
            <v>82</v>
          </cell>
          <cell r="G60" t="str">
            <v>нов</v>
          </cell>
          <cell r="H60">
            <v>0.4</v>
          </cell>
          <cell r="I60" t="e">
            <v>#N/A</v>
          </cell>
          <cell r="J60">
            <v>151</v>
          </cell>
          <cell r="K60">
            <v>-5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V60">
            <v>40</v>
          </cell>
          <cell r="W60">
            <v>13.2</v>
          </cell>
          <cell r="Y60">
            <v>9.2424242424242422</v>
          </cell>
          <cell r="Z60">
            <v>6.2121212121212128</v>
          </cell>
          <cell r="AC60">
            <v>80</v>
          </cell>
          <cell r="AD60">
            <v>0</v>
          </cell>
          <cell r="AE60">
            <v>18</v>
          </cell>
          <cell r="AF60">
            <v>22.8</v>
          </cell>
          <cell r="AG60">
            <v>11.6</v>
          </cell>
          <cell r="AH60">
            <v>88</v>
          </cell>
          <cell r="AI60" t="str">
            <v>увел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575</v>
          </cell>
          <cell r="D61">
            <v>1312</v>
          </cell>
          <cell r="E61">
            <v>1454</v>
          </cell>
          <cell r="F61">
            <v>392</v>
          </cell>
          <cell r="G61">
            <v>0</v>
          </cell>
          <cell r="H61">
            <v>0.35</v>
          </cell>
          <cell r="I61">
            <v>40</v>
          </cell>
          <cell r="J61">
            <v>1490</v>
          </cell>
          <cell r="K61">
            <v>-36</v>
          </cell>
          <cell r="L61">
            <v>0</v>
          </cell>
          <cell r="M61">
            <v>100</v>
          </cell>
          <cell r="N61">
            <v>700</v>
          </cell>
          <cell r="O61">
            <v>400</v>
          </cell>
          <cell r="V61">
            <v>400</v>
          </cell>
          <cell r="W61">
            <v>242.8</v>
          </cell>
          <cell r="Y61">
            <v>8.2042833607907735</v>
          </cell>
          <cell r="Z61">
            <v>1.6144975288303129</v>
          </cell>
          <cell r="AC61">
            <v>240</v>
          </cell>
          <cell r="AD61">
            <v>0</v>
          </cell>
          <cell r="AE61">
            <v>202.2</v>
          </cell>
          <cell r="AF61">
            <v>214</v>
          </cell>
          <cell r="AG61">
            <v>200.2</v>
          </cell>
          <cell r="AH61">
            <v>471</v>
          </cell>
          <cell r="AI61">
            <v>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151.01599999999999</v>
          </cell>
          <cell r="D62">
            <v>661.67</v>
          </cell>
          <cell r="E62">
            <v>271.07900000000001</v>
          </cell>
          <cell r="F62">
            <v>122.202</v>
          </cell>
          <cell r="G62">
            <v>0</v>
          </cell>
          <cell r="H62">
            <v>1</v>
          </cell>
          <cell r="I62">
            <v>40</v>
          </cell>
          <cell r="J62">
            <v>257.01100000000002</v>
          </cell>
          <cell r="K62">
            <v>14.067999999999984</v>
          </cell>
          <cell r="L62">
            <v>0</v>
          </cell>
          <cell r="M62">
            <v>40</v>
          </cell>
          <cell r="N62">
            <v>100</v>
          </cell>
          <cell r="O62">
            <v>60</v>
          </cell>
          <cell r="V62">
            <v>100</v>
          </cell>
          <cell r="W62">
            <v>49.911000000000001</v>
          </cell>
          <cell r="Y62">
            <v>8.4590971930035455</v>
          </cell>
          <cell r="Z62">
            <v>2.4483981487046944</v>
          </cell>
          <cell r="AC62">
            <v>21.524000000000001</v>
          </cell>
          <cell r="AD62">
            <v>0</v>
          </cell>
          <cell r="AE62">
            <v>42.323399999999999</v>
          </cell>
          <cell r="AF62">
            <v>49.330399999999997</v>
          </cell>
          <cell r="AG62">
            <v>43.254399999999997</v>
          </cell>
          <cell r="AH62">
            <v>82.721000000000004</v>
          </cell>
          <cell r="AI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1596</v>
          </cell>
          <cell r="D63">
            <v>3708</v>
          </cell>
          <cell r="E63">
            <v>3192</v>
          </cell>
          <cell r="F63">
            <v>2035</v>
          </cell>
          <cell r="G63">
            <v>0</v>
          </cell>
          <cell r="H63">
            <v>0.4</v>
          </cell>
          <cell r="I63">
            <v>35</v>
          </cell>
          <cell r="J63">
            <v>3214</v>
          </cell>
          <cell r="K63">
            <v>-22</v>
          </cell>
          <cell r="L63">
            <v>0</v>
          </cell>
          <cell r="M63">
            <v>500</v>
          </cell>
          <cell r="N63">
            <v>200</v>
          </cell>
          <cell r="O63">
            <v>600</v>
          </cell>
          <cell r="V63">
            <v>1200</v>
          </cell>
          <cell r="W63">
            <v>558</v>
          </cell>
          <cell r="Y63">
            <v>8.1272401433691748</v>
          </cell>
          <cell r="Z63">
            <v>3.6469534050179213</v>
          </cell>
          <cell r="AC63">
            <v>402</v>
          </cell>
          <cell r="AD63">
            <v>0</v>
          </cell>
          <cell r="AE63">
            <v>602.4</v>
          </cell>
          <cell r="AF63">
            <v>643</v>
          </cell>
          <cell r="AG63">
            <v>600.20000000000005</v>
          </cell>
          <cell r="AH63">
            <v>1026</v>
          </cell>
          <cell r="AI63" t="e">
            <v>#N/A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1678</v>
          </cell>
          <cell r="D64">
            <v>4153</v>
          </cell>
          <cell r="E64">
            <v>3599</v>
          </cell>
          <cell r="F64">
            <v>2083</v>
          </cell>
          <cell r="G64">
            <v>0</v>
          </cell>
          <cell r="H64">
            <v>0.4</v>
          </cell>
          <cell r="I64">
            <v>40</v>
          </cell>
          <cell r="J64">
            <v>3681</v>
          </cell>
          <cell r="K64">
            <v>-82</v>
          </cell>
          <cell r="L64">
            <v>0</v>
          </cell>
          <cell r="M64">
            <v>600</v>
          </cell>
          <cell r="N64">
            <v>500</v>
          </cell>
          <cell r="O64">
            <v>700</v>
          </cell>
          <cell r="V64">
            <v>1200</v>
          </cell>
          <cell r="W64">
            <v>631</v>
          </cell>
          <cell r="Y64">
            <v>8.0554675118858956</v>
          </cell>
          <cell r="Z64">
            <v>3.3011093502377178</v>
          </cell>
          <cell r="AC64">
            <v>444</v>
          </cell>
          <cell r="AD64">
            <v>0</v>
          </cell>
          <cell r="AE64">
            <v>734.8</v>
          </cell>
          <cell r="AF64">
            <v>690</v>
          </cell>
          <cell r="AG64">
            <v>654.79999999999995</v>
          </cell>
          <cell r="AH64">
            <v>1063</v>
          </cell>
          <cell r="AI64" t="e">
            <v>#N/A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-28.085999999999999</v>
          </cell>
          <cell r="D65">
            <v>331.64</v>
          </cell>
          <cell r="E65">
            <v>59.686999999999998</v>
          </cell>
          <cell r="F65">
            <v>114.04900000000001</v>
          </cell>
          <cell r="G65" t="str">
            <v>лид, я</v>
          </cell>
          <cell r="H65">
            <v>1</v>
          </cell>
          <cell r="I65">
            <v>40</v>
          </cell>
          <cell r="J65">
            <v>110.901</v>
          </cell>
          <cell r="K65">
            <v>-51.213999999999999</v>
          </cell>
          <cell r="L65">
            <v>0</v>
          </cell>
          <cell r="M65">
            <v>70</v>
          </cell>
          <cell r="N65">
            <v>30</v>
          </cell>
          <cell r="O65">
            <v>50</v>
          </cell>
          <cell r="W65">
            <v>11.9374</v>
          </cell>
          <cell r="Y65">
            <v>22.119473252131954</v>
          </cell>
          <cell r="Z65">
            <v>9.553922964799705</v>
          </cell>
          <cell r="AC65">
            <v>0</v>
          </cell>
          <cell r="AD65">
            <v>0</v>
          </cell>
          <cell r="AE65">
            <v>9.8154000000000003</v>
          </cell>
          <cell r="AF65">
            <v>12.0724</v>
          </cell>
          <cell r="AG65">
            <v>10.9474</v>
          </cell>
          <cell r="AH65">
            <v>12.231</v>
          </cell>
          <cell r="AI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462.94</v>
          </cell>
          <cell r="D66">
            <v>495.92599999999999</v>
          </cell>
          <cell r="E66">
            <v>411</v>
          </cell>
          <cell r="F66">
            <v>293</v>
          </cell>
          <cell r="G66" t="str">
            <v>акк</v>
          </cell>
          <cell r="H66">
            <v>1</v>
          </cell>
          <cell r="I66">
            <v>40</v>
          </cell>
          <cell r="J66">
            <v>161.09700000000001</v>
          </cell>
          <cell r="K66">
            <v>249.90299999999999</v>
          </cell>
          <cell r="L66">
            <v>0</v>
          </cell>
          <cell r="M66">
            <v>50</v>
          </cell>
          <cell r="N66">
            <v>0</v>
          </cell>
          <cell r="O66">
            <v>120</v>
          </cell>
          <cell r="U66">
            <v>100</v>
          </cell>
          <cell r="V66">
            <v>120</v>
          </cell>
          <cell r="W66">
            <v>82.2</v>
          </cell>
          <cell r="Y66">
            <v>8.3090024330900238</v>
          </cell>
          <cell r="Z66">
            <v>3.5644768856447686</v>
          </cell>
          <cell r="AC66">
            <v>0</v>
          </cell>
          <cell r="AD66">
            <v>0</v>
          </cell>
          <cell r="AE66">
            <v>68.599999999999994</v>
          </cell>
          <cell r="AF66">
            <v>86.700800000000001</v>
          </cell>
          <cell r="AG66">
            <v>81.500799999999998</v>
          </cell>
          <cell r="AH66">
            <v>44.594000000000001</v>
          </cell>
          <cell r="AI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579</v>
          </cell>
          <cell r="D67">
            <v>1367</v>
          </cell>
          <cell r="E67">
            <v>1581</v>
          </cell>
          <cell r="F67">
            <v>339</v>
          </cell>
          <cell r="G67" t="str">
            <v>лид, я</v>
          </cell>
          <cell r="H67">
            <v>0.35</v>
          </cell>
          <cell r="I67">
            <v>40</v>
          </cell>
          <cell r="J67">
            <v>1606</v>
          </cell>
          <cell r="K67">
            <v>-25</v>
          </cell>
          <cell r="L67">
            <v>0</v>
          </cell>
          <cell r="M67">
            <v>100</v>
          </cell>
          <cell r="N67">
            <v>800</v>
          </cell>
          <cell r="O67">
            <v>500</v>
          </cell>
          <cell r="V67">
            <v>500</v>
          </cell>
          <cell r="W67">
            <v>251.4</v>
          </cell>
          <cell r="Y67">
            <v>8.9061256961018298</v>
          </cell>
          <cell r="Z67">
            <v>1.3484486873508352</v>
          </cell>
          <cell r="AC67">
            <v>324</v>
          </cell>
          <cell r="AD67">
            <v>0</v>
          </cell>
          <cell r="AE67">
            <v>185.4</v>
          </cell>
          <cell r="AF67">
            <v>231.4</v>
          </cell>
          <cell r="AG67">
            <v>204.8</v>
          </cell>
          <cell r="AH67">
            <v>554</v>
          </cell>
          <cell r="AI67">
            <v>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1129</v>
          </cell>
          <cell r="D68">
            <v>1493</v>
          </cell>
          <cell r="E68">
            <v>2005</v>
          </cell>
          <cell r="F68">
            <v>562</v>
          </cell>
          <cell r="G68" t="str">
            <v>неакк</v>
          </cell>
          <cell r="H68">
            <v>0.35</v>
          </cell>
          <cell r="I68">
            <v>40</v>
          </cell>
          <cell r="J68">
            <v>2032</v>
          </cell>
          <cell r="K68">
            <v>-27</v>
          </cell>
          <cell r="L68">
            <v>0</v>
          </cell>
          <cell r="M68">
            <v>150</v>
          </cell>
          <cell r="N68">
            <v>800</v>
          </cell>
          <cell r="O68">
            <v>500</v>
          </cell>
          <cell r="V68">
            <v>700</v>
          </cell>
          <cell r="W68">
            <v>336.2</v>
          </cell>
          <cell r="Y68">
            <v>8.0666270077334925</v>
          </cell>
          <cell r="Z68">
            <v>1.671624033313504</v>
          </cell>
          <cell r="AC68">
            <v>324</v>
          </cell>
          <cell r="AD68">
            <v>0</v>
          </cell>
          <cell r="AE68">
            <v>289</v>
          </cell>
          <cell r="AF68">
            <v>358.8</v>
          </cell>
          <cell r="AG68">
            <v>285.2</v>
          </cell>
          <cell r="AH68">
            <v>646</v>
          </cell>
          <cell r="AI68">
            <v>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517</v>
          </cell>
          <cell r="D69">
            <v>988</v>
          </cell>
          <cell r="E69">
            <v>949</v>
          </cell>
          <cell r="F69">
            <v>518</v>
          </cell>
          <cell r="G69">
            <v>0</v>
          </cell>
          <cell r="H69">
            <v>0.4</v>
          </cell>
          <cell r="I69">
            <v>35</v>
          </cell>
          <cell r="J69">
            <v>968</v>
          </cell>
          <cell r="K69">
            <v>-19</v>
          </cell>
          <cell r="L69">
            <v>0</v>
          </cell>
          <cell r="M69">
            <v>120</v>
          </cell>
          <cell r="N69">
            <v>260</v>
          </cell>
          <cell r="O69">
            <v>250</v>
          </cell>
          <cell r="V69">
            <v>260</v>
          </cell>
          <cell r="W69">
            <v>175.4</v>
          </cell>
          <cell r="Y69">
            <v>8.0273660205245143</v>
          </cell>
          <cell r="Z69">
            <v>2.9532497149372863</v>
          </cell>
          <cell r="AC69">
            <v>72</v>
          </cell>
          <cell r="AD69">
            <v>0</v>
          </cell>
          <cell r="AE69">
            <v>193.2</v>
          </cell>
          <cell r="AF69">
            <v>198.2</v>
          </cell>
          <cell r="AG69">
            <v>172.2</v>
          </cell>
          <cell r="AH69">
            <v>215</v>
          </cell>
          <cell r="AI69">
            <v>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129.83799999999999</v>
          </cell>
          <cell r="D70">
            <v>523.25300000000004</v>
          </cell>
          <cell r="E70">
            <v>316.13</v>
          </cell>
          <cell r="F70">
            <v>324.66300000000001</v>
          </cell>
          <cell r="G70">
            <v>0</v>
          </cell>
          <cell r="H70">
            <v>1</v>
          </cell>
          <cell r="I70">
            <v>50</v>
          </cell>
          <cell r="J70">
            <v>321.47399999999999</v>
          </cell>
          <cell r="K70">
            <v>-5.3439999999999941</v>
          </cell>
          <cell r="L70">
            <v>0</v>
          </cell>
          <cell r="M70">
            <v>30</v>
          </cell>
          <cell r="N70">
            <v>0</v>
          </cell>
          <cell r="O70">
            <v>50</v>
          </cell>
          <cell r="W70">
            <v>43.862400000000001</v>
          </cell>
          <cell r="Y70">
            <v>9.2257377617275846</v>
          </cell>
          <cell r="Z70">
            <v>7.4018521558327866</v>
          </cell>
          <cell r="AC70">
            <v>96.817999999999998</v>
          </cell>
          <cell r="AD70">
            <v>0</v>
          </cell>
          <cell r="AE70">
            <v>40.038400000000003</v>
          </cell>
          <cell r="AF70">
            <v>39.087600000000002</v>
          </cell>
          <cell r="AG70">
            <v>42.655799999999992</v>
          </cell>
          <cell r="AH70">
            <v>147.84399999999999</v>
          </cell>
          <cell r="AI70" t="e">
            <v>#N/A</v>
          </cell>
        </row>
        <row r="71">
          <cell r="A71" t="str">
            <v xml:space="preserve"> 315  Колбаса вареная Молокуша ТМ Вязанка ВЕС, ПОКОМ</v>
          </cell>
          <cell r="B71" t="str">
            <v>кг</v>
          </cell>
          <cell r="C71">
            <v>388.59100000000001</v>
          </cell>
          <cell r="D71">
            <v>818.7</v>
          </cell>
          <cell r="E71">
            <v>669.64099999999996</v>
          </cell>
          <cell r="F71">
            <v>515.95600000000002</v>
          </cell>
          <cell r="G71" t="str">
            <v>н</v>
          </cell>
          <cell r="H71">
            <v>1</v>
          </cell>
          <cell r="I71">
            <v>50</v>
          </cell>
          <cell r="J71">
            <v>663.06899999999996</v>
          </cell>
          <cell r="K71">
            <v>6.5720000000000027</v>
          </cell>
          <cell r="L71">
            <v>0</v>
          </cell>
          <cell r="M71">
            <v>100</v>
          </cell>
          <cell r="N71">
            <v>0</v>
          </cell>
          <cell r="O71">
            <v>200</v>
          </cell>
          <cell r="V71">
            <v>250</v>
          </cell>
          <cell r="W71">
            <v>122.9374</v>
          </cell>
          <cell r="Y71">
            <v>8.6707218470538674</v>
          </cell>
          <cell r="Z71">
            <v>4.1969002110016973</v>
          </cell>
          <cell r="AC71">
            <v>54.954000000000001</v>
          </cell>
          <cell r="AD71">
            <v>0</v>
          </cell>
          <cell r="AE71">
            <v>211.53180000000003</v>
          </cell>
          <cell r="AF71">
            <v>135.3664</v>
          </cell>
          <cell r="AG71">
            <v>134.08519999999999</v>
          </cell>
          <cell r="AH71">
            <v>209.68100000000001</v>
          </cell>
          <cell r="AI71" t="str">
            <v>оконч</v>
          </cell>
        </row>
        <row r="72">
          <cell r="A72" t="str">
            <v xml:space="preserve"> 316  Колбаса Нежная ТМ Зареченские ВЕС  ПОКОМ</v>
          </cell>
          <cell r="B72" t="str">
            <v>кг</v>
          </cell>
          <cell r="C72">
            <v>116.518</v>
          </cell>
          <cell r="D72">
            <v>318.52300000000002</v>
          </cell>
          <cell r="E72">
            <v>149.39699999999999</v>
          </cell>
          <cell r="F72">
            <v>128.011</v>
          </cell>
          <cell r="G72">
            <v>0</v>
          </cell>
          <cell r="H72">
            <v>1</v>
          </cell>
          <cell r="I72">
            <v>50</v>
          </cell>
          <cell r="J72">
            <v>148.441</v>
          </cell>
          <cell r="K72">
            <v>0.95599999999998886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V72">
            <v>80</v>
          </cell>
          <cell r="W72">
            <v>22.6524</v>
          </cell>
          <cell r="Y72">
            <v>9.1827356041743915</v>
          </cell>
          <cell r="Z72">
            <v>5.6511009870918754</v>
          </cell>
          <cell r="AC72">
            <v>36.134999999999998</v>
          </cell>
          <cell r="AD72">
            <v>0</v>
          </cell>
          <cell r="AE72">
            <v>22.858000000000001</v>
          </cell>
          <cell r="AF72">
            <v>24.0656</v>
          </cell>
          <cell r="AG72">
            <v>24.005199999999999</v>
          </cell>
          <cell r="AH72">
            <v>57.658999999999999</v>
          </cell>
          <cell r="AI72">
            <v>0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1226.1030000000001</v>
          </cell>
          <cell r="D73">
            <v>5786.1970000000001</v>
          </cell>
          <cell r="E73">
            <v>2901.1309999999999</v>
          </cell>
          <cell r="F73">
            <v>1483.6659999999999</v>
          </cell>
          <cell r="G73">
            <v>0</v>
          </cell>
          <cell r="H73">
            <v>1</v>
          </cell>
          <cell r="I73">
            <v>40</v>
          </cell>
          <cell r="J73">
            <v>2842.4369999999999</v>
          </cell>
          <cell r="K73">
            <v>58.69399999999996</v>
          </cell>
          <cell r="L73">
            <v>0</v>
          </cell>
          <cell r="M73">
            <v>250</v>
          </cell>
          <cell r="N73">
            <v>400</v>
          </cell>
          <cell r="O73">
            <v>600</v>
          </cell>
          <cell r="V73">
            <v>900</v>
          </cell>
          <cell r="W73">
            <v>453.64</v>
          </cell>
          <cell r="Y73">
            <v>8.010021162155013</v>
          </cell>
          <cell r="Z73">
            <v>3.2705801957499339</v>
          </cell>
          <cell r="AC73">
            <v>632.93100000000004</v>
          </cell>
          <cell r="AD73">
            <v>0</v>
          </cell>
          <cell r="AE73">
            <v>386.35579999999999</v>
          </cell>
          <cell r="AF73">
            <v>434.11660000000001</v>
          </cell>
          <cell r="AG73">
            <v>420.06639999999999</v>
          </cell>
          <cell r="AH73">
            <v>1036.385</v>
          </cell>
          <cell r="AI73" t="str">
            <v>янвак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1501</v>
          </cell>
          <cell r="D74">
            <v>4912</v>
          </cell>
          <cell r="E74">
            <v>3761</v>
          </cell>
          <cell r="F74">
            <v>2541</v>
          </cell>
          <cell r="G74">
            <v>0</v>
          </cell>
          <cell r="H74">
            <v>0.45</v>
          </cell>
          <cell r="I74">
            <v>50</v>
          </cell>
          <cell r="J74">
            <v>3814</v>
          </cell>
          <cell r="K74">
            <v>-53</v>
          </cell>
          <cell r="L74">
            <v>0</v>
          </cell>
          <cell r="M74">
            <v>500</v>
          </cell>
          <cell r="N74">
            <v>0</v>
          </cell>
          <cell r="O74">
            <v>600</v>
          </cell>
          <cell r="V74">
            <v>700</v>
          </cell>
          <cell r="W74">
            <v>536.20000000000005</v>
          </cell>
          <cell r="Y74">
            <v>8.0958597538232002</v>
          </cell>
          <cell r="Z74">
            <v>4.7389033942558747</v>
          </cell>
          <cell r="AC74">
            <v>480</v>
          </cell>
          <cell r="AD74">
            <v>600</v>
          </cell>
          <cell r="AE74">
            <v>608.4</v>
          </cell>
          <cell r="AF74">
            <v>648.79999999999995</v>
          </cell>
          <cell r="AG74">
            <v>620</v>
          </cell>
          <cell r="AH74">
            <v>976</v>
          </cell>
          <cell r="AI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534</v>
          </cell>
          <cell r="D75">
            <v>5167</v>
          </cell>
          <cell r="E75">
            <v>5128</v>
          </cell>
          <cell r="F75">
            <v>443</v>
          </cell>
          <cell r="G75" t="str">
            <v>акяб</v>
          </cell>
          <cell r="H75">
            <v>0.45</v>
          </cell>
          <cell r="I75">
            <v>50</v>
          </cell>
          <cell r="J75">
            <v>5798</v>
          </cell>
          <cell r="K75">
            <v>-670</v>
          </cell>
          <cell r="L75">
            <v>0</v>
          </cell>
          <cell r="M75">
            <v>500</v>
          </cell>
          <cell r="N75">
            <v>2200</v>
          </cell>
          <cell r="O75">
            <v>2000</v>
          </cell>
          <cell r="U75">
            <v>1000</v>
          </cell>
          <cell r="V75">
            <v>2400</v>
          </cell>
          <cell r="W75">
            <v>767.6</v>
          </cell>
          <cell r="X75">
            <v>800</v>
          </cell>
          <cell r="Y75">
            <v>12.171704012506513</v>
          </cell>
          <cell r="Z75">
            <v>0.57712350182386662</v>
          </cell>
          <cell r="AC75">
            <v>520</v>
          </cell>
          <cell r="AD75">
            <v>770</v>
          </cell>
          <cell r="AE75">
            <v>482</v>
          </cell>
          <cell r="AF75">
            <v>624.6</v>
          </cell>
          <cell r="AG75">
            <v>584.6</v>
          </cell>
          <cell r="AH75">
            <v>1382</v>
          </cell>
          <cell r="AI75" t="str">
            <v>?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1011</v>
          </cell>
          <cell r="D76">
            <v>1360</v>
          </cell>
          <cell r="E76">
            <v>1181</v>
          </cell>
          <cell r="F76">
            <v>1156</v>
          </cell>
          <cell r="G76">
            <v>0</v>
          </cell>
          <cell r="H76">
            <v>0.45</v>
          </cell>
          <cell r="I76">
            <v>50</v>
          </cell>
          <cell r="J76">
            <v>1194</v>
          </cell>
          <cell r="K76">
            <v>-13</v>
          </cell>
          <cell r="L76">
            <v>0</v>
          </cell>
          <cell r="M76">
            <v>200</v>
          </cell>
          <cell r="N76">
            <v>0</v>
          </cell>
          <cell r="O76">
            <v>100</v>
          </cell>
          <cell r="V76">
            <v>200</v>
          </cell>
          <cell r="W76">
            <v>206.2</v>
          </cell>
          <cell r="Y76">
            <v>8.031037827352085</v>
          </cell>
          <cell r="Z76">
            <v>5.6062075654704175</v>
          </cell>
          <cell r="AC76">
            <v>150</v>
          </cell>
          <cell r="AD76">
            <v>0</v>
          </cell>
          <cell r="AE76">
            <v>238</v>
          </cell>
          <cell r="AF76">
            <v>266.8</v>
          </cell>
          <cell r="AG76">
            <v>258.8</v>
          </cell>
          <cell r="AH76">
            <v>349</v>
          </cell>
          <cell r="AI76" t="str">
            <v>продянв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227</v>
          </cell>
          <cell r="D77">
            <v>540</v>
          </cell>
          <cell r="E77">
            <v>553</v>
          </cell>
          <cell r="F77">
            <v>202</v>
          </cell>
          <cell r="G77">
            <v>0</v>
          </cell>
          <cell r="H77">
            <v>0.4</v>
          </cell>
          <cell r="I77">
            <v>40</v>
          </cell>
          <cell r="J77">
            <v>572</v>
          </cell>
          <cell r="K77">
            <v>-19</v>
          </cell>
          <cell r="L77">
            <v>0</v>
          </cell>
          <cell r="M77">
            <v>40</v>
          </cell>
          <cell r="N77">
            <v>100</v>
          </cell>
          <cell r="O77">
            <v>70</v>
          </cell>
          <cell r="V77">
            <v>90</v>
          </cell>
          <cell r="W77">
            <v>62.6</v>
          </cell>
          <cell r="Y77">
            <v>8.0191693290734829</v>
          </cell>
          <cell r="Z77">
            <v>3.2268370607028753</v>
          </cell>
          <cell r="AC77">
            <v>240</v>
          </cell>
          <cell r="AD77">
            <v>0</v>
          </cell>
          <cell r="AE77">
            <v>72.2</v>
          </cell>
          <cell r="AF77">
            <v>75.8</v>
          </cell>
          <cell r="AG77">
            <v>63.2</v>
          </cell>
          <cell r="AH77">
            <v>296</v>
          </cell>
          <cell r="AI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196</v>
          </cell>
          <cell r="D78">
            <v>485</v>
          </cell>
          <cell r="E78">
            <v>473</v>
          </cell>
          <cell r="F78">
            <v>191</v>
          </cell>
          <cell r="G78">
            <v>0</v>
          </cell>
          <cell r="H78">
            <v>0.4</v>
          </cell>
          <cell r="I78">
            <v>40</v>
          </cell>
          <cell r="J78">
            <v>490</v>
          </cell>
          <cell r="K78">
            <v>-17</v>
          </cell>
          <cell r="L78">
            <v>0</v>
          </cell>
          <cell r="M78">
            <v>40</v>
          </cell>
          <cell r="N78">
            <v>60</v>
          </cell>
          <cell r="O78">
            <v>60</v>
          </cell>
          <cell r="V78">
            <v>150</v>
          </cell>
          <cell r="W78">
            <v>62.2</v>
          </cell>
          <cell r="Y78">
            <v>8.054662379421222</v>
          </cell>
          <cell r="Z78">
            <v>3.070739549839228</v>
          </cell>
          <cell r="AC78">
            <v>162</v>
          </cell>
          <cell r="AD78">
            <v>0</v>
          </cell>
          <cell r="AE78">
            <v>67.8</v>
          </cell>
          <cell r="AF78">
            <v>67.2</v>
          </cell>
          <cell r="AG78">
            <v>60.4</v>
          </cell>
          <cell r="AH78">
            <v>236</v>
          </cell>
          <cell r="AI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550.11</v>
          </cell>
          <cell r="D79">
            <v>1640.5650000000001</v>
          </cell>
          <cell r="E79">
            <v>1395.4849999999999</v>
          </cell>
          <cell r="F79">
            <v>751.97</v>
          </cell>
          <cell r="G79" t="str">
            <v>н</v>
          </cell>
          <cell r="H79">
            <v>1</v>
          </cell>
          <cell r="I79">
            <v>50</v>
          </cell>
          <cell r="J79">
            <v>1363.93</v>
          </cell>
          <cell r="K79">
            <v>31.554999999999836</v>
          </cell>
          <cell r="L79">
            <v>0</v>
          </cell>
          <cell r="M79">
            <v>100</v>
          </cell>
          <cell r="N79">
            <v>200</v>
          </cell>
          <cell r="O79">
            <v>250</v>
          </cell>
          <cell r="U79">
            <v>300</v>
          </cell>
          <cell r="V79">
            <v>400</v>
          </cell>
          <cell r="W79">
            <v>243.04899999999998</v>
          </cell>
          <cell r="Y79">
            <v>8.2368987323543816</v>
          </cell>
          <cell r="Z79">
            <v>3.0939028755518438</v>
          </cell>
          <cell r="AC79">
            <v>180.24</v>
          </cell>
          <cell r="AD79">
            <v>0</v>
          </cell>
          <cell r="AE79">
            <v>164.56900000000002</v>
          </cell>
          <cell r="AF79">
            <v>240.00260000000003</v>
          </cell>
          <cell r="AG79">
            <v>237.48580000000001</v>
          </cell>
          <cell r="AH79">
            <v>483.43599999999998</v>
          </cell>
          <cell r="AI79" t="str">
            <v>янвак</v>
          </cell>
        </row>
        <row r="80">
          <cell r="A80" t="str">
            <v xml:space="preserve"> 334  Паштет Любительский ТМ Стародворье ламистер 0,1 кг  ПОКОМ</v>
          </cell>
          <cell r="B80" t="str">
            <v>шт</v>
          </cell>
          <cell r="C80">
            <v>329</v>
          </cell>
          <cell r="D80">
            <v>1048</v>
          </cell>
          <cell r="E80">
            <v>301</v>
          </cell>
          <cell r="F80">
            <v>1069</v>
          </cell>
          <cell r="G80">
            <v>0</v>
          </cell>
          <cell r="H80">
            <v>0.1</v>
          </cell>
          <cell r="I80">
            <v>730</v>
          </cell>
          <cell r="J80">
            <v>308</v>
          </cell>
          <cell r="K80">
            <v>-7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W80">
            <v>52.2</v>
          </cell>
          <cell r="Y80">
            <v>20.478927203065133</v>
          </cell>
          <cell r="Z80">
            <v>20.478927203065133</v>
          </cell>
          <cell r="AC80">
            <v>40</v>
          </cell>
          <cell r="AD80">
            <v>0</v>
          </cell>
          <cell r="AE80">
            <v>67.400000000000006</v>
          </cell>
          <cell r="AF80">
            <v>70</v>
          </cell>
          <cell r="AG80">
            <v>61.8</v>
          </cell>
          <cell r="AH80">
            <v>88</v>
          </cell>
          <cell r="AI80" t="e">
            <v>#N/A</v>
          </cell>
        </row>
        <row r="81">
          <cell r="A81" t="str">
            <v xml:space="preserve"> 335  Колбаса Сливушка ТМ Вязанка. ВЕС.  ПОКОМ </v>
          </cell>
          <cell r="B81" t="str">
            <v>кг</v>
          </cell>
          <cell r="C81">
            <v>135.471</v>
          </cell>
          <cell r="D81">
            <v>242.85599999999999</v>
          </cell>
          <cell r="E81">
            <v>203.346</v>
          </cell>
          <cell r="F81">
            <v>159.696</v>
          </cell>
          <cell r="G81">
            <v>0</v>
          </cell>
          <cell r="H81">
            <v>1</v>
          </cell>
          <cell r="I81">
            <v>50</v>
          </cell>
          <cell r="J81">
            <v>207.56299999999999</v>
          </cell>
          <cell r="K81">
            <v>-4.2169999999999845</v>
          </cell>
          <cell r="L81">
            <v>0</v>
          </cell>
          <cell r="M81">
            <v>20</v>
          </cell>
          <cell r="N81">
            <v>0</v>
          </cell>
          <cell r="O81">
            <v>0</v>
          </cell>
          <cell r="V81">
            <v>60</v>
          </cell>
          <cell r="W81">
            <v>29.167000000000002</v>
          </cell>
          <cell r="Y81">
            <v>8.2180546508039907</v>
          </cell>
          <cell r="Z81">
            <v>5.4752288545273764</v>
          </cell>
          <cell r="AC81">
            <v>57.511000000000003</v>
          </cell>
          <cell r="AD81">
            <v>0</v>
          </cell>
          <cell r="AE81">
            <v>26.183199999999999</v>
          </cell>
          <cell r="AF81">
            <v>35.637800000000006</v>
          </cell>
          <cell r="AG81">
            <v>32.250800000000005</v>
          </cell>
          <cell r="AH81">
            <v>97.204999999999998</v>
          </cell>
          <cell r="AI81" t="e">
            <v>#N/A</v>
          </cell>
        </row>
        <row r="82">
          <cell r="A82" t="str">
            <v xml:space="preserve"> 342 Сосиски Сочинки Молочные ТМ Стародворье 0,4 кг ПОКОМ</v>
          </cell>
          <cell r="B82" t="str">
            <v>шт</v>
          </cell>
          <cell r="C82">
            <v>1826</v>
          </cell>
          <cell r="D82">
            <v>3703</v>
          </cell>
          <cell r="E82">
            <v>3738</v>
          </cell>
          <cell r="F82">
            <v>1746</v>
          </cell>
          <cell r="G82">
            <v>0</v>
          </cell>
          <cell r="H82">
            <v>0.4</v>
          </cell>
          <cell r="I82">
            <v>40</v>
          </cell>
          <cell r="J82">
            <v>3708</v>
          </cell>
          <cell r="K82">
            <v>30</v>
          </cell>
          <cell r="L82">
            <v>0</v>
          </cell>
          <cell r="M82">
            <v>300</v>
          </cell>
          <cell r="N82">
            <v>1000</v>
          </cell>
          <cell r="O82">
            <v>800</v>
          </cell>
          <cell r="V82">
            <v>700</v>
          </cell>
          <cell r="W82">
            <v>564</v>
          </cell>
          <cell r="Y82">
            <v>8.0602836879432616</v>
          </cell>
          <cell r="Z82">
            <v>3.0957446808510638</v>
          </cell>
          <cell r="AC82">
            <v>594</v>
          </cell>
          <cell r="AD82">
            <v>324</v>
          </cell>
          <cell r="AE82">
            <v>585.6</v>
          </cell>
          <cell r="AF82">
            <v>643.79999999999995</v>
          </cell>
          <cell r="AG82">
            <v>552</v>
          </cell>
          <cell r="AH82">
            <v>1113</v>
          </cell>
          <cell r="AI82" t="str">
            <v>склад</v>
          </cell>
        </row>
        <row r="83">
          <cell r="A83" t="str">
            <v xml:space="preserve"> 343 Сосиски Сочинки Сливочные ТМ Стародворье  0,4 кг</v>
          </cell>
          <cell r="B83" t="str">
            <v>шт</v>
          </cell>
          <cell r="C83">
            <v>952</v>
          </cell>
          <cell r="D83">
            <v>2521</v>
          </cell>
          <cell r="E83">
            <v>2497</v>
          </cell>
          <cell r="F83">
            <v>921</v>
          </cell>
          <cell r="G83">
            <v>0</v>
          </cell>
          <cell r="H83">
            <v>0.4</v>
          </cell>
          <cell r="I83">
            <v>40</v>
          </cell>
          <cell r="J83">
            <v>2502</v>
          </cell>
          <cell r="K83">
            <v>-5</v>
          </cell>
          <cell r="L83">
            <v>0</v>
          </cell>
          <cell r="M83">
            <v>200</v>
          </cell>
          <cell r="N83">
            <v>900</v>
          </cell>
          <cell r="O83">
            <v>400</v>
          </cell>
          <cell r="V83">
            <v>700</v>
          </cell>
          <cell r="W83">
            <v>392.6</v>
          </cell>
          <cell r="Y83">
            <v>7.9495669893020882</v>
          </cell>
          <cell r="Z83">
            <v>2.3458991339786039</v>
          </cell>
          <cell r="AC83">
            <v>534</v>
          </cell>
          <cell r="AD83">
            <v>0</v>
          </cell>
          <cell r="AE83">
            <v>429.2</v>
          </cell>
          <cell r="AF83">
            <v>387.6</v>
          </cell>
          <cell r="AG83">
            <v>361</v>
          </cell>
          <cell r="AH83">
            <v>939</v>
          </cell>
          <cell r="AI83" t="str">
            <v>склад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B84" t="str">
            <v>кг</v>
          </cell>
          <cell r="C84">
            <v>225.255</v>
          </cell>
          <cell r="D84">
            <v>1413.2360000000001</v>
          </cell>
          <cell r="E84">
            <v>640.60400000000004</v>
          </cell>
          <cell r="F84">
            <v>188.547</v>
          </cell>
          <cell r="G84" t="str">
            <v>ябл</v>
          </cell>
          <cell r="H84">
            <v>1</v>
          </cell>
          <cell r="I84">
            <v>40</v>
          </cell>
          <cell r="J84">
            <v>653.25699999999995</v>
          </cell>
          <cell r="K84">
            <v>-12.652999999999906</v>
          </cell>
          <cell r="L84">
            <v>0</v>
          </cell>
          <cell r="M84">
            <v>50</v>
          </cell>
          <cell r="N84">
            <v>350</v>
          </cell>
          <cell r="O84">
            <v>70</v>
          </cell>
          <cell r="V84">
            <v>300</v>
          </cell>
          <cell r="W84">
            <v>93.152200000000022</v>
          </cell>
          <cell r="Y84">
            <v>10.29011660486816</v>
          </cell>
          <cell r="Z84">
            <v>2.0240745790222876</v>
          </cell>
          <cell r="AC84">
            <v>174.84299999999999</v>
          </cell>
          <cell r="AD84">
            <v>0</v>
          </cell>
          <cell r="AE84">
            <v>87.406599999999997</v>
          </cell>
          <cell r="AF84">
            <v>90.448399999999992</v>
          </cell>
          <cell r="AG84">
            <v>81.047599999999989</v>
          </cell>
          <cell r="AH84">
            <v>265.50700000000001</v>
          </cell>
          <cell r="AI84" t="e">
            <v>#N/A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B85" t="str">
            <v>кг</v>
          </cell>
          <cell r="C85">
            <v>243.63900000000001</v>
          </cell>
          <cell r="D85">
            <v>1070.5039999999999</v>
          </cell>
          <cell r="E85">
            <v>442.64800000000002</v>
          </cell>
          <cell r="F85">
            <v>223.447</v>
          </cell>
          <cell r="G85">
            <v>0</v>
          </cell>
          <cell r="H85">
            <v>1</v>
          </cell>
          <cell r="I85">
            <v>40</v>
          </cell>
          <cell r="J85">
            <v>445.52499999999998</v>
          </cell>
          <cell r="K85">
            <v>-2.8769999999999527</v>
          </cell>
          <cell r="L85">
            <v>0</v>
          </cell>
          <cell r="M85">
            <v>50</v>
          </cell>
          <cell r="N85">
            <v>40</v>
          </cell>
          <cell r="O85">
            <v>90</v>
          </cell>
          <cell r="V85">
            <v>150</v>
          </cell>
          <cell r="W85">
            <v>67.166200000000003</v>
          </cell>
          <cell r="Y85">
            <v>8.2399629575590101</v>
          </cell>
          <cell r="Z85">
            <v>3.3267774565183084</v>
          </cell>
          <cell r="AC85">
            <v>106.81699999999999</v>
          </cell>
          <cell r="AD85">
            <v>0</v>
          </cell>
          <cell r="AE85">
            <v>66.987799999999993</v>
          </cell>
          <cell r="AF85">
            <v>76.28</v>
          </cell>
          <cell r="AG85">
            <v>68.226000000000013</v>
          </cell>
          <cell r="AH85">
            <v>169.37</v>
          </cell>
          <cell r="AI85" t="e">
            <v>#N/A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B86" t="str">
            <v>кг</v>
          </cell>
          <cell r="C86">
            <v>324.36700000000002</v>
          </cell>
          <cell r="D86">
            <v>2079.9409999999998</v>
          </cell>
          <cell r="E86">
            <v>927.96199999999999</v>
          </cell>
          <cell r="F86">
            <v>322.27800000000002</v>
          </cell>
          <cell r="G86" t="str">
            <v>ябл</v>
          </cell>
          <cell r="H86">
            <v>1</v>
          </cell>
          <cell r="I86">
            <v>40</v>
          </cell>
          <cell r="J86">
            <v>936.02599999999995</v>
          </cell>
          <cell r="K86">
            <v>-8.0639999999999645</v>
          </cell>
          <cell r="L86">
            <v>0</v>
          </cell>
          <cell r="M86">
            <v>80</v>
          </cell>
          <cell r="N86">
            <v>450</v>
          </cell>
          <cell r="O86">
            <v>120</v>
          </cell>
          <cell r="V86">
            <v>350</v>
          </cell>
          <cell r="W86">
            <v>138.93220000000002</v>
          </cell>
          <cell r="Y86">
            <v>9.5174336834801423</v>
          </cell>
          <cell r="Z86">
            <v>2.3196782315402764</v>
          </cell>
          <cell r="AC86">
            <v>233.30099999999999</v>
          </cell>
          <cell r="AD86">
            <v>0</v>
          </cell>
          <cell r="AE86">
            <v>124.6378</v>
          </cell>
          <cell r="AF86">
            <v>136.0292</v>
          </cell>
          <cell r="AG86">
            <v>126.0498</v>
          </cell>
          <cell r="AH86">
            <v>351.10300000000001</v>
          </cell>
          <cell r="AI86" t="e">
            <v>#N/A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B87" t="str">
            <v>кг</v>
          </cell>
          <cell r="C87">
            <v>348.536</v>
          </cell>
          <cell r="D87">
            <v>1106.857</v>
          </cell>
          <cell r="E87">
            <v>549.52499999999998</v>
          </cell>
          <cell r="F87">
            <v>249.64699999999999</v>
          </cell>
          <cell r="G87">
            <v>0</v>
          </cell>
          <cell r="H87">
            <v>1</v>
          </cell>
          <cell r="I87">
            <v>40</v>
          </cell>
          <cell r="J87">
            <v>562.37800000000004</v>
          </cell>
          <cell r="K87">
            <v>-12.853000000000065</v>
          </cell>
          <cell r="L87">
            <v>0</v>
          </cell>
          <cell r="M87">
            <v>50</v>
          </cell>
          <cell r="N87">
            <v>170</v>
          </cell>
          <cell r="O87">
            <v>120</v>
          </cell>
          <cell r="V87">
            <v>200</v>
          </cell>
          <cell r="W87">
            <v>98.372799999999998</v>
          </cell>
          <cell r="Y87">
            <v>8.027086755688563</v>
          </cell>
          <cell r="Z87">
            <v>2.5377645040092385</v>
          </cell>
          <cell r="AC87">
            <v>57.661000000000001</v>
          </cell>
          <cell r="AD87">
            <v>0</v>
          </cell>
          <cell r="AE87">
            <v>92.33420000000001</v>
          </cell>
          <cell r="AF87">
            <v>109.45539999999998</v>
          </cell>
          <cell r="AG87">
            <v>91.866799999999984</v>
          </cell>
          <cell r="AH87">
            <v>147.268</v>
          </cell>
          <cell r="AI87" t="e">
            <v>#N/A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B88" t="str">
            <v>шт</v>
          </cell>
          <cell r="C88">
            <v>32</v>
          </cell>
          <cell r="D88">
            <v>36</v>
          </cell>
          <cell r="E88">
            <v>69</v>
          </cell>
          <cell r="F88">
            <v>-1</v>
          </cell>
          <cell r="G88">
            <v>0</v>
          </cell>
          <cell r="H88">
            <v>0.6</v>
          </cell>
          <cell r="I88">
            <v>60</v>
          </cell>
          <cell r="J88">
            <v>93</v>
          </cell>
          <cell r="K88">
            <v>-24</v>
          </cell>
          <cell r="L88">
            <v>0</v>
          </cell>
          <cell r="M88">
            <v>0</v>
          </cell>
          <cell r="N88">
            <v>60</v>
          </cell>
          <cell r="O88">
            <v>20</v>
          </cell>
          <cell r="W88">
            <v>6.6</v>
          </cell>
          <cell r="Y88">
            <v>11.969696969696971</v>
          </cell>
          <cell r="Z88">
            <v>-0.15151515151515152</v>
          </cell>
          <cell r="AC88">
            <v>36</v>
          </cell>
          <cell r="AD88">
            <v>0</v>
          </cell>
          <cell r="AE88">
            <v>7.4</v>
          </cell>
          <cell r="AF88">
            <v>7</v>
          </cell>
          <cell r="AG88">
            <v>5</v>
          </cell>
          <cell r="AH88">
            <v>38</v>
          </cell>
          <cell r="AI88" t="str">
            <v>ф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B89" t="str">
            <v>шт</v>
          </cell>
          <cell r="C89">
            <v>-3</v>
          </cell>
          <cell r="D89">
            <v>125</v>
          </cell>
          <cell r="E89">
            <v>67</v>
          </cell>
          <cell r="F89">
            <v>11</v>
          </cell>
          <cell r="G89" t="str">
            <v>ябл</v>
          </cell>
          <cell r="H89">
            <v>0.6</v>
          </cell>
          <cell r="I89">
            <v>60</v>
          </cell>
          <cell r="J89">
            <v>223</v>
          </cell>
          <cell r="K89">
            <v>-156</v>
          </cell>
          <cell r="L89">
            <v>0</v>
          </cell>
          <cell r="M89">
            <v>0</v>
          </cell>
          <cell r="N89">
            <v>220</v>
          </cell>
          <cell r="O89">
            <v>150</v>
          </cell>
          <cell r="U89">
            <v>50</v>
          </cell>
          <cell r="V89">
            <v>150</v>
          </cell>
          <cell r="W89">
            <v>11</v>
          </cell>
          <cell r="Y89">
            <v>52.81818181818182</v>
          </cell>
          <cell r="Z89">
            <v>1</v>
          </cell>
          <cell r="AC89">
            <v>12</v>
          </cell>
          <cell r="AD89">
            <v>0</v>
          </cell>
          <cell r="AE89">
            <v>6.4</v>
          </cell>
          <cell r="AF89">
            <v>7.2</v>
          </cell>
          <cell r="AG89">
            <v>7.6</v>
          </cell>
          <cell r="AH89">
            <v>42</v>
          </cell>
          <cell r="AI89" t="str">
            <v>ф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B90" t="str">
            <v>шт</v>
          </cell>
          <cell r="C90">
            <v>13</v>
          </cell>
          <cell r="D90">
            <v>231</v>
          </cell>
          <cell r="E90">
            <v>193</v>
          </cell>
          <cell r="F90">
            <v>18</v>
          </cell>
          <cell r="G90" t="str">
            <v>ябл</v>
          </cell>
          <cell r="H90">
            <v>0.6</v>
          </cell>
          <cell r="I90">
            <v>60</v>
          </cell>
          <cell r="J90">
            <v>395</v>
          </cell>
          <cell r="K90">
            <v>-202</v>
          </cell>
          <cell r="L90">
            <v>0</v>
          </cell>
          <cell r="M90">
            <v>0</v>
          </cell>
          <cell r="N90">
            <v>300</v>
          </cell>
          <cell r="O90">
            <v>200</v>
          </cell>
          <cell r="U90">
            <v>80</v>
          </cell>
          <cell r="V90">
            <v>200</v>
          </cell>
          <cell r="W90">
            <v>23</v>
          </cell>
          <cell r="Y90">
            <v>34.695652173913047</v>
          </cell>
          <cell r="Z90">
            <v>0.78260869565217395</v>
          </cell>
          <cell r="AC90">
            <v>78</v>
          </cell>
          <cell r="AD90">
            <v>0</v>
          </cell>
          <cell r="AE90">
            <v>9.4</v>
          </cell>
          <cell r="AF90">
            <v>13</v>
          </cell>
          <cell r="AG90">
            <v>14.6</v>
          </cell>
          <cell r="AH90">
            <v>123</v>
          </cell>
          <cell r="AI90" t="str">
            <v>ф</v>
          </cell>
        </row>
        <row r="91">
          <cell r="A91" t="str">
            <v xml:space="preserve"> 364  Сардельки Филейские Вязанка ВЕС NDX ТМ Вязанка  ПОКОМ</v>
          </cell>
          <cell r="B91" t="str">
            <v>кг</v>
          </cell>
          <cell r="C91">
            <v>168.41200000000001</v>
          </cell>
          <cell r="D91">
            <v>247.96299999999999</v>
          </cell>
          <cell r="E91">
            <v>240.58</v>
          </cell>
          <cell r="F91">
            <v>169.04900000000001</v>
          </cell>
          <cell r="G91">
            <v>0</v>
          </cell>
          <cell r="H91">
            <v>1</v>
          </cell>
          <cell r="I91">
            <v>30</v>
          </cell>
          <cell r="J91">
            <v>243.33</v>
          </cell>
          <cell r="K91">
            <v>-2.75</v>
          </cell>
          <cell r="L91">
            <v>0</v>
          </cell>
          <cell r="M91">
            <v>50</v>
          </cell>
          <cell r="N91">
            <v>0</v>
          </cell>
          <cell r="O91">
            <v>0</v>
          </cell>
          <cell r="U91">
            <v>50</v>
          </cell>
          <cell r="V91">
            <v>100</v>
          </cell>
          <cell r="W91">
            <v>48.116</v>
          </cell>
          <cell r="Y91">
            <v>7.6699850361626067</v>
          </cell>
          <cell r="Z91">
            <v>3.5133635381162192</v>
          </cell>
          <cell r="AC91">
            <v>0</v>
          </cell>
          <cell r="AD91">
            <v>0</v>
          </cell>
          <cell r="AE91">
            <v>47.6922</v>
          </cell>
          <cell r="AF91">
            <v>48.338999999999999</v>
          </cell>
          <cell r="AG91">
            <v>46.483600000000003</v>
          </cell>
          <cell r="AH91">
            <v>70.763000000000005</v>
          </cell>
          <cell r="AI91" t="e">
            <v>#N/A</v>
          </cell>
        </row>
        <row r="92">
          <cell r="A92" t="str">
            <v xml:space="preserve"> 373 Колбаса вареная Сочинка ТМ Стародворье ВЕС ПОКОМ</v>
          </cell>
          <cell r="B92" t="str">
            <v>кг</v>
          </cell>
          <cell r="C92">
            <v>48.759</v>
          </cell>
          <cell r="D92">
            <v>160.72800000000001</v>
          </cell>
          <cell r="E92">
            <v>41.637</v>
          </cell>
          <cell r="F92">
            <v>97.491</v>
          </cell>
          <cell r="G92">
            <v>0</v>
          </cell>
          <cell r="H92">
            <v>1</v>
          </cell>
          <cell r="I92">
            <v>50</v>
          </cell>
          <cell r="J92">
            <v>42.902000000000001</v>
          </cell>
          <cell r="K92">
            <v>-1.2650000000000006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W92">
            <v>8.3274000000000008</v>
          </cell>
          <cell r="Y92">
            <v>11.707255565962965</v>
          </cell>
          <cell r="Z92">
            <v>11.707255565962965</v>
          </cell>
          <cell r="AC92">
            <v>0</v>
          </cell>
          <cell r="AD92">
            <v>0</v>
          </cell>
          <cell r="AE92">
            <v>11.768600000000001</v>
          </cell>
          <cell r="AF92">
            <v>13.124199999999998</v>
          </cell>
          <cell r="AG92">
            <v>11.5602</v>
          </cell>
          <cell r="AH92">
            <v>6.7069999999999999</v>
          </cell>
          <cell r="AI92" t="str">
            <v>увел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B93" t="str">
            <v>шт</v>
          </cell>
          <cell r="C93">
            <v>14</v>
          </cell>
          <cell r="D93">
            <v>520</v>
          </cell>
          <cell r="E93">
            <v>400</v>
          </cell>
          <cell r="F93">
            <v>113</v>
          </cell>
          <cell r="G93" t="str">
            <v>ябл</v>
          </cell>
          <cell r="H93">
            <v>0.6</v>
          </cell>
          <cell r="I93">
            <v>60</v>
          </cell>
          <cell r="J93">
            <v>558</v>
          </cell>
          <cell r="K93">
            <v>-158</v>
          </cell>
          <cell r="L93">
            <v>0</v>
          </cell>
          <cell r="M93">
            <v>50</v>
          </cell>
          <cell r="N93">
            <v>330</v>
          </cell>
          <cell r="O93">
            <v>250</v>
          </cell>
          <cell r="U93">
            <v>100</v>
          </cell>
          <cell r="V93">
            <v>200</v>
          </cell>
          <cell r="W93">
            <v>57.2</v>
          </cell>
          <cell r="Y93">
            <v>18.234265734265733</v>
          </cell>
          <cell r="Z93">
            <v>1.9755244755244754</v>
          </cell>
          <cell r="AC93">
            <v>114</v>
          </cell>
          <cell r="AD93">
            <v>0</v>
          </cell>
          <cell r="AE93">
            <v>39.6</v>
          </cell>
          <cell r="AF93">
            <v>43</v>
          </cell>
          <cell r="AG93">
            <v>41.2</v>
          </cell>
          <cell r="AH93">
            <v>199</v>
          </cell>
          <cell r="AI93" t="str">
            <v>ф</v>
          </cell>
        </row>
        <row r="94">
          <cell r="A94" t="str">
            <v xml:space="preserve"> 377  Колбаса Молочная Дугушка 0,6кг ТМ Стародворье  ПОКОМ</v>
          </cell>
          <cell r="B94" t="str">
            <v>шт</v>
          </cell>
          <cell r="C94">
            <v>12</v>
          </cell>
          <cell r="D94">
            <v>720</v>
          </cell>
          <cell r="E94">
            <v>401</v>
          </cell>
          <cell r="F94">
            <v>88</v>
          </cell>
          <cell r="G94" t="str">
            <v>ябл</v>
          </cell>
          <cell r="H94">
            <v>0.6</v>
          </cell>
          <cell r="I94">
            <v>60</v>
          </cell>
          <cell r="J94">
            <v>520</v>
          </cell>
          <cell r="K94">
            <v>-119</v>
          </cell>
          <cell r="L94">
            <v>0</v>
          </cell>
          <cell r="M94">
            <v>60</v>
          </cell>
          <cell r="N94">
            <v>450</v>
          </cell>
          <cell r="O94">
            <v>200</v>
          </cell>
          <cell r="U94">
            <v>80</v>
          </cell>
          <cell r="V94">
            <v>150</v>
          </cell>
          <cell r="W94">
            <v>57.4</v>
          </cell>
          <cell r="Y94">
            <v>17.909407665505228</v>
          </cell>
          <cell r="Z94">
            <v>1.5331010452961673</v>
          </cell>
          <cell r="AC94">
            <v>114</v>
          </cell>
          <cell r="AD94">
            <v>0</v>
          </cell>
          <cell r="AE94">
            <v>47.6</v>
          </cell>
          <cell r="AF94">
            <v>45</v>
          </cell>
          <cell r="AG94">
            <v>43.8</v>
          </cell>
          <cell r="AH94">
            <v>185</v>
          </cell>
          <cell r="AI94" t="str">
            <v>ф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B95" t="str">
            <v>шт</v>
          </cell>
          <cell r="C95">
            <v>921</v>
          </cell>
          <cell r="D95">
            <v>2600</v>
          </cell>
          <cell r="E95">
            <v>2302</v>
          </cell>
          <cell r="F95">
            <v>1167</v>
          </cell>
          <cell r="G95">
            <v>0</v>
          </cell>
          <cell r="H95">
            <v>0.28000000000000003</v>
          </cell>
          <cell r="I95">
            <v>35</v>
          </cell>
          <cell r="J95">
            <v>2316</v>
          </cell>
          <cell r="K95">
            <v>-14</v>
          </cell>
          <cell r="L95">
            <v>0</v>
          </cell>
          <cell r="M95">
            <v>200</v>
          </cell>
          <cell r="N95">
            <v>800</v>
          </cell>
          <cell r="O95">
            <v>600</v>
          </cell>
          <cell r="V95">
            <v>400</v>
          </cell>
          <cell r="W95">
            <v>407.6</v>
          </cell>
          <cell r="Y95">
            <v>7.7698724239450438</v>
          </cell>
          <cell r="Z95">
            <v>2.8631010794896956</v>
          </cell>
          <cell r="AC95">
            <v>264</v>
          </cell>
          <cell r="AD95">
            <v>0</v>
          </cell>
          <cell r="AE95">
            <v>333.6</v>
          </cell>
          <cell r="AF95">
            <v>389.8</v>
          </cell>
          <cell r="AG95">
            <v>390.8</v>
          </cell>
          <cell r="AH95">
            <v>681</v>
          </cell>
          <cell r="AI95" t="str">
            <v>янвак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B96" t="str">
            <v>шт</v>
          </cell>
          <cell r="C96">
            <v>561</v>
          </cell>
          <cell r="D96">
            <v>224</v>
          </cell>
          <cell r="E96">
            <v>492</v>
          </cell>
          <cell r="F96">
            <v>278</v>
          </cell>
          <cell r="G96">
            <v>0</v>
          </cell>
          <cell r="H96">
            <v>0.4</v>
          </cell>
          <cell r="I96" t="e">
            <v>#N/A</v>
          </cell>
          <cell r="J96">
            <v>511</v>
          </cell>
          <cell r="K96">
            <v>-19</v>
          </cell>
          <cell r="L96">
            <v>0</v>
          </cell>
          <cell r="M96">
            <v>50</v>
          </cell>
          <cell r="N96">
            <v>50</v>
          </cell>
          <cell r="O96">
            <v>80</v>
          </cell>
          <cell r="V96">
            <v>100</v>
          </cell>
          <cell r="W96">
            <v>69.599999999999994</v>
          </cell>
          <cell r="Y96">
            <v>8.0172413793103452</v>
          </cell>
          <cell r="Z96">
            <v>3.9942528735632186</v>
          </cell>
          <cell r="AC96">
            <v>144</v>
          </cell>
          <cell r="AD96">
            <v>0</v>
          </cell>
          <cell r="AE96">
            <v>63.6</v>
          </cell>
          <cell r="AF96">
            <v>103.8</v>
          </cell>
          <cell r="AG96">
            <v>83</v>
          </cell>
          <cell r="AH96">
            <v>207</v>
          </cell>
          <cell r="AI96" t="e">
            <v>#N/A</v>
          </cell>
        </row>
        <row r="97">
          <cell r="A97" t="str">
            <v xml:space="preserve"> 388  Сосиски Восточные Халяль ТМ Вязанка 0,33 кг АК. ПОКОМ</v>
          </cell>
          <cell r="B97" t="str">
            <v>шт</v>
          </cell>
          <cell r="C97">
            <v>383</v>
          </cell>
          <cell r="D97">
            <v>441</v>
          </cell>
          <cell r="E97">
            <v>526</v>
          </cell>
          <cell r="F97">
            <v>281</v>
          </cell>
          <cell r="G97">
            <v>0</v>
          </cell>
          <cell r="H97">
            <v>0.33</v>
          </cell>
          <cell r="I97">
            <v>60</v>
          </cell>
          <cell r="J97">
            <v>543</v>
          </cell>
          <cell r="K97">
            <v>-17</v>
          </cell>
          <cell r="L97">
            <v>0</v>
          </cell>
          <cell r="M97">
            <v>100</v>
          </cell>
          <cell r="N97">
            <v>50</v>
          </cell>
          <cell r="O97">
            <v>100</v>
          </cell>
          <cell r="V97">
            <v>180</v>
          </cell>
          <cell r="W97">
            <v>94</v>
          </cell>
          <cell r="Y97">
            <v>7.5638297872340425</v>
          </cell>
          <cell r="Z97">
            <v>2.9893617021276597</v>
          </cell>
          <cell r="AC97">
            <v>56</v>
          </cell>
          <cell r="AD97">
            <v>0</v>
          </cell>
          <cell r="AE97">
            <v>108.8</v>
          </cell>
          <cell r="AF97">
            <v>119.6</v>
          </cell>
          <cell r="AG97">
            <v>102.2</v>
          </cell>
          <cell r="AH97">
            <v>146</v>
          </cell>
          <cell r="AI97">
            <v>0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B98" t="str">
            <v>шт</v>
          </cell>
          <cell r="C98">
            <v>171</v>
          </cell>
          <cell r="D98">
            <v>344</v>
          </cell>
          <cell r="E98">
            <v>373</v>
          </cell>
          <cell r="F98">
            <v>134</v>
          </cell>
          <cell r="G98">
            <v>0</v>
          </cell>
          <cell r="H98">
            <v>0.35</v>
          </cell>
          <cell r="I98" t="e">
            <v>#N/A</v>
          </cell>
          <cell r="J98">
            <v>403</v>
          </cell>
          <cell r="K98">
            <v>-30</v>
          </cell>
          <cell r="L98">
            <v>0</v>
          </cell>
          <cell r="M98">
            <v>50</v>
          </cell>
          <cell r="N98">
            <v>120</v>
          </cell>
          <cell r="O98">
            <v>100</v>
          </cell>
          <cell r="W98">
            <v>50.6</v>
          </cell>
          <cell r="Y98">
            <v>7.9841897233201582</v>
          </cell>
          <cell r="Z98">
            <v>2.6482213438735176</v>
          </cell>
          <cell r="AC98">
            <v>120</v>
          </cell>
          <cell r="AD98">
            <v>0</v>
          </cell>
          <cell r="AE98">
            <v>53.8</v>
          </cell>
          <cell r="AF98">
            <v>58.8</v>
          </cell>
          <cell r="AG98">
            <v>52.4</v>
          </cell>
          <cell r="AH98">
            <v>147</v>
          </cell>
          <cell r="AI98" t="e">
            <v>#N/A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B99" t="str">
            <v>шт</v>
          </cell>
          <cell r="C99">
            <v>-13</v>
          </cell>
          <cell r="D99">
            <v>133</v>
          </cell>
          <cell r="E99">
            <v>100</v>
          </cell>
          <cell r="F99">
            <v>9</v>
          </cell>
          <cell r="G99" t="str">
            <v>ябл</v>
          </cell>
          <cell r="H99">
            <v>0.33</v>
          </cell>
          <cell r="I99" t="e">
            <v>#N/A</v>
          </cell>
          <cell r="J99">
            <v>278</v>
          </cell>
          <cell r="K99">
            <v>-178</v>
          </cell>
          <cell r="L99">
            <v>0</v>
          </cell>
          <cell r="M99">
            <v>0</v>
          </cell>
          <cell r="N99">
            <v>200</v>
          </cell>
          <cell r="O99">
            <v>200</v>
          </cell>
          <cell r="U99">
            <v>50</v>
          </cell>
          <cell r="V99">
            <v>200</v>
          </cell>
          <cell r="W99">
            <v>15.2</v>
          </cell>
          <cell r="Y99">
            <v>43.35526315789474</v>
          </cell>
          <cell r="Z99">
            <v>0.5921052631578948</v>
          </cell>
          <cell r="AC99">
            <v>24</v>
          </cell>
          <cell r="AD99">
            <v>0</v>
          </cell>
          <cell r="AE99">
            <v>1.2</v>
          </cell>
          <cell r="AF99">
            <v>4.8</v>
          </cell>
          <cell r="AG99">
            <v>6.8</v>
          </cell>
          <cell r="AH99">
            <v>60</v>
          </cell>
          <cell r="AI99" t="e">
            <v>#N/A</v>
          </cell>
        </row>
        <row r="100">
          <cell r="A100" t="str">
            <v xml:space="preserve"> 410  Сосиски Баварские с сыром ТМ Стародворье 0,35 кг. ПОКОМ</v>
          </cell>
          <cell r="B100" t="str">
            <v>шт</v>
          </cell>
          <cell r="C100">
            <v>2124</v>
          </cell>
          <cell r="D100">
            <v>4153</v>
          </cell>
          <cell r="E100">
            <v>4048</v>
          </cell>
          <cell r="F100">
            <v>2116</v>
          </cell>
          <cell r="G100">
            <v>0</v>
          </cell>
          <cell r="H100">
            <v>0.35</v>
          </cell>
          <cell r="I100">
            <v>40</v>
          </cell>
          <cell r="J100">
            <v>4102</v>
          </cell>
          <cell r="K100">
            <v>-54</v>
          </cell>
          <cell r="L100">
            <v>0</v>
          </cell>
          <cell r="M100">
            <v>300</v>
          </cell>
          <cell r="N100">
            <v>0</v>
          </cell>
          <cell r="O100">
            <v>800</v>
          </cell>
          <cell r="U100">
            <v>300</v>
          </cell>
          <cell r="V100">
            <v>700</v>
          </cell>
          <cell r="W100">
            <v>550.4</v>
          </cell>
          <cell r="X100">
            <v>300</v>
          </cell>
          <cell r="Y100">
            <v>8.2049418604651159</v>
          </cell>
          <cell r="Z100">
            <v>3.8444767441860468</v>
          </cell>
          <cell r="AC100">
            <v>1152</v>
          </cell>
          <cell r="AD100">
            <v>144</v>
          </cell>
          <cell r="AE100">
            <v>631.20000000000005</v>
          </cell>
          <cell r="AF100">
            <v>667</v>
          </cell>
          <cell r="AG100">
            <v>583.6</v>
          </cell>
          <cell r="AH100">
            <v>1731</v>
          </cell>
          <cell r="AI100" t="e">
            <v>#N/A</v>
          </cell>
        </row>
        <row r="101">
          <cell r="A101" t="str">
            <v xml:space="preserve"> 412  Сосиски Баварские ТМ Стародворье 0,35 кг ПОКОМ</v>
          </cell>
          <cell r="B101" t="str">
            <v>шт</v>
          </cell>
          <cell r="C101">
            <v>3597</v>
          </cell>
          <cell r="D101">
            <v>12136</v>
          </cell>
          <cell r="E101">
            <v>10874</v>
          </cell>
          <cell r="F101">
            <v>4548</v>
          </cell>
          <cell r="G101" t="str">
            <v>борд</v>
          </cell>
          <cell r="H101">
            <v>0.35</v>
          </cell>
          <cell r="I101">
            <v>45</v>
          </cell>
          <cell r="J101">
            <v>11054</v>
          </cell>
          <cell r="K101">
            <v>-180</v>
          </cell>
          <cell r="L101">
            <v>0</v>
          </cell>
          <cell r="M101">
            <v>1000</v>
          </cell>
          <cell r="N101">
            <v>2600</v>
          </cell>
          <cell r="O101">
            <v>2500</v>
          </cell>
          <cell r="U101">
            <v>1000</v>
          </cell>
          <cell r="V101">
            <v>2200</v>
          </cell>
          <cell r="W101">
            <v>1770.4</v>
          </cell>
          <cell r="X101">
            <v>1000</v>
          </cell>
          <cell r="Y101">
            <v>8.3868052417532759</v>
          </cell>
          <cell r="Z101">
            <v>2.5689109805693628</v>
          </cell>
          <cell r="AC101">
            <v>2022</v>
          </cell>
          <cell r="AD101">
            <v>0</v>
          </cell>
          <cell r="AE101">
            <v>1196</v>
          </cell>
          <cell r="AF101">
            <v>1467.2</v>
          </cell>
          <cell r="AG101">
            <v>1475</v>
          </cell>
          <cell r="AH101">
            <v>3904</v>
          </cell>
          <cell r="AI101" t="str">
            <v>янвак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B102" t="str">
            <v>шт</v>
          </cell>
          <cell r="C102">
            <v>39</v>
          </cell>
          <cell r="D102">
            <v>567</v>
          </cell>
          <cell r="E102">
            <v>173</v>
          </cell>
          <cell r="F102">
            <v>418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203</v>
          </cell>
          <cell r="K102">
            <v>-30</v>
          </cell>
          <cell r="L102">
            <v>0</v>
          </cell>
          <cell r="M102">
            <v>100</v>
          </cell>
          <cell r="N102">
            <v>0</v>
          </cell>
          <cell r="O102">
            <v>100</v>
          </cell>
          <cell r="W102">
            <v>27.4</v>
          </cell>
          <cell r="Y102">
            <v>22.554744525547445</v>
          </cell>
          <cell r="Z102">
            <v>15.255474452554745</v>
          </cell>
          <cell r="AC102">
            <v>36</v>
          </cell>
          <cell r="AD102">
            <v>0</v>
          </cell>
          <cell r="AE102">
            <v>0.4</v>
          </cell>
          <cell r="AF102">
            <v>23.4</v>
          </cell>
          <cell r="AG102">
            <v>32.200000000000003</v>
          </cell>
          <cell r="AH102">
            <v>79</v>
          </cell>
          <cell r="AI102" t="e">
            <v>#N/A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B103" t="str">
            <v>шт</v>
          </cell>
          <cell r="C103">
            <v>121</v>
          </cell>
          <cell r="D103">
            <v>556</v>
          </cell>
          <cell r="E103">
            <v>186</v>
          </cell>
          <cell r="F103">
            <v>460</v>
          </cell>
          <cell r="G103" t="str">
            <v>лидер</v>
          </cell>
          <cell r="H103">
            <v>0.11</v>
          </cell>
          <cell r="I103">
            <v>120</v>
          </cell>
          <cell r="J103">
            <v>225</v>
          </cell>
          <cell r="K103">
            <v>-39</v>
          </cell>
          <cell r="L103">
            <v>0</v>
          </cell>
          <cell r="M103">
            <v>100</v>
          </cell>
          <cell r="N103">
            <v>0</v>
          </cell>
          <cell r="O103">
            <v>100</v>
          </cell>
          <cell r="W103">
            <v>30</v>
          </cell>
          <cell r="Y103">
            <v>22</v>
          </cell>
          <cell r="Z103">
            <v>15.333333333333334</v>
          </cell>
          <cell r="AC103">
            <v>36</v>
          </cell>
          <cell r="AD103">
            <v>0</v>
          </cell>
          <cell r="AE103">
            <v>0</v>
          </cell>
          <cell r="AF103">
            <v>28.4</v>
          </cell>
          <cell r="AG103">
            <v>27.2</v>
          </cell>
          <cell r="AH103">
            <v>103</v>
          </cell>
          <cell r="AI103" t="e">
            <v>#N/A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B104" t="str">
            <v>шт</v>
          </cell>
          <cell r="C104">
            <v>-5</v>
          </cell>
          <cell r="D104">
            <v>7</v>
          </cell>
          <cell r="E104">
            <v>2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73</v>
          </cell>
          <cell r="K104">
            <v>-71</v>
          </cell>
          <cell r="L104">
            <v>0</v>
          </cell>
          <cell r="M104">
            <v>200</v>
          </cell>
          <cell r="N104">
            <v>200</v>
          </cell>
          <cell r="O104">
            <v>0</v>
          </cell>
          <cell r="U104">
            <v>100</v>
          </cell>
          <cell r="W104">
            <v>0.4</v>
          </cell>
          <cell r="X104">
            <v>100</v>
          </cell>
          <cell r="Y104">
            <v>1500</v>
          </cell>
          <cell r="Z104">
            <v>0</v>
          </cell>
          <cell r="AC104">
            <v>0</v>
          </cell>
          <cell r="AD104">
            <v>0</v>
          </cell>
          <cell r="AE104">
            <v>63</v>
          </cell>
          <cell r="AF104">
            <v>97.2</v>
          </cell>
          <cell r="AG104">
            <v>42</v>
          </cell>
          <cell r="AH104">
            <v>0</v>
          </cell>
          <cell r="AI104" t="e">
            <v>#N/A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B105" t="str">
            <v>шт</v>
          </cell>
          <cell r="C105">
            <v>47</v>
          </cell>
          <cell r="D105">
            <v>10</v>
          </cell>
          <cell r="E105">
            <v>2</v>
          </cell>
          <cell r="F105">
            <v>41</v>
          </cell>
          <cell r="G105" t="str">
            <v>лидер</v>
          </cell>
          <cell r="H105">
            <v>0.06</v>
          </cell>
          <cell r="I105">
            <v>60</v>
          </cell>
          <cell r="J105">
            <v>496</v>
          </cell>
          <cell r="K105">
            <v>-494</v>
          </cell>
          <cell r="L105">
            <v>0</v>
          </cell>
          <cell r="M105">
            <v>200</v>
          </cell>
          <cell r="N105">
            <v>200</v>
          </cell>
          <cell r="O105">
            <v>0</v>
          </cell>
          <cell r="U105">
            <v>100</v>
          </cell>
          <cell r="W105">
            <v>0.4</v>
          </cell>
          <cell r="X105">
            <v>200</v>
          </cell>
          <cell r="Y105">
            <v>1852.5</v>
          </cell>
          <cell r="Z105">
            <v>102.5</v>
          </cell>
          <cell r="AC105">
            <v>0</v>
          </cell>
          <cell r="AD105">
            <v>0</v>
          </cell>
          <cell r="AE105">
            <v>59</v>
          </cell>
          <cell r="AF105">
            <v>79.599999999999994</v>
          </cell>
          <cell r="AG105">
            <v>76.400000000000006</v>
          </cell>
          <cell r="AH105">
            <v>0</v>
          </cell>
          <cell r="AI105" t="e">
            <v>#N/A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B106" t="str">
            <v>шт</v>
          </cell>
          <cell r="C106">
            <v>-54</v>
          </cell>
          <cell r="D106">
            <v>445</v>
          </cell>
          <cell r="E106">
            <v>23</v>
          </cell>
          <cell r="F106">
            <v>200</v>
          </cell>
          <cell r="G106" t="str">
            <v>лидер</v>
          </cell>
          <cell r="H106">
            <v>0.06</v>
          </cell>
          <cell r="I106">
            <v>60</v>
          </cell>
          <cell r="J106">
            <v>234</v>
          </cell>
          <cell r="K106">
            <v>-211</v>
          </cell>
          <cell r="L106">
            <v>0</v>
          </cell>
          <cell r="M106">
            <v>200</v>
          </cell>
          <cell r="N106">
            <v>200</v>
          </cell>
          <cell r="O106">
            <v>0</v>
          </cell>
          <cell r="U106">
            <v>100</v>
          </cell>
          <cell r="W106">
            <v>0.6</v>
          </cell>
          <cell r="X106">
            <v>200</v>
          </cell>
          <cell r="Y106">
            <v>1500</v>
          </cell>
          <cell r="Z106">
            <v>333.33333333333337</v>
          </cell>
          <cell r="AC106">
            <v>20</v>
          </cell>
          <cell r="AD106">
            <v>0</v>
          </cell>
          <cell r="AE106">
            <v>89.4</v>
          </cell>
          <cell r="AF106">
            <v>102.4</v>
          </cell>
          <cell r="AG106">
            <v>85</v>
          </cell>
          <cell r="AH106">
            <v>20</v>
          </cell>
          <cell r="AI106" t="e">
            <v>#N/A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B107" t="str">
            <v>шт</v>
          </cell>
          <cell r="C107">
            <v>33</v>
          </cell>
          <cell r="D107">
            <v>95</v>
          </cell>
          <cell r="E107">
            <v>69</v>
          </cell>
          <cell r="F107">
            <v>54</v>
          </cell>
          <cell r="G107">
            <v>0</v>
          </cell>
          <cell r="H107">
            <v>0.28000000000000003</v>
          </cell>
          <cell r="I107" t="e">
            <v>#N/A</v>
          </cell>
          <cell r="J107">
            <v>94</v>
          </cell>
          <cell r="K107">
            <v>-25</v>
          </cell>
          <cell r="L107">
            <v>0</v>
          </cell>
          <cell r="M107">
            <v>0</v>
          </cell>
          <cell r="N107">
            <v>20</v>
          </cell>
          <cell r="O107">
            <v>0</v>
          </cell>
          <cell r="W107">
            <v>7.8</v>
          </cell>
          <cell r="Y107">
            <v>9.4871794871794872</v>
          </cell>
          <cell r="Z107">
            <v>6.9230769230769234</v>
          </cell>
          <cell r="AC107">
            <v>30</v>
          </cell>
          <cell r="AD107">
            <v>0</v>
          </cell>
          <cell r="AE107">
            <v>5.8</v>
          </cell>
          <cell r="AF107">
            <v>7.2</v>
          </cell>
          <cell r="AG107">
            <v>8.8000000000000007</v>
          </cell>
          <cell r="AH107">
            <v>36</v>
          </cell>
          <cell r="AI107" t="e">
            <v>#N/A</v>
          </cell>
        </row>
        <row r="108">
          <cell r="A108" t="str">
            <v xml:space="preserve"> 421  Сосиски Царедворские 0,33 кг ТМ Стародворье  ПОКОМ</v>
          </cell>
          <cell r="B108" t="str">
            <v>шт</v>
          </cell>
          <cell r="C108">
            <v>20</v>
          </cell>
          <cell r="D108">
            <v>571</v>
          </cell>
          <cell r="E108">
            <v>301</v>
          </cell>
          <cell r="F108">
            <v>279</v>
          </cell>
          <cell r="G108" t="str">
            <v>лид, я</v>
          </cell>
          <cell r="H108">
            <v>0.33</v>
          </cell>
          <cell r="I108">
            <v>40</v>
          </cell>
          <cell r="J108">
            <v>730</v>
          </cell>
          <cell r="K108">
            <v>-429</v>
          </cell>
          <cell r="L108">
            <v>0</v>
          </cell>
          <cell r="M108">
            <v>100</v>
          </cell>
          <cell r="N108">
            <v>300</v>
          </cell>
          <cell r="O108">
            <v>200</v>
          </cell>
          <cell r="U108">
            <v>100</v>
          </cell>
          <cell r="V108">
            <v>250</v>
          </cell>
          <cell r="W108">
            <v>55.4</v>
          </cell>
          <cell r="Y108">
            <v>22.184115523465703</v>
          </cell>
          <cell r="Z108">
            <v>5.0361010830324915</v>
          </cell>
          <cell r="AC108">
            <v>24</v>
          </cell>
          <cell r="AD108">
            <v>0</v>
          </cell>
          <cell r="AE108">
            <v>26.8</v>
          </cell>
          <cell r="AF108">
            <v>34.4</v>
          </cell>
          <cell r="AG108">
            <v>30.4</v>
          </cell>
          <cell r="AH108">
            <v>106</v>
          </cell>
          <cell r="AI108" t="e">
            <v>#N/A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B109" t="str">
            <v>шт</v>
          </cell>
          <cell r="C109">
            <v>7</v>
          </cell>
          <cell r="D109">
            <v>315</v>
          </cell>
          <cell r="E109">
            <v>9</v>
          </cell>
          <cell r="F109">
            <v>307</v>
          </cell>
          <cell r="G109" t="str">
            <v>нов</v>
          </cell>
          <cell r="H109">
            <v>0.15</v>
          </cell>
          <cell r="I109" t="e">
            <v>#N/A</v>
          </cell>
          <cell r="J109">
            <v>209</v>
          </cell>
          <cell r="K109">
            <v>-200</v>
          </cell>
          <cell r="L109">
            <v>0</v>
          </cell>
          <cell r="M109">
            <v>200</v>
          </cell>
          <cell r="N109">
            <v>0</v>
          </cell>
          <cell r="O109">
            <v>100</v>
          </cell>
          <cell r="U109">
            <v>100</v>
          </cell>
          <cell r="W109">
            <v>1.8</v>
          </cell>
          <cell r="Y109">
            <v>392.77777777777777</v>
          </cell>
          <cell r="Z109">
            <v>170.55555555555554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4</v>
          </cell>
          <cell r="AI109" t="e">
            <v>#N/A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B110" t="str">
            <v>шт</v>
          </cell>
          <cell r="C110">
            <v>-13</v>
          </cell>
          <cell r="D110">
            <v>238</v>
          </cell>
          <cell r="E110">
            <v>219</v>
          </cell>
          <cell r="G110" t="str">
            <v>лид, я</v>
          </cell>
          <cell r="H110">
            <v>0.28000000000000003</v>
          </cell>
          <cell r="I110">
            <v>40</v>
          </cell>
          <cell r="J110">
            <v>409</v>
          </cell>
          <cell r="K110">
            <v>-190</v>
          </cell>
          <cell r="L110">
            <v>0</v>
          </cell>
          <cell r="M110">
            <v>0</v>
          </cell>
          <cell r="N110">
            <v>200</v>
          </cell>
          <cell r="O110">
            <v>100</v>
          </cell>
          <cell r="U110">
            <v>200</v>
          </cell>
          <cell r="V110">
            <v>300</v>
          </cell>
          <cell r="W110">
            <v>27</v>
          </cell>
          <cell r="Y110">
            <v>29.62962962962963</v>
          </cell>
          <cell r="Z110">
            <v>0</v>
          </cell>
          <cell r="AC110">
            <v>84</v>
          </cell>
          <cell r="AD110">
            <v>0</v>
          </cell>
          <cell r="AE110">
            <v>0</v>
          </cell>
          <cell r="AF110">
            <v>3.4</v>
          </cell>
          <cell r="AG110">
            <v>8</v>
          </cell>
          <cell r="AH110">
            <v>137</v>
          </cell>
          <cell r="AI110" t="e">
            <v>#N/A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B111" t="str">
            <v>шт</v>
          </cell>
          <cell r="C111">
            <v>18</v>
          </cell>
          <cell r="D111">
            <v>96</v>
          </cell>
          <cell r="E111">
            <v>111</v>
          </cell>
          <cell r="F111">
            <v>-1</v>
          </cell>
          <cell r="G111" t="str">
            <v>нов</v>
          </cell>
          <cell r="H111">
            <v>0.33</v>
          </cell>
          <cell r="I111" t="e">
            <v>#N/A</v>
          </cell>
          <cell r="J111">
            <v>182</v>
          </cell>
          <cell r="K111">
            <v>-71</v>
          </cell>
          <cell r="L111">
            <v>0</v>
          </cell>
          <cell r="M111">
            <v>0</v>
          </cell>
          <cell r="N111">
            <v>300</v>
          </cell>
          <cell r="O111">
            <v>100</v>
          </cell>
          <cell r="W111">
            <v>17.399999999999999</v>
          </cell>
          <cell r="Y111">
            <v>22.931034482758623</v>
          </cell>
          <cell r="Z111">
            <v>-5.7471264367816098E-2</v>
          </cell>
          <cell r="AC111">
            <v>24</v>
          </cell>
          <cell r="AD111">
            <v>0</v>
          </cell>
          <cell r="AE111">
            <v>0</v>
          </cell>
          <cell r="AF111">
            <v>13.8</v>
          </cell>
          <cell r="AG111">
            <v>13.2</v>
          </cell>
          <cell r="AH111">
            <v>28</v>
          </cell>
          <cell r="AI111" t="e">
            <v>#N/A</v>
          </cell>
        </row>
        <row r="112">
          <cell r="A112" t="str">
            <v>БОНУС_273  Сосиски Сочинки с сочной грудинкой, МГС 0.4кг,   ПОКОМ</v>
          </cell>
          <cell r="B112" t="str">
            <v>шт</v>
          </cell>
          <cell r="C112">
            <v>-1001</v>
          </cell>
          <cell r="D112">
            <v>1237</v>
          </cell>
          <cell r="E112">
            <v>1181</v>
          </cell>
          <cell r="F112">
            <v>-976</v>
          </cell>
          <cell r="G112" t="str">
            <v>ак</v>
          </cell>
          <cell r="H112">
            <v>0</v>
          </cell>
          <cell r="I112">
            <v>0</v>
          </cell>
          <cell r="J112">
            <v>1218</v>
          </cell>
          <cell r="K112">
            <v>-37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236.2</v>
          </cell>
          <cell r="Y112">
            <v>-4.1320914479254869</v>
          </cell>
          <cell r="Z112">
            <v>-4.1320914479254869</v>
          </cell>
          <cell r="AC112">
            <v>0</v>
          </cell>
          <cell r="AD112">
            <v>0</v>
          </cell>
          <cell r="AE112">
            <v>242.6</v>
          </cell>
          <cell r="AF112">
            <v>225</v>
          </cell>
          <cell r="AG112">
            <v>226.2</v>
          </cell>
          <cell r="AH112">
            <v>206</v>
          </cell>
          <cell r="AI112" t="e">
            <v>#N/A</v>
          </cell>
        </row>
        <row r="113">
          <cell r="A113" t="str">
            <v>БОНУС_283  Сосиски Сочинки, ВЕС, ТМ Стародворье ПОКОМ</v>
          </cell>
          <cell r="B113" t="str">
            <v>кг</v>
          </cell>
          <cell r="C113">
            <v>-295.94200000000001</v>
          </cell>
          <cell r="D113">
            <v>465.548</v>
          </cell>
          <cell r="E113">
            <v>413.55500000000001</v>
          </cell>
          <cell r="F113">
            <v>-255.024</v>
          </cell>
          <cell r="G113" t="str">
            <v>ак</v>
          </cell>
          <cell r="H113">
            <v>0</v>
          </cell>
          <cell r="I113">
            <v>0</v>
          </cell>
          <cell r="J113">
            <v>401.97</v>
          </cell>
          <cell r="K113">
            <v>11.58499999999998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82.710999999999999</v>
          </cell>
          <cell r="Y113">
            <v>-3.0833141903737111</v>
          </cell>
          <cell r="Z113">
            <v>-3.0833141903737111</v>
          </cell>
          <cell r="AC113">
            <v>0</v>
          </cell>
          <cell r="AD113">
            <v>0</v>
          </cell>
          <cell r="AE113">
            <v>90.142799999999994</v>
          </cell>
          <cell r="AF113">
            <v>98.855999999999995</v>
          </cell>
          <cell r="AG113">
            <v>83.910600000000002</v>
          </cell>
          <cell r="AH113">
            <v>81.983999999999995</v>
          </cell>
          <cell r="AI113" t="e">
            <v>#N/A</v>
          </cell>
        </row>
        <row r="114">
          <cell r="A114" t="str">
            <v>БОНУС_305  Колбаса Сервелат Мясорубский с мелкорубленным окороком в/у  ТМ Стародворье ВЕС   ПОКОМ</v>
          </cell>
          <cell r="B114" t="str">
            <v>кг</v>
          </cell>
          <cell r="C114">
            <v>-233.72900000000001</v>
          </cell>
          <cell r="D114">
            <v>273.26799999999997</v>
          </cell>
          <cell r="E114">
            <v>251.779</v>
          </cell>
          <cell r="F114">
            <v>-214.398</v>
          </cell>
          <cell r="G114" t="str">
            <v>ак</v>
          </cell>
          <cell r="H114">
            <v>0</v>
          </cell>
          <cell r="I114" t="e">
            <v>#N/A</v>
          </cell>
          <cell r="J114">
            <v>251.22900000000001</v>
          </cell>
          <cell r="K114">
            <v>0.54999999999998295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50.355800000000002</v>
          </cell>
          <cell r="Y114">
            <v>-4.2576624738361817</v>
          </cell>
          <cell r="Z114">
            <v>-4.2576624738361817</v>
          </cell>
          <cell r="AC114">
            <v>0</v>
          </cell>
          <cell r="AD114">
            <v>0</v>
          </cell>
          <cell r="AE114">
            <v>47.156599999999997</v>
          </cell>
          <cell r="AF114">
            <v>58.606200000000001</v>
          </cell>
          <cell r="AG114">
            <v>52.854600000000005</v>
          </cell>
          <cell r="AH114">
            <v>56.756999999999998</v>
          </cell>
          <cell r="AI114" t="e">
            <v>#N/A</v>
          </cell>
        </row>
        <row r="115">
          <cell r="A115" t="str">
            <v>БОНУС_Колбаса Докторская Особая ТМ Особый рецепт,  0,5кг, ПОКОМ</v>
          </cell>
          <cell r="B115" t="str">
            <v>шт</v>
          </cell>
          <cell r="C115">
            <v>-363</v>
          </cell>
          <cell r="D115">
            <v>413</v>
          </cell>
          <cell r="E115">
            <v>425</v>
          </cell>
          <cell r="F115">
            <v>-379</v>
          </cell>
          <cell r="G115" t="str">
            <v>ак</v>
          </cell>
          <cell r="H115">
            <v>0</v>
          </cell>
          <cell r="I115">
            <v>0</v>
          </cell>
          <cell r="J115">
            <v>430</v>
          </cell>
          <cell r="K115">
            <v>-5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85</v>
          </cell>
          <cell r="Y115">
            <v>-4.4588235294117649</v>
          </cell>
          <cell r="Z115">
            <v>-4.4588235294117649</v>
          </cell>
          <cell r="AC115">
            <v>0</v>
          </cell>
          <cell r="AD115">
            <v>0</v>
          </cell>
          <cell r="AE115">
            <v>80.400000000000006</v>
          </cell>
          <cell r="AF115">
            <v>91</v>
          </cell>
          <cell r="AG115">
            <v>83.4</v>
          </cell>
          <cell r="AH115">
            <v>58</v>
          </cell>
          <cell r="AI115" t="e">
            <v>#N/A</v>
          </cell>
        </row>
        <row r="116">
          <cell r="A116" t="str">
            <v>БОНУС_Колбаса Сервелат Филедворский, фиброуз, в/у 0,35 кг срез,  ПОКОМ</v>
          </cell>
          <cell r="B116" t="str">
            <v>шт</v>
          </cell>
          <cell r="C116">
            <v>-436</v>
          </cell>
          <cell r="D116">
            <v>522</v>
          </cell>
          <cell r="E116">
            <v>467</v>
          </cell>
          <cell r="F116">
            <v>-383</v>
          </cell>
          <cell r="G116" t="str">
            <v>ак</v>
          </cell>
          <cell r="H116">
            <v>0</v>
          </cell>
          <cell r="I116">
            <v>0</v>
          </cell>
          <cell r="J116">
            <v>471</v>
          </cell>
          <cell r="K116">
            <v>-4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93.4</v>
          </cell>
          <cell r="Y116">
            <v>-4.1006423982869373</v>
          </cell>
          <cell r="Z116">
            <v>-4.1006423982869373</v>
          </cell>
          <cell r="AC116">
            <v>0</v>
          </cell>
          <cell r="AD116">
            <v>0</v>
          </cell>
          <cell r="AE116">
            <v>63.4</v>
          </cell>
          <cell r="AF116">
            <v>99.8</v>
          </cell>
          <cell r="AG116">
            <v>94</v>
          </cell>
          <cell r="AH116">
            <v>67</v>
          </cell>
          <cell r="AI11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22.02.2024 - 28.02.2024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56.05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592.01900000000001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590.86900000000003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10.050000000000001</v>
          </cell>
          <cell r="F10">
            <v>1113.9490000000001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6.3</v>
          </cell>
          <cell r="F11">
            <v>208.143</v>
          </cell>
        </row>
        <row r="12">
          <cell r="A12" t="str">
            <v xml:space="preserve"> 022  Колбаса Вязанка со шпиком, вектор 0,5кг, ПОКОМ</v>
          </cell>
          <cell r="F12">
            <v>204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1213</v>
          </cell>
          <cell r="F13">
            <v>2888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2</v>
          </cell>
          <cell r="F14">
            <v>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162</v>
          </cell>
          <cell r="F15">
            <v>2598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795</v>
          </cell>
          <cell r="F16">
            <v>4877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211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138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3</v>
          </cell>
          <cell r="F19">
            <v>169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241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268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</v>
          </cell>
          <cell r="F22">
            <v>269</v>
          </cell>
        </row>
        <row r="23">
          <cell r="A23" t="str">
            <v xml:space="preserve"> 068  Колбаса Особая ТМ Особый рецепт, 0,5 кг, ПОКОМ</v>
          </cell>
          <cell r="F23">
            <v>152</v>
          </cell>
        </row>
        <row r="24">
          <cell r="A24" t="str">
            <v xml:space="preserve"> 079  Колбаса Сервелат Кремлевский,  0.35 кг, ПОКОМ</v>
          </cell>
          <cell r="F24">
            <v>29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25</v>
          </cell>
          <cell r="F25">
            <v>1180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341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</v>
          </cell>
          <cell r="F27">
            <v>800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360</v>
          </cell>
          <cell r="F28">
            <v>577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210</v>
          </cell>
          <cell r="F29">
            <v>986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2</v>
          </cell>
          <cell r="F30">
            <v>932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2.403</v>
          </cell>
          <cell r="F31">
            <v>679.87800000000004</v>
          </cell>
        </row>
        <row r="32">
          <cell r="A32" t="str">
            <v xml:space="preserve"> 201  Ветчина Нежная ТМ Особый рецепт, (2,5кг), ПОКОМ</v>
          </cell>
          <cell r="D32">
            <v>25</v>
          </cell>
          <cell r="F32">
            <v>7879.4970000000003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3.2040000000000002</v>
          </cell>
          <cell r="F33">
            <v>376.77800000000002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1.601</v>
          </cell>
          <cell r="F34">
            <v>963.03200000000004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229.989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32.5</v>
          </cell>
          <cell r="F36">
            <v>8834.1740000000009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19.5</v>
          </cell>
          <cell r="F37">
            <v>228.916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67.557000000000002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5.6070000000000002</v>
          </cell>
          <cell r="F39">
            <v>708.31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7.5</v>
          </cell>
          <cell r="F40">
            <v>6885.5429999999997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12.5</v>
          </cell>
          <cell r="F41">
            <v>6111.0039999999999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4.0049999999999999</v>
          </cell>
          <cell r="F42">
            <v>374.96199999999999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7.2089999999999996</v>
          </cell>
          <cell r="F43">
            <v>350.59</v>
          </cell>
        </row>
        <row r="44">
          <cell r="A44" t="str">
            <v xml:space="preserve"> 240  Колбаса Салями охотничья, ВЕС. ПОКОМ</v>
          </cell>
          <cell r="D44">
            <v>0.60199999999999998</v>
          </cell>
          <cell r="F44">
            <v>31.187000000000001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7.2080000000000002</v>
          </cell>
          <cell r="F45">
            <v>643.71199999999999</v>
          </cell>
        </row>
        <row r="46">
          <cell r="A46" t="str">
            <v xml:space="preserve"> 243  Колбаса Сервелат Зернистый, ВЕС.  ПОКОМ</v>
          </cell>
          <cell r="F46">
            <v>122.80800000000001</v>
          </cell>
        </row>
        <row r="47">
          <cell r="A47" t="str">
            <v xml:space="preserve"> 244  Колбаса Сервелат Кремлевский, ВЕС. ПОКОМ</v>
          </cell>
          <cell r="F47">
            <v>0.7</v>
          </cell>
        </row>
        <row r="48">
          <cell r="A48" t="str">
            <v xml:space="preserve"> 247  Сардельки Нежные, ВЕС.  ПОКОМ</v>
          </cell>
          <cell r="D48">
            <v>1.3</v>
          </cell>
          <cell r="F48">
            <v>185.899</v>
          </cell>
        </row>
        <row r="49">
          <cell r="A49" t="str">
            <v xml:space="preserve"> 248  Сардельки Сочные ТМ Особый рецепт,   ПОКОМ</v>
          </cell>
          <cell r="D49">
            <v>1.3</v>
          </cell>
          <cell r="F49">
            <v>172.15899999999999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9.1</v>
          </cell>
          <cell r="F50">
            <v>1090.3150000000001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78.400000000000006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18.213999999999999</v>
          </cell>
          <cell r="F52">
            <v>136.173</v>
          </cell>
        </row>
        <row r="53">
          <cell r="A53" t="str">
            <v xml:space="preserve"> 263  Шпикачки Стародворские, ВЕС.  ПОКОМ</v>
          </cell>
          <cell r="F53">
            <v>149.98500000000001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0.7</v>
          </cell>
          <cell r="F54">
            <v>390.99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1.4</v>
          </cell>
          <cell r="F55">
            <v>349.57400000000001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1.4</v>
          </cell>
          <cell r="F56">
            <v>339.577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8</v>
          </cell>
          <cell r="F57">
            <v>1965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425</v>
          </cell>
          <cell r="F58">
            <v>3846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360</v>
          </cell>
          <cell r="F59">
            <v>3645</v>
          </cell>
        </row>
        <row r="60">
          <cell r="A60" t="str">
            <v xml:space="preserve"> 283  Сосиски Сочинки, ВЕС, ТМ Стародворье ПОКОМ</v>
          </cell>
          <cell r="D60">
            <v>1.3</v>
          </cell>
          <cell r="F60">
            <v>624.55100000000004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4</v>
          </cell>
          <cell r="F61">
            <v>362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129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10</v>
          </cell>
          <cell r="F63">
            <v>1403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0.7</v>
          </cell>
          <cell r="F64">
            <v>238.65</v>
          </cell>
        </row>
        <row r="65">
          <cell r="A65" t="str">
            <v xml:space="preserve"> 298  Колбаса Сливушка ТМ Вязанка, 0,375кг,  ПОКОМ</v>
          </cell>
          <cell r="F65">
            <v>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9</v>
          </cell>
          <cell r="F66">
            <v>3159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14</v>
          </cell>
          <cell r="F67">
            <v>3395</v>
          </cell>
        </row>
        <row r="68">
          <cell r="A68" t="str">
            <v xml:space="preserve"> 303  Колбаса Мясорубская ТМ Стародворье с рубленой грудинкой в/у 0,4 кг срез  ПОКОМ</v>
          </cell>
          <cell r="F68">
            <v>8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0.7</v>
          </cell>
          <cell r="F69">
            <v>79.972999999999999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7.5839999999999996</v>
          </cell>
          <cell r="F70">
            <v>165.477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10</v>
          </cell>
          <cell r="F71">
            <v>1563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12</v>
          </cell>
          <cell r="F72">
            <v>1949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5</v>
          </cell>
          <cell r="F73">
            <v>918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2.6</v>
          </cell>
          <cell r="F74">
            <v>299.07299999999998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5.2</v>
          </cell>
          <cell r="F75">
            <v>694.33900000000006</v>
          </cell>
        </row>
        <row r="76">
          <cell r="A76" t="str">
            <v xml:space="preserve"> 316  Колбаса Нежная ТМ Зареченские ВЕС  ПОКОМ</v>
          </cell>
          <cell r="F76">
            <v>139.982</v>
          </cell>
        </row>
        <row r="77">
          <cell r="A77" t="str">
            <v xml:space="preserve"> 318  Сосиски Датские ТМ Зареченские, ВЕС  ПОКОМ</v>
          </cell>
          <cell r="D77">
            <v>1.3</v>
          </cell>
          <cell r="F77">
            <v>2623.6109999999999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24</v>
          </cell>
          <cell r="F78">
            <v>3209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722</v>
          </cell>
          <cell r="F79">
            <v>5677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15</v>
          </cell>
          <cell r="F80">
            <v>1175</v>
          </cell>
        </row>
        <row r="81">
          <cell r="A81" t="str">
            <v xml:space="preserve"> 328  Сардельки Сочинки Стародворье ТМ  0,4 кг ПОКОМ</v>
          </cell>
          <cell r="D81">
            <v>2</v>
          </cell>
          <cell r="F81">
            <v>545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2</v>
          </cell>
          <cell r="F82">
            <v>506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2.6</v>
          </cell>
          <cell r="F83">
            <v>1503.7429999999999</v>
          </cell>
        </row>
        <row r="84">
          <cell r="A84" t="str">
            <v xml:space="preserve"> 331  Сосиски Сочинки по-баварски ВЕС ТМ Стародворье  Поком</v>
          </cell>
          <cell r="F84">
            <v>1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4</v>
          </cell>
          <cell r="F85">
            <v>320</v>
          </cell>
        </row>
        <row r="86">
          <cell r="A86" t="str">
            <v xml:space="preserve"> 335  Колбаса Сливушка ТМ Вязанка. ВЕС.  ПОКОМ </v>
          </cell>
          <cell r="D86">
            <v>1.3</v>
          </cell>
          <cell r="F86">
            <v>206.363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353</v>
          </cell>
          <cell r="F87">
            <v>3396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7</v>
          </cell>
          <cell r="F88">
            <v>2324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1.6</v>
          </cell>
          <cell r="F89">
            <v>588.55799999999999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0.8</v>
          </cell>
          <cell r="F90">
            <v>415.43700000000001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6.2</v>
          </cell>
          <cell r="F91">
            <v>836.47699999999998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4.8</v>
          </cell>
          <cell r="F92">
            <v>525.00199999999995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1</v>
          </cell>
          <cell r="F93">
            <v>81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2</v>
          </cell>
          <cell r="F94">
            <v>263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2</v>
          </cell>
          <cell r="F95">
            <v>343</v>
          </cell>
        </row>
        <row r="96">
          <cell r="A96" t="str">
            <v xml:space="preserve"> 364  Сардельки Филейские Вязанка ВЕС NDX ТМ Вязанка  ПОКОМ</v>
          </cell>
          <cell r="F96">
            <v>249.84700000000001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F97">
            <v>1</v>
          </cell>
        </row>
        <row r="98">
          <cell r="A98" t="str">
            <v xml:space="preserve"> 372  Ветчина Сочинка ТМ Стародворье. ВЕС ПОКОМ</v>
          </cell>
          <cell r="F98">
            <v>1.3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1.3</v>
          </cell>
          <cell r="F99">
            <v>51.252000000000002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3</v>
          </cell>
          <cell r="F100">
            <v>484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2</v>
          </cell>
          <cell r="F101">
            <v>558</v>
          </cell>
        </row>
        <row r="102">
          <cell r="A102" t="str">
            <v xml:space="preserve"> 378  Колбаса Докторская Дугушка 0,6кг НЕГОСТ ТМ Стародворье  ПОКОМ </v>
          </cell>
          <cell r="F102">
            <v>2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2</v>
          </cell>
          <cell r="F103">
            <v>2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22</v>
          </cell>
          <cell r="F104">
            <v>2090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2</v>
          </cell>
          <cell r="F105">
            <v>464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5</v>
          </cell>
          <cell r="F106">
            <v>495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5</v>
          </cell>
          <cell r="F107">
            <v>384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F108">
            <v>252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1385</v>
          </cell>
          <cell r="F109">
            <v>5209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1923</v>
          </cell>
          <cell r="F110">
            <v>12080</v>
          </cell>
        </row>
        <row r="111">
          <cell r="A111" t="str">
            <v xml:space="preserve"> 414  Колбаса Филейбургская с филе сочного окорока 0,11 кг ТМ Баварушка ПОКОМ</v>
          </cell>
          <cell r="F111">
            <v>215</v>
          </cell>
        </row>
        <row r="112">
          <cell r="A112" t="str">
            <v xml:space="preserve"> 415  Колбаса Балыкбургская с мраморным балыком 0,11 кг ТМ Баварушка  ПОКОМ</v>
          </cell>
          <cell r="F112">
            <v>258</v>
          </cell>
        </row>
        <row r="113">
          <cell r="A113" t="str">
            <v xml:space="preserve"> 416  Сосиски Датские ТМ Особый рецепт, ВЕС  ПОКОМ</v>
          </cell>
          <cell r="D113">
            <v>1.3</v>
          </cell>
          <cell r="F113">
            <v>1.3</v>
          </cell>
        </row>
        <row r="114">
          <cell r="A114" t="str">
            <v xml:space="preserve"> 417  Колбаса Филейбургская с ароматными пряностями 0,06 кг нарезка ТМ Баварушка  ПОКОМ</v>
          </cell>
          <cell r="F114">
            <v>157</v>
          </cell>
        </row>
        <row r="115">
          <cell r="A115" t="str">
            <v xml:space="preserve"> 418  Колбаса Балыкбургская с мраморным балыком и нотками кориандра 0,06 кг нарезка ТМ Баварушка  ПО</v>
          </cell>
          <cell r="D115">
            <v>3</v>
          </cell>
          <cell r="F115">
            <v>373</v>
          </cell>
        </row>
        <row r="116">
          <cell r="A116" t="str">
            <v xml:space="preserve"> 419  Колбаса Филейбургская зернистая 0,06 кг нарезка ТМ Баварушка  ПОКОМ</v>
          </cell>
          <cell r="D116">
            <v>3</v>
          </cell>
          <cell r="F116">
            <v>400</v>
          </cell>
        </row>
        <row r="117">
          <cell r="A117" t="str">
            <v xml:space="preserve"> 420  Колбаса Мясорубская 0,28 кг ТМ Стародворье в оболочке черева  ПОКОМ</v>
          </cell>
          <cell r="D117">
            <v>1</v>
          </cell>
          <cell r="F117">
            <v>84</v>
          </cell>
        </row>
        <row r="118">
          <cell r="A118" t="str">
            <v xml:space="preserve"> 421  Сосиски Царедворские 0,33 кг ТМ Стародворье  ПОКОМ</v>
          </cell>
          <cell r="F118">
            <v>738</v>
          </cell>
        </row>
        <row r="119">
          <cell r="A119" t="str">
            <v xml:space="preserve"> 422  Деликатесы Бекон Балыкбургский ТМ Баварушка  0,15 кг.ПОКОМ</v>
          </cell>
          <cell r="F119">
            <v>219</v>
          </cell>
        </row>
        <row r="120">
          <cell r="A120" t="str">
            <v xml:space="preserve"> 426  Колбаса варенокопченая из мяса птицы Сервелат Царедворский, 0,28 кг срез ПОКОМ</v>
          </cell>
          <cell r="F120">
            <v>418</v>
          </cell>
        </row>
        <row r="121">
          <cell r="A121" t="str">
            <v xml:space="preserve"> 428  Сосиски Царедворские по-баварски ТМ Стародворье, 0,33 кг ПОКОМ</v>
          </cell>
          <cell r="F121">
            <v>147</v>
          </cell>
        </row>
        <row r="122">
          <cell r="A122" t="str">
            <v>3215 ВЕТЧ.МЯСНАЯ Папа может п/о 0.4кг 8шт.    ОСТАНКИНО</v>
          </cell>
          <cell r="D122">
            <v>213</v>
          </cell>
          <cell r="F122">
            <v>213</v>
          </cell>
        </row>
        <row r="123">
          <cell r="A123" t="str">
            <v>3297 СЫТНЫЕ Папа может сар б/о мгс 1*3 СНГ  ОСТАНКИНО</v>
          </cell>
          <cell r="D123">
            <v>171.5</v>
          </cell>
          <cell r="F123">
            <v>171.5</v>
          </cell>
        </row>
        <row r="124">
          <cell r="A124" t="str">
            <v>3812 СОЧНЫЕ сос п/о мгс 2*2  ОСТАНКИНО</v>
          </cell>
          <cell r="D124">
            <v>1414.2</v>
          </cell>
          <cell r="F124">
            <v>1414.2</v>
          </cell>
        </row>
        <row r="125">
          <cell r="A125" t="str">
            <v>4063 МЯСНАЯ Папа может вар п/о_Л   ОСТАНКИНО</v>
          </cell>
          <cell r="D125">
            <v>2012.7</v>
          </cell>
          <cell r="F125">
            <v>2012.7</v>
          </cell>
        </row>
        <row r="126">
          <cell r="A126" t="str">
            <v>4117 ЭКСТРА Папа может с/к в/у_Л   ОСТАНКИНО</v>
          </cell>
          <cell r="D126">
            <v>27.1</v>
          </cell>
          <cell r="F126">
            <v>27.1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94</v>
          </cell>
          <cell r="F127">
            <v>94</v>
          </cell>
        </row>
        <row r="128">
          <cell r="A128" t="str">
            <v>4574 Мясная со шпиком Папа может вар п/о ОСТАНКИНО</v>
          </cell>
          <cell r="D128">
            <v>1.3</v>
          </cell>
          <cell r="F128">
            <v>1.3</v>
          </cell>
        </row>
        <row r="129">
          <cell r="A129" t="str">
            <v>4813 ФИЛЕЙНАЯ Папа может вар п/о_Л   ОСТАНКИНО</v>
          </cell>
          <cell r="D129">
            <v>393.75</v>
          </cell>
          <cell r="F129">
            <v>393.75</v>
          </cell>
        </row>
        <row r="130">
          <cell r="A130" t="str">
            <v>4993 САЛЯМИ ИТАЛЬЯНСКАЯ с/к в/у 1/250*8_120c ОСТАНКИНО</v>
          </cell>
          <cell r="D130">
            <v>490</v>
          </cell>
          <cell r="F130">
            <v>490</v>
          </cell>
        </row>
        <row r="131">
          <cell r="A131" t="str">
            <v>5246 ДОКТОРСКАЯ ПРЕМИУМ вар б/о мгс_30с ОСТАНКИНО</v>
          </cell>
          <cell r="D131">
            <v>31.5</v>
          </cell>
          <cell r="F131">
            <v>31.5</v>
          </cell>
        </row>
        <row r="132">
          <cell r="A132" t="str">
            <v>5247 РУССКАЯ ПРЕМИУМ вар б/о мгс_30с ОСТАНКИНО</v>
          </cell>
          <cell r="D132">
            <v>70.599999999999994</v>
          </cell>
          <cell r="F132">
            <v>70.599999999999994</v>
          </cell>
        </row>
        <row r="133">
          <cell r="A133" t="str">
            <v>5336 ОСОБАЯ вар п/о  ОСТАНКИНО</v>
          </cell>
          <cell r="D133">
            <v>443.8</v>
          </cell>
          <cell r="F133">
            <v>445.78800000000001</v>
          </cell>
        </row>
        <row r="134">
          <cell r="A134" t="str">
            <v>5337 ОСОБАЯ СО ШПИКОМ вар п/о  ОСТАНКИНО</v>
          </cell>
          <cell r="D134">
            <v>95.6</v>
          </cell>
          <cell r="F134">
            <v>97.581000000000003</v>
          </cell>
        </row>
        <row r="135">
          <cell r="A135" t="str">
            <v>5341 СЕРВЕЛАТ ОХОТНИЧИЙ в/к в/у  ОСТАНКИНО</v>
          </cell>
          <cell r="D135">
            <v>326.8</v>
          </cell>
          <cell r="F135">
            <v>326.8</v>
          </cell>
        </row>
        <row r="136">
          <cell r="A136" t="str">
            <v>5483 ЭКСТРА Папа может с/к в/у 1/250 8шт.   ОСТАНКИНО</v>
          </cell>
          <cell r="D136">
            <v>617</v>
          </cell>
          <cell r="F136">
            <v>617</v>
          </cell>
        </row>
        <row r="137">
          <cell r="A137" t="str">
            <v>5544 Сервелат Финский в/к в/у_45с НОВАЯ ОСТАНКИНО</v>
          </cell>
          <cell r="D137">
            <v>830.5</v>
          </cell>
          <cell r="F137">
            <v>830.5</v>
          </cell>
        </row>
        <row r="138">
          <cell r="A138" t="str">
            <v>5682 САЛЯМИ МЕЛКОЗЕРНЕНАЯ с/к в/у 1/120_60с   ОСТАНКИНО</v>
          </cell>
          <cell r="D138">
            <v>1776</v>
          </cell>
          <cell r="F138">
            <v>1776</v>
          </cell>
        </row>
        <row r="139">
          <cell r="A139" t="str">
            <v>5706 АРОМАТНАЯ Папа может с/к в/у 1/250 8шт.  ОСТАНКИНО</v>
          </cell>
          <cell r="D139">
            <v>755</v>
          </cell>
          <cell r="F139">
            <v>755</v>
          </cell>
        </row>
        <row r="140">
          <cell r="A140" t="str">
            <v>5708 ПОСОЛЬСКАЯ Папа может с/к в/у ОСТАНКИНО</v>
          </cell>
          <cell r="D140">
            <v>56.8</v>
          </cell>
          <cell r="F140">
            <v>56.8</v>
          </cell>
        </row>
        <row r="141">
          <cell r="A141" t="str">
            <v>5820 СЛИВОЧНЫЕ Папа может сос п/о мгс 2*2_45с   ОСТАНКИНО</v>
          </cell>
          <cell r="D141">
            <v>136.1</v>
          </cell>
          <cell r="F141">
            <v>136.1</v>
          </cell>
        </row>
        <row r="142">
          <cell r="A142" t="str">
            <v>5851 ЭКСТРА Папа может вар п/о   ОСТАНКИНО</v>
          </cell>
          <cell r="D142">
            <v>351.23200000000003</v>
          </cell>
          <cell r="F142">
            <v>351.23200000000003</v>
          </cell>
        </row>
        <row r="143">
          <cell r="A143" t="str">
            <v>5931 ОХОТНИЧЬЯ Папа может с/к в/у 1/220 8шт.   ОСТАНКИНО</v>
          </cell>
          <cell r="D143">
            <v>655</v>
          </cell>
          <cell r="F143">
            <v>655</v>
          </cell>
        </row>
        <row r="144">
          <cell r="A144" t="str">
            <v>5976 МОЛОЧНЫЕ ТРАДИЦ. сос п/о в/у 1/350_45с  ОСТАНКИНО</v>
          </cell>
          <cell r="D144">
            <v>8</v>
          </cell>
          <cell r="F144">
            <v>8</v>
          </cell>
        </row>
        <row r="145">
          <cell r="A145" t="str">
            <v>5981 МОЛОЧНЫЕ ТРАДИЦ. сос п/о мгс 1*6_45с   ОСТАНКИНО</v>
          </cell>
          <cell r="D145">
            <v>144.80000000000001</v>
          </cell>
          <cell r="F145">
            <v>144.80000000000001</v>
          </cell>
        </row>
        <row r="146">
          <cell r="A146" t="str">
            <v>5982 МОЛОЧНЫЕ ТРАДИЦ. сос п/о мгс 0,6кг_СНГ  ОСТАНКИНО</v>
          </cell>
          <cell r="D146">
            <v>287</v>
          </cell>
          <cell r="F146">
            <v>287</v>
          </cell>
        </row>
        <row r="147">
          <cell r="A147" t="str">
            <v>6025 ВЕТЧ.ФИРМЕННАЯ С ИНДЕЙКОЙ п/о   ОСТАНКИНО</v>
          </cell>
          <cell r="D147">
            <v>8.6999999999999993</v>
          </cell>
          <cell r="F147">
            <v>8.6999999999999993</v>
          </cell>
        </row>
        <row r="148">
          <cell r="A148" t="str">
            <v>6041 МОЛОЧНЫЕ К ЗАВТРАКУ сос п/о мгс 1*3  ОСТАНКИНО</v>
          </cell>
          <cell r="D148">
            <v>285.39999999999998</v>
          </cell>
          <cell r="F148">
            <v>285.39999999999998</v>
          </cell>
        </row>
        <row r="149">
          <cell r="A149" t="str">
            <v>6042 МОЛОЧНЫЕ К ЗАВТРАКУ сос п/о в/у 0.4кг   ОСТАНКИНО</v>
          </cell>
          <cell r="D149">
            <v>823</v>
          </cell>
          <cell r="F149">
            <v>823</v>
          </cell>
        </row>
        <row r="150">
          <cell r="A150" t="str">
            <v>6113 СОЧНЫЕ сос п/о мгс 1*6_Ашан  ОСТАНКИНО</v>
          </cell>
          <cell r="D150">
            <v>1470.9</v>
          </cell>
          <cell r="F150">
            <v>1470.9</v>
          </cell>
        </row>
        <row r="151">
          <cell r="A151" t="str">
            <v>6123 МОЛОЧНЫЕ КЛАССИЧЕСКИЕ ПМ сос п/о мгс 2*4   ОСТАНКИНО</v>
          </cell>
          <cell r="D151">
            <v>659.6</v>
          </cell>
          <cell r="F151">
            <v>659.6</v>
          </cell>
        </row>
        <row r="152">
          <cell r="A152" t="str">
            <v>6144 МОЛОЧНЫЕ ТРАДИЦ сос п/о в/у 1/360 (1+1) ОСТАНКИНО</v>
          </cell>
          <cell r="D152">
            <v>173</v>
          </cell>
          <cell r="F152">
            <v>173</v>
          </cell>
        </row>
        <row r="153">
          <cell r="A153" t="str">
            <v>6213 СЕРВЕЛАТ ФИНСКИЙ СН в/к в/у 0.35кг 8шт.  ОСТАНКИНО</v>
          </cell>
          <cell r="D153">
            <v>153</v>
          </cell>
          <cell r="F153">
            <v>153</v>
          </cell>
        </row>
        <row r="154">
          <cell r="A154" t="str">
            <v>6215 СЕРВЕЛАТ ОРЕХОВЫЙ СН в/к в/у 0.35кг 8шт  ОСТАНКИНО</v>
          </cell>
          <cell r="D154">
            <v>134</v>
          </cell>
          <cell r="F154">
            <v>134</v>
          </cell>
        </row>
        <row r="155">
          <cell r="A155" t="str">
            <v>6217 ШПИКАЧКИ ДОМАШНИЕ СН п/о мгс 0.4кг 8шт.  ОСТАНКИНО</v>
          </cell>
          <cell r="D155">
            <v>71</v>
          </cell>
          <cell r="F155">
            <v>71</v>
          </cell>
        </row>
        <row r="156">
          <cell r="A156" t="str">
            <v>6221 НЕАПОЛИТАНСКИЙ ДУЭТ с/к с/н мгс 1/90  ОСТАНКИНО</v>
          </cell>
          <cell r="D156">
            <v>251</v>
          </cell>
          <cell r="F156">
            <v>251</v>
          </cell>
        </row>
        <row r="157">
          <cell r="A157" t="str">
            <v>6225 ИМПЕРСКАЯ И БАЛЫКОВАЯ в/к с/н мгс 1/90  ОСТАНКИНО</v>
          </cell>
          <cell r="D157">
            <v>308</v>
          </cell>
          <cell r="F157">
            <v>308</v>
          </cell>
        </row>
        <row r="158">
          <cell r="A158" t="str">
            <v>6228 МЯСНОЕ АССОРТИ к/з с/н мгс 1/90 10шт.  ОСТАНКИНО</v>
          </cell>
          <cell r="D158">
            <v>390</v>
          </cell>
          <cell r="F158">
            <v>390</v>
          </cell>
        </row>
        <row r="159">
          <cell r="A159" t="str">
            <v>6233 БУЖЕНИНА ЗАПЕЧЕННАЯ с/н в/у 1/100 10шт.  ОСТАНКИНО</v>
          </cell>
          <cell r="D159">
            <v>9</v>
          </cell>
          <cell r="F159">
            <v>9</v>
          </cell>
        </row>
        <row r="160">
          <cell r="A160" t="str">
            <v>6241 ХОТ-ДОГ Папа может сос п/о мгс 0.38кг  ОСТАНКИНО</v>
          </cell>
          <cell r="D160">
            <v>70</v>
          </cell>
          <cell r="F160">
            <v>70</v>
          </cell>
        </row>
        <row r="161">
          <cell r="A161" t="str">
            <v>6247 ДОМАШНЯЯ Папа может вар п/о 0,4кг 8шт.  ОСТАНКИНО</v>
          </cell>
          <cell r="D161">
            <v>130</v>
          </cell>
          <cell r="F161">
            <v>130</v>
          </cell>
        </row>
        <row r="162">
          <cell r="A162" t="str">
            <v>6268 ГОВЯЖЬЯ Папа может вар п/о 0,4кг 8 шт.  ОСТАНКИНО</v>
          </cell>
          <cell r="D162">
            <v>218</v>
          </cell>
          <cell r="F162">
            <v>218</v>
          </cell>
        </row>
        <row r="163">
          <cell r="A163" t="str">
            <v>6281 СВИНИНА ДЕЛИКАТ. к/в мл/к в/у 0.3кг 45с  ОСТАНКИНО</v>
          </cell>
          <cell r="D163">
            <v>495</v>
          </cell>
          <cell r="F163">
            <v>495</v>
          </cell>
        </row>
        <row r="164">
          <cell r="A164" t="str">
            <v>6297 ФИЛЕЙНЫЕ сос ц/о в/у 1/270 12шт_45с  ОСТАНКИНО</v>
          </cell>
          <cell r="D164">
            <v>2030</v>
          </cell>
          <cell r="F164">
            <v>2030</v>
          </cell>
        </row>
        <row r="165">
          <cell r="A165" t="str">
            <v>6302 БАЛЫКОВАЯ СН в/к в/у 0.35кг 8шт.  ОСТАНКИНО</v>
          </cell>
          <cell r="D165">
            <v>104</v>
          </cell>
          <cell r="F165">
            <v>104</v>
          </cell>
        </row>
        <row r="166">
          <cell r="A166" t="str">
            <v>6303 МЯСНЫЕ Папа может сос п/о мгс 1.5*3  ОСТАНКИНО</v>
          </cell>
          <cell r="D166">
            <v>263.7</v>
          </cell>
          <cell r="F166">
            <v>263.7</v>
          </cell>
        </row>
        <row r="167">
          <cell r="A167" t="str">
            <v>6309 ФИЛЕЙНАЯ Папа может вар п/о_Ашан  ОСТАНКИНО</v>
          </cell>
          <cell r="D167">
            <v>103.55</v>
          </cell>
          <cell r="F167">
            <v>103.55</v>
          </cell>
        </row>
        <row r="168">
          <cell r="A168" t="str">
            <v>6325 ДОКТОРСКАЯ ПРЕМИУМ вар п/о 0.4кг 8шт.  ОСТАНКИНО</v>
          </cell>
          <cell r="D168">
            <v>537</v>
          </cell>
          <cell r="F168">
            <v>537</v>
          </cell>
        </row>
        <row r="169">
          <cell r="A169" t="str">
            <v>6333 МЯСНАЯ Папа может вар п/о 0.4кг 8шт.  ОСТАНКИНО</v>
          </cell>
          <cell r="D169">
            <v>6522</v>
          </cell>
          <cell r="F169">
            <v>6522</v>
          </cell>
        </row>
        <row r="170">
          <cell r="A170" t="str">
            <v>6353 ЭКСТРА Папа может вар п/о 0.4кг 8шт.  ОСТАНКИНО</v>
          </cell>
          <cell r="D170">
            <v>1488</v>
          </cell>
          <cell r="F170">
            <v>1489</v>
          </cell>
        </row>
        <row r="171">
          <cell r="A171" t="str">
            <v>6392 ФИЛЕЙНАЯ Папа может вар п/о 0.4кг. ОСТАНКИНО</v>
          </cell>
          <cell r="D171">
            <v>4892</v>
          </cell>
          <cell r="F171">
            <v>4892</v>
          </cell>
        </row>
        <row r="172">
          <cell r="A172" t="str">
            <v>6427 КЛАССИЧЕСКАЯ ПМ вар п/о 0.35кг 8шт. ОСТАНКИНО</v>
          </cell>
          <cell r="D172">
            <v>941</v>
          </cell>
          <cell r="F172">
            <v>942</v>
          </cell>
        </row>
        <row r="173">
          <cell r="A173" t="str">
            <v>6438 БОГАТЫРСКИЕ Папа Может сос п/о в/у 0,3кг  ОСТАНКИНО</v>
          </cell>
          <cell r="D173">
            <v>454</v>
          </cell>
          <cell r="F173">
            <v>454</v>
          </cell>
        </row>
        <row r="174">
          <cell r="A174" t="str">
            <v>6450 БЕКОН с/к с/н в/у 1/100 10шт.  ОСТАНКИНО</v>
          </cell>
          <cell r="D174">
            <v>409</v>
          </cell>
          <cell r="F174">
            <v>409</v>
          </cell>
        </row>
        <row r="175">
          <cell r="A175" t="str">
            <v>6453 ЭКСТРА Папа может с/к с/н в/у 1/100 14шт.   ОСТАНКИНО</v>
          </cell>
          <cell r="D175">
            <v>927</v>
          </cell>
          <cell r="F175">
            <v>927</v>
          </cell>
        </row>
        <row r="176">
          <cell r="A176" t="str">
            <v>6454 АРОМАТНАЯ с/к с/н в/у 1/100 14шт.  ОСТАНКИНО</v>
          </cell>
          <cell r="D176">
            <v>846</v>
          </cell>
          <cell r="F176">
            <v>846</v>
          </cell>
        </row>
        <row r="177">
          <cell r="A177" t="str">
            <v>6475 С СЫРОМ Папа может сос ц/о мгс 0.4кг6шт  ОСТАНКИНО</v>
          </cell>
          <cell r="D177">
            <v>253</v>
          </cell>
          <cell r="F177">
            <v>253</v>
          </cell>
        </row>
        <row r="178">
          <cell r="A178" t="str">
            <v>6527 ШПИКАЧКИ СОЧНЫЕ ПМ сар б/о мгс 1*3 45с ОСТАНКИНО</v>
          </cell>
          <cell r="D178">
            <v>433.5</v>
          </cell>
          <cell r="F178">
            <v>433.5</v>
          </cell>
        </row>
        <row r="179">
          <cell r="A179" t="str">
            <v>6562 СЕРВЕЛАТ КАРЕЛЬСКИЙ СН в/к в/у 0,28кг  ОСТАНКИНО</v>
          </cell>
          <cell r="D179">
            <v>394</v>
          </cell>
          <cell r="F179">
            <v>394</v>
          </cell>
        </row>
        <row r="180">
          <cell r="A180" t="str">
            <v>6563 СЛИВОЧНЫЕ СН сос п/о мгс 1*6  ОСТАНКИНО</v>
          </cell>
          <cell r="D180">
            <v>42</v>
          </cell>
          <cell r="F180">
            <v>42</v>
          </cell>
        </row>
        <row r="181">
          <cell r="A181" t="str">
            <v>6593 ДОКТОРСКАЯ СН вар п/о 0.45кг 8шт.  ОСТАНКИНО</v>
          </cell>
          <cell r="D181">
            <v>126</v>
          </cell>
          <cell r="F181">
            <v>126</v>
          </cell>
        </row>
        <row r="182">
          <cell r="A182" t="str">
            <v>6595 МОЛОЧНАЯ СН вар п/о 0.45кг 8шт.  ОСТАНКИНО</v>
          </cell>
          <cell r="D182">
            <v>118</v>
          </cell>
          <cell r="F182">
            <v>118</v>
          </cell>
        </row>
        <row r="183">
          <cell r="A183" t="str">
            <v>6597 РУССКАЯ СН вар п/о 0.45кг 8шт.  ОСТАНКИНО</v>
          </cell>
          <cell r="D183">
            <v>34</v>
          </cell>
          <cell r="F183">
            <v>34</v>
          </cell>
        </row>
        <row r="184">
          <cell r="A184" t="str">
            <v>6601 ГОВЯЖЬИ СН сос п/о мгс 1*6  ОСТАНКИНО</v>
          </cell>
          <cell r="D184">
            <v>197</v>
          </cell>
          <cell r="F184">
            <v>197</v>
          </cell>
        </row>
        <row r="185">
          <cell r="A185" t="str">
            <v>6602 БАВАРСКИЕ ПМ сос ц/о мгс 0,35кг 8шт.  ОСТАНКИНО</v>
          </cell>
          <cell r="D185">
            <v>575</v>
          </cell>
          <cell r="F185">
            <v>575</v>
          </cell>
        </row>
        <row r="186">
          <cell r="A186" t="str">
            <v>6641 СЛИВОЧНЫЕ ПМ сос п/о мгс 0,41кг 10шт.  ОСТАНКИНО</v>
          </cell>
          <cell r="D186">
            <v>20</v>
          </cell>
          <cell r="F186">
            <v>20</v>
          </cell>
        </row>
        <row r="187">
          <cell r="A187" t="str">
            <v>6645 ВЕТЧ.КЛАССИЧЕСКАЯ СН п/о 0.8кг 4шт.  ОСТАНКИНО</v>
          </cell>
          <cell r="D187">
            <v>79</v>
          </cell>
          <cell r="F187">
            <v>79</v>
          </cell>
        </row>
        <row r="188">
          <cell r="A188" t="str">
            <v>6648 СОЧНЫЕ Папа может сар п/о мгс 1*3  ОСТАНКИНО</v>
          </cell>
          <cell r="D188">
            <v>1</v>
          </cell>
          <cell r="F188">
            <v>1</v>
          </cell>
        </row>
        <row r="189">
          <cell r="A189" t="str">
            <v>6658 АРОМАТНАЯ С ЧЕСНОЧКОМ СН в/к мтс 0.330кг  ОСТАНКИНО</v>
          </cell>
          <cell r="D189">
            <v>69</v>
          </cell>
          <cell r="F189">
            <v>69</v>
          </cell>
        </row>
        <row r="190">
          <cell r="A190" t="str">
            <v>6661 СОЧНЫЙ ГРИЛЬ ПМ сос п/о мгс 1.5*4_Маяк  ОСТАНКИНО</v>
          </cell>
          <cell r="D190">
            <v>63.7</v>
          </cell>
          <cell r="F190">
            <v>63.7</v>
          </cell>
        </row>
        <row r="191">
          <cell r="A191" t="str">
            <v>6666 БОЯНСКАЯ Папа может п/к в/у 0,28кг 8 шт. ОСТАНКИНО</v>
          </cell>
          <cell r="D191">
            <v>1194</v>
          </cell>
          <cell r="F191">
            <v>1194</v>
          </cell>
        </row>
        <row r="192">
          <cell r="A192" t="str">
            <v>6669 ВЕНСКАЯ САЛЯМИ п/к в/у 0.28кг 8шт  ОСТАНКИНО</v>
          </cell>
          <cell r="D192">
            <v>480</v>
          </cell>
          <cell r="F192">
            <v>480</v>
          </cell>
        </row>
        <row r="193">
          <cell r="A193" t="str">
            <v>6683 СЕРВЕЛАТ ЗЕРНИСТЫЙ ПМ в/к в/у 0,35кг  ОСТАНКИНО</v>
          </cell>
          <cell r="D193">
            <v>2156</v>
          </cell>
          <cell r="F193">
            <v>2156</v>
          </cell>
        </row>
        <row r="194">
          <cell r="A194" t="str">
            <v>6684 СЕРВЕЛАТ КАРЕЛЬСКИЙ ПМ в/к в/у 0.28кг  ОСТАНКИНО</v>
          </cell>
          <cell r="D194">
            <v>1582</v>
          </cell>
          <cell r="F194">
            <v>1582</v>
          </cell>
        </row>
        <row r="195">
          <cell r="A195" t="str">
            <v>6689 СЕРВЕЛАТ ОХОТНИЧИЙ ПМ в/к в/у 0,35кг 8шт  ОСТАНКИНО</v>
          </cell>
          <cell r="D195">
            <v>5971</v>
          </cell>
          <cell r="F195">
            <v>5971</v>
          </cell>
        </row>
        <row r="196">
          <cell r="A196" t="str">
            <v>6692 СЕРВЕЛАТ ПРИМА в/к в/у 0.28кг 8шт.  ОСТАНКИНО</v>
          </cell>
          <cell r="D196">
            <v>444</v>
          </cell>
          <cell r="F196">
            <v>444</v>
          </cell>
        </row>
        <row r="197">
          <cell r="A197" t="str">
            <v>6697 СЕРВЕЛАТ ФИНСКИЙ ПМ в/к в/у 0,35кг 8шт.  ОСТАНКИНО</v>
          </cell>
          <cell r="D197">
            <v>6537</v>
          </cell>
          <cell r="F197">
            <v>6541</v>
          </cell>
        </row>
        <row r="198">
          <cell r="A198" t="str">
            <v>6713 СОЧНЫЙ ГРИЛЬ ПМ сос п/о мгс 0.41кг 8шт.  ОСТАНКИНО</v>
          </cell>
          <cell r="D198">
            <v>1456</v>
          </cell>
          <cell r="F198">
            <v>1456</v>
          </cell>
        </row>
        <row r="199">
          <cell r="A199" t="str">
            <v>6716 ОСОБАЯ Коровино (в сетке) 0.5кг 8шт.  ОСТАНКИНО</v>
          </cell>
          <cell r="D199">
            <v>618</v>
          </cell>
          <cell r="F199">
            <v>620</v>
          </cell>
        </row>
        <row r="200">
          <cell r="A200" t="str">
            <v>6717 ДОКТОРСКАЯ ОРИГИН. ц/о в/у 0.5кг 6шт.  ОСТАНКИНО</v>
          </cell>
          <cell r="D200">
            <v>3</v>
          </cell>
          <cell r="F200">
            <v>3</v>
          </cell>
        </row>
        <row r="201">
          <cell r="A201" t="str">
            <v>6722 СОЧНЫЕ ПМ сос п/о мгс 0,41кг 10шт.  ОСТАНКИНО</v>
          </cell>
          <cell r="D201">
            <v>5351</v>
          </cell>
          <cell r="F201">
            <v>5351</v>
          </cell>
        </row>
        <row r="202">
          <cell r="A202" t="str">
            <v>6726 СЛИВОЧНЫЕ ПМ сос п/о мгс 0.41кг 10шт.  ОСТАНКИНО</v>
          </cell>
          <cell r="D202">
            <v>2198</v>
          </cell>
          <cell r="F202">
            <v>2198</v>
          </cell>
        </row>
        <row r="203">
          <cell r="A203" t="str">
            <v>6734 ОСОБАЯ СО ШПИКОМ Коровино (в сетке) 0,5кг ОСТАНКИНО</v>
          </cell>
          <cell r="D203">
            <v>106</v>
          </cell>
          <cell r="F203">
            <v>108</v>
          </cell>
        </row>
        <row r="204">
          <cell r="A204" t="str">
            <v>6750 МОЛОЧНЫЕ ГОСТ СН сос п/о мгс 0,41 кг 10шт ОСТАНКИНО</v>
          </cell>
          <cell r="D204">
            <v>40</v>
          </cell>
          <cell r="F204">
            <v>40</v>
          </cell>
        </row>
        <row r="205">
          <cell r="A205" t="str">
            <v>6751 СЛИВОЧНЫЕ СН сос п/о мгс 0,41кг 10шт.  ОСТАНКИНО</v>
          </cell>
          <cell r="D205">
            <v>116</v>
          </cell>
          <cell r="F205">
            <v>116</v>
          </cell>
        </row>
        <row r="206">
          <cell r="A206" t="str">
            <v>6756 ВЕТЧ.ЛЮБИТЕЛЬСКАЯ п/о  ОСТАНКИНО</v>
          </cell>
          <cell r="D206">
            <v>117.1</v>
          </cell>
          <cell r="F206">
            <v>117.1</v>
          </cell>
        </row>
        <row r="207">
          <cell r="A207" t="str">
            <v>6758 СЕРВЕЛАТ КОПЧЕНЫЙ п/к в/у 0,31 кг 8 шт  ОСТАНКИНО</v>
          </cell>
          <cell r="D207">
            <v>1118</v>
          </cell>
          <cell r="F207">
            <v>1118</v>
          </cell>
        </row>
        <row r="208">
          <cell r="A208" t="str">
            <v>Ассорти "Сырная тарелка" сыр плавл. круг 130 г., 50%ж, ТМ Сыробогатов,  Линия</v>
          </cell>
          <cell r="F208">
            <v>36</v>
          </cell>
        </row>
        <row r="209">
          <cell r="A209" t="str">
            <v>Ассорти (слив, грибы, ветчина) сыр плавленый 50%ж, ТМ Сыробогатов,круг,130 г. (180 суток)  Линия</v>
          </cell>
          <cell r="F209">
            <v>12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99</v>
          </cell>
          <cell r="F210">
            <v>99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262</v>
          </cell>
          <cell r="F211">
            <v>262</v>
          </cell>
        </row>
        <row r="212">
          <cell r="A212" t="str">
            <v>БОНУС Z-ОСОБАЯ Коровино вар п/о (5324)  ОСТАНКИНО</v>
          </cell>
          <cell r="D212">
            <v>44</v>
          </cell>
          <cell r="F212">
            <v>44</v>
          </cell>
        </row>
        <row r="213">
          <cell r="A213" t="str">
            <v>БОНУС Z-ОСОБАЯ Коровино вар п/о 0.5кг_СНГ (6305)  ОСТАНКИНО</v>
          </cell>
          <cell r="D213">
            <v>80</v>
          </cell>
          <cell r="F213">
            <v>80</v>
          </cell>
        </row>
        <row r="214">
          <cell r="A214" t="str">
            <v>БОНУС СОЧНЫЕ сос п/о мгс 0.41кг_UZ (6087)  ОСТАНКИНО</v>
          </cell>
          <cell r="D214">
            <v>933</v>
          </cell>
          <cell r="F214">
            <v>933</v>
          </cell>
        </row>
        <row r="215">
          <cell r="A215" t="str">
            <v>БОНУС СОЧНЫЕ сос п/о мгс 1*6_UZ (6088)  ОСТАНКИНО</v>
          </cell>
          <cell r="D215">
            <v>315</v>
          </cell>
          <cell r="F215">
            <v>315</v>
          </cell>
        </row>
        <row r="216">
          <cell r="A216" t="str">
            <v>БОНУС_273  Сосиски Сочинки с сочной грудинкой, МГС 0.4кг,   ПОКОМ</v>
          </cell>
          <cell r="F216">
            <v>1142</v>
          </cell>
        </row>
        <row r="217">
          <cell r="A217" t="str">
            <v>БОНУС_283  Сосиски Сочинки, ВЕС, ТМ Стародворье ПОКОМ</v>
          </cell>
          <cell r="F217">
            <v>422.73099999999999</v>
          </cell>
        </row>
        <row r="218">
          <cell r="A218" t="str">
            <v>БОНУС_305  Колбаса Сервелат Мясорубский с мелкорубленным окороком в/у  ТМ Стародворье ВЕС   ПОКОМ</v>
          </cell>
          <cell r="F218">
            <v>301.00599999999997</v>
          </cell>
        </row>
        <row r="219">
          <cell r="A219" t="str">
            <v>БОНУС_Колбаса Докторская Особая ТМ Особый рецепт,  0,5кг, ПОКОМ</v>
          </cell>
          <cell r="F219">
            <v>347</v>
          </cell>
        </row>
        <row r="220">
          <cell r="A220" t="str">
            <v>БОНУС_Колбаса Сервелат Филедворский, фиброуз, в/у 0,35 кг срез,  ПОКОМ</v>
          </cell>
          <cell r="F220">
            <v>441</v>
          </cell>
        </row>
        <row r="221">
          <cell r="A221" t="str">
            <v>БОНУС_Консервы говядина тушеная "СПК" ж/б 0,338 кг.шт. термоус. пл. ЧМК  СПК</v>
          </cell>
          <cell r="D221">
            <v>1</v>
          </cell>
          <cell r="F221">
            <v>1</v>
          </cell>
        </row>
        <row r="222">
          <cell r="A222" t="str">
            <v>БОНУС_Пельмени Бульмени с говядиной и свининой Горячая штучка 0,43  ПОКОМ</v>
          </cell>
          <cell r="F222">
            <v>169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F223">
            <v>398</v>
          </cell>
        </row>
        <row r="224">
          <cell r="A224" t="str">
            <v>БОНУС_Сервелат Фирменый в/к 0,10 кг.шт. нарезка (лоток с ср.защ.атм.)  СПК</v>
          </cell>
          <cell r="D224">
            <v>5</v>
          </cell>
          <cell r="F224">
            <v>5</v>
          </cell>
        </row>
        <row r="225">
          <cell r="A225" t="str">
            <v>Бутербродная вареная 0,47 кг шт.  СПК</v>
          </cell>
          <cell r="D225">
            <v>126</v>
          </cell>
          <cell r="F225">
            <v>126</v>
          </cell>
        </row>
        <row r="226">
          <cell r="A226" t="str">
            <v>Вацлавская вареная 400 гр.шт.  СПК</v>
          </cell>
          <cell r="D226">
            <v>60</v>
          </cell>
          <cell r="F226">
            <v>60</v>
          </cell>
        </row>
        <row r="227">
          <cell r="A227" t="str">
            <v>Вацлавская вареная ВЕС СПК</v>
          </cell>
          <cell r="D227">
            <v>10</v>
          </cell>
          <cell r="F227">
            <v>10</v>
          </cell>
        </row>
        <row r="228">
          <cell r="A228" t="str">
            <v>Вацлавская п/к (черева) 390 гр.шт. термоус.пак  СПК</v>
          </cell>
          <cell r="D228">
            <v>32</v>
          </cell>
          <cell r="F228">
            <v>32</v>
          </cell>
        </row>
        <row r="229">
          <cell r="A229" t="str">
            <v>Ветчина Вацлавская 400 гр.шт.  СПК</v>
          </cell>
          <cell r="D229">
            <v>50</v>
          </cell>
          <cell r="F229">
            <v>50</v>
          </cell>
        </row>
        <row r="230">
          <cell r="A230" t="str">
            <v>Гауда сыр 45% ж, 180 г (флоупак), фасованный "Сыробогатов"  Линия</v>
          </cell>
          <cell r="F230">
            <v>24</v>
          </cell>
        </row>
        <row r="231">
          <cell r="A231" t="str">
            <v>Гауда сыр, 45% ж (брус), ТМ Сыробогатов  Линия</v>
          </cell>
          <cell r="F231">
            <v>87.16</v>
          </cell>
        </row>
        <row r="232">
          <cell r="A232" t="str">
            <v>Голландский сыр 45%ж, 180г, фасованный Сыробогатов   Линия</v>
          </cell>
          <cell r="F232">
            <v>36</v>
          </cell>
        </row>
        <row r="233">
          <cell r="A233" t="str">
            <v>Готовые чебупели острые с мясом Горячая штучка 0,3 кг зам  ПОКОМ</v>
          </cell>
          <cell r="D233">
            <v>4</v>
          </cell>
          <cell r="F233">
            <v>299</v>
          </cell>
        </row>
        <row r="234">
          <cell r="A234" t="str">
            <v>Готовые чебупели с ветчиной и сыром Горячая штучка 0,3кг зам  ПОКОМ</v>
          </cell>
          <cell r="D234">
            <v>701</v>
          </cell>
          <cell r="F234">
            <v>2007</v>
          </cell>
        </row>
        <row r="235">
          <cell r="A235" t="str">
            <v>Готовые чебупели с мясом ТМ Горячая штучка Без свинины 0,3 кг ПОКОМ</v>
          </cell>
          <cell r="D235">
            <v>7</v>
          </cell>
          <cell r="F235">
            <v>7</v>
          </cell>
        </row>
        <row r="236">
          <cell r="A236" t="str">
            <v>Готовые чебупели сочные с мясом ТМ Горячая штучка  0,3кг зам  ПОКОМ</v>
          </cell>
          <cell r="D236">
            <v>271</v>
          </cell>
          <cell r="F236">
            <v>1416</v>
          </cell>
        </row>
        <row r="237">
          <cell r="A237" t="str">
            <v>Готовые чебуреки с мясом ТМ Горячая штучка 0,09 кг флоу-пак ПОКОМ</v>
          </cell>
          <cell r="F237">
            <v>284</v>
          </cell>
        </row>
        <row r="238">
          <cell r="A238" t="str">
            <v>Грудинка Деревенская в аджике к/в 150 гр.шт. нарезка (лоток с ср.защ.атм.)  СПК</v>
          </cell>
          <cell r="D238">
            <v>59</v>
          </cell>
          <cell r="F238">
            <v>59</v>
          </cell>
        </row>
        <row r="239">
          <cell r="A239" t="str">
            <v>Дельгаро с/в "Эликатессе" 140 гр.шт.  СПК</v>
          </cell>
          <cell r="D239">
            <v>42</v>
          </cell>
          <cell r="F239">
            <v>42</v>
          </cell>
        </row>
        <row r="240">
          <cell r="A240" t="str">
            <v>Деревенская рубленая вареная 350 гр.шт. термоус. пак.  СПК</v>
          </cell>
          <cell r="D240">
            <v>16</v>
          </cell>
          <cell r="F240">
            <v>16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150</v>
          </cell>
          <cell r="F241">
            <v>150</v>
          </cell>
        </row>
        <row r="242">
          <cell r="A242" t="str">
            <v>Для бургера сыр плавленый 25%ж,ТМ Сыробогатов,112 г слайсы   Линия</v>
          </cell>
          <cell r="F242">
            <v>60</v>
          </cell>
        </row>
        <row r="243">
          <cell r="A243" t="str">
            <v>Для супа с луком сыр плавленый 45%ж, фольга 80г, ТМ Сыробогатов (150 суток)  Линия</v>
          </cell>
          <cell r="F243">
            <v>336</v>
          </cell>
        </row>
        <row r="244">
          <cell r="A244" t="str">
            <v>Докторская вареная в/с 0,47 кг шт.  СПК</v>
          </cell>
          <cell r="D244">
            <v>124</v>
          </cell>
          <cell r="F244">
            <v>124</v>
          </cell>
        </row>
        <row r="245">
          <cell r="A245" t="str">
            <v>Докторская вареная термоус.пак. "Высокий вкус"  СПК</v>
          </cell>
          <cell r="D245">
            <v>110</v>
          </cell>
          <cell r="F245">
            <v>110</v>
          </cell>
        </row>
        <row r="246">
          <cell r="A246" t="str">
            <v>Дружба сыр плавленый 50% ж, фольга 80г, ТМ Сыробогатов (150 суток)   Линия</v>
          </cell>
          <cell r="F246">
            <v>1008</v>
          </cell>
        </row>
        <row r="247">
          <cell r="A247" t="str">
            <v>Дружба сыр плавленый, ванночка 45% ж, 200г ТМ Сыробогатов  Линия</v>
          </cell>
          <cell r="F247">
            <v>120</v>
          </cell>
        </row>
        <row r="248">
          <cell r="A248" t="str">
            <v>Жар-боллы с курочкой и сыром, ВЕС ТМ Зареченские  ПОКОМ</v>
          </cell>
          <cell r="F248">
            <v>159.69999999999999</v>
          </cell>
        </row>
        <row r="249">
          <cell r="A249" t="str">
            <v>Жар-ладушки с мясом ТМ Зареченские ВЕС ПОКОМ</v>
          </cell>
          <cell r="D249">
            <v>3.7</v>
          </cell>
          <cell r="F249">
            <v>262.01299999999998</v>
          </cell>
        </row>
        <row r="250">
          <cell r="A250" t="str">
            <v>Жар-ладушки с мясом, картофелем и грибами ВЕС ТМ Зареченские  ПОКОМ</v>
          </cell>
          <cell r="F250">
            <v>36.799999999999997</v>
          </cell>
        </row>
        <row r="251">
          <cell r="A251" t="str">
            <v>Жар-ладушки с яблоком и грушей ТМ Зареченские ВЕС ПОКОМ</v>
          </cell>
          <cell r="F251">
            <v>22.2</v>
          </cell>
        </row>
        <row r="252">
          <cell r="A252" t="str">
            <v>ЖАР-мени ВЕС ТМ Зареченские  ПОКОМ</v>
          </cell>
          <cell r="F252">
            <v>102.001</v>
          </cell>
        </row>
        <row r="253">
          <cell r="A253" t="str">
            <v>Карбонад Юбилейный 0,13кг нар.д/ф шт. СПК</v>
          </cell>
          <cell r="D253">
            <v>6</v>
          </cell>
          <cell r="F253">
            <v>6</v>
          </cell>
        </row>
        <row r="254">
          <cell r="A254" t="str">
            <v>Классика с/к 235 гр.шт. "Высокий вкус"  СПК</v>
          </cell>
          <cell r="D254">
            <v>121</v>
          </cell>
          <cell r="F254">
            <v>121</v>
          </cell>
        </row>
        <row r="255">
          <cell r="A255" t="str">
            <v>Классическая с/к "Сибирский стандарт" 560 гр.шт.  СПК</v>
          </cell>
          <cell r="D255">
            <v>2844</v>
          </cell>
          <cell r="F255">
            <v>4544</v>
          </cell>
        </row>
        <row r="256">
          <cell r="A256" t="str">
            <v>Колбаски ПодПивасики оригинальные с/к 0,10 кг.шт. термофор.пак.  СПК</v>
          </cell>
          <cell r="D256">
            <v>798</v>
          </cell>
          <cell r="F256">
            <v>798</v>
          </cell>
        </row>
        <row r="257">
          <cell r="A257" t="str">
            <v>Колбаски ПодПивасики острые с/к 0,10 кг.шт. термофор.пак.  СПК</v>
          </cell>
          <cell r="D257">
            <v>832</v>
          </cell>
          <cell r="F257">
            <v>832</v>
          </cell>
        </row>
        <row r="258">
          <cell r="A258" t="str">
            <v>Колбаски ПодПивасики с сыром с/к 100 гр.шт. (в ср.защ.атм.)  СПК</v>
          </cell>
          <cell r="D258">
            <v>355</v>
          </cell>
          <cell r="F258">
            <v>355</v>
          </cell>
        </row>
        <row r="259">
          <cell r="A259" t="str">
            <v>Консервы говядина тушеная "СПК" ж/б 0,338 кг.шт. термоус. пл. ЧМК  СПК</v>
          </cell>
          <cell r="D259">
            <v>3</v>
          </cell>
          <cell r="F259">
            <v>3</v>
          </cell>
        </row>
        <row r="260">
          <cell r="A260" t="str">
            <v>Коньячная с/к 0,10 кг.шт. нарезка (лоток с ср.зад.атм.) "Высокий вкус"  СПК</v>
          </cell>
          <cell r="D260">
            <v>5</v>
          </cell>
          <cell r="F260">
            <v>5</v>
          </cell>
        </row>
        <row r="261">
          <cell r="A261" t="str">
            <v>Король сыров с аром топл мол сыр 40% ж, "Сыробогатов" 200г (флоупак)  Линия</v>
          </cell>
          <cell r="F261">
            <v>48</v>
          </cell>
        </row>
        <row r="262">
          <cell r="A262" t="str">
            <v>Король сыров с аром топл молока сыр 40% ж, 125г, фасованный, (нарезка), ТМ "Сыробогатов"  Линия</v>
          </cell>
          <cell r="F262">
            <v>24</v>
          </cell>
        </row>
        <row r="263">
          <cell r="A263" t="str">
            <v>Король сыров со вкусом топленого молока сыр плав., 200г, ванночка 55%ж, Сыробогатов Линия</v>
          </cell>
          <cell r="F263">
            <v>120</v>
          </cell>
        </row>
        <row r="264">
          <cell r="A264" t="str">
            <v>Король сыров со вкусом топленого молока сыр плавленый 45%ж,ТМ Сыробогатов,130 г слайсы  Линия</v>
          </cell>
          <cell r="F264">
            <v>60</v>
          </cell>
        </row>
        <row r="265">
          <cell r="A265" t="str">
            <v>Костромской ИТ сыр 45% ж (брус) ТМ "Сыробогатов", г. Орёл  Линия</v>
          </cell>
          <cell r="F265">
            <v>17.635000000000002</v>
          </cell>
        </row>
        <row r="266">
          <cell r="A266" t="str">
            <v>Краковская п/к (черева) 390 гр.шт. термоус.пак. СПК</v>
          </cell>
          <cell r="D266">
            <v>8</v>
          </cell>
          <cell r="F266">
            <v>8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5</v>
          </cell>
          <cell r="F267">
            <v>470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1457</v>
          </cell>
          <cell r="F268">
            <v>2289</v>
          </cell>
        </row>
        <row r="269">
          <cell r="A269" t="str">
            <v>Ла Фаворте с/в "Эликатессе" 140 гр.шт.  СПК</v>
          </cell>
          <cell r="D269">
            <v>91</v>
          </cell>
          <cell r="F269">
            <v>91</v>
          </cell>
        </row>
        <row r="270">
          <cell r="A270" t="str">
            <v>Ливерная Печеночная "Просто выгодно" 0,3 кг.шт.  СПК</v>
          </cell>
          <cell r="D270">
            <v>197</v>
          </cell>
          <cell r="F270">
            <v>197</v>
          </cell>
        </row>
        <row r="271">
          <cell r="A271" t="str">
            <v>Любительская вареная термоус.пак. "Высокий вкус"  СПК</v>
          </cell>
          <cell r="D271">
            <v>90</v>
          </cell>
          <cell r="F271">
            <v>90</v>
          </cell>
        </row>
        <row r="272">
          <cell r="A272" t="str">
            <v>Маасдам сыр 45% ж, 125г, фасованный, (нарезка), ТМ "Сыробогатов"  Линия</v>
          </cell>
          <cell r="F272">
            <v>12</v>
          </cell>
        </row>
        <row r="273">
          <cell r="A273" t="str">
            <v>Маасдам сыр плавленый 50% ж, фольга 80г, ТМ Сыробогатов (150 суток)  Линия</v>
          </cell>
          <cell r="F273">
            <v>96</v>
          </cell>
        </row>
        <row r="274">
          <cell r="A274" t="str">
            <v>Маасдам сыр фасованный 45%ж (флоупак), "Сыробогатов" 200г  Линия</v>
          </cell>
          <cell r="F274">
            <v>36</v>
          </cell>
        </row>
        <row r="275">
          <cell r="A275" t="str">
            <v>Масло Крестьянское сладко-сливочное несоленое, 72,5% ж, 175 г.(24 шт/кор), ТМ Сыробогатов  Линия</v>
          </cell>
          <cell r="F275">
            <v>48</v>
          </cell>
        </row>
        <row r="276">
          <cell r="A276" t="str">
            <v>Масло Крестьянское сладко-сливочное несоленое, 72.5% ж, 175 г "Орловское масло" Первая линия</v>
          </cell>
          <cell r="F276">
            <v>48</v>
          </cell>
        </row>
        <row r="277">
          <cell r="A277" t="str">
            <v>Мини-сосиски в тесте "Фрайпики" 1,8кг ВЕС,  ПОКОМ</v>
          </cell>
          <cell r="D277">
            <v>1.8</v>
          </cell>
          <cell r="F277">
            <v>1.8</v>
          </cell>
        </row>
        <row r="278">
          <cell r="A278" t="str">
            <v>Мини-сосиски в тесте "Фрайпики" 1,8кг ВЕС, ТМ Зареченские  ПОКОМ</v>
          </cell>
          <cell r="F278">
            <v>45.003</v>
          </cell>
        </row>
        <row r="279">
          <cell r="A279" t="str">
            <v>Мини-сосиски в тесте "Фрайпики" 3,7кг ВЕС,  ПОКОМ</v>
          </cell>
          <cell r="F279">
            <v>3.7</v>
          </cell>
        </row>
        <row r="280">
          <cell r="A280" t="str">
            <v>Мини-сосиски в тесте "Фрайпики" 3,7кг ВЕС, ТМ Зареченские  ПОКОМ</v>
          </cell>
          <cell r="F280">
            <v>172.6</v>
          </cell>
        </row>
        <row r="281">
          <cell r="A281" t="str">
            <v>Мусульманская вареная "Просто выгодно"  СПК</v>
          </cell>
          <cell r="D281">
            <v>34</v>
          </cell>
          <cell r="F281">
            <v>34</v>
          </cell>
        </row>
        <row r="282">
          <cell r="A282" t="str">
            <v>Мусульманская п/к "Просто выгодно" термофор.пак.  СПК</v>
          </cell>
          <cell r="D282">
            <v>10</v>
          </cell>
          <cell r="F282">
            <v>10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18</v>
          </cell>
          <cell r="F283">
            <v>1762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14</v>
          </cell>
          <cell r="F284">
            <v>1456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9</v>
          </cell>
          <cell r="F285">
            <v>1687</v>
          </cell>
        </row>
        <row r="286">
          <cell r="A286" t="str">
            <v>Наггетсы с куриным филе и сыром ТМ Вязанка 0,25 кг ПОКОМ</v>
          </cell>
          <cell r="D286">
            <v>7</v>
          </cell>
          <cell r="F286">
            <v>515</v>
          </cell>
        </row>
        <row r="287">
          <cell r="A287" t="str">
            <v>Наггетсы Хрустящие ТМ Зареченские. ВЕС ПОКОМ</v>
          </cell>
          <cell r="F287">
            <v>393.00099999999998</v>
          </cell>
        </row>
        <row r="288">
          <cell r="A288" t="str">
            <v>Новосибирская с/к 0,10 кг.шт. нарезка (лоток с ср.защ.атм.) "Высокий вкус"  СПК</v>
          </cell>
          <cell r="D288">
            <v>7</v>
          </cell>
          <cell r="F288">
            <v>7</v>
          </cell>
        </row>
        <row r="289">
          <cell r="A289" t="str">
            <v>Оригинальная с перцем с/к  СПК</v>
          </cell>
          <cell r="D289">
            <v>295.10000000000002</v>
          </cell>
          <cell r="F289">
            <v>695.1</v>
          </cell>
        </row>
        <row r="290">
          <cell r="A290" t="str">
            <v>Оригинальная с перцем с/к "Сибирский стандарт" 560 гр.шт.  СПК</v>
          </cell>
          <cell r="D290">
            <v>2700</v>
          </cell>
          <cell r="F290">
            <v>3300</v>
          </cell>
        </row>
        <row r="291">
          <cell r="A291" t="str">
            <v>Особая вареная  СПК</v>
          </cell>
          <cell r="D291">
            <v>13</v>
          </cell>
          <cell r="F291">
            <v>13</v>
          </cell>
        </row>
        <row r="292">
          <cell r="A292" t="str">
            <v>Пельмени Grandmeni со сливочным маслом Горячая штучка 0,75 кг ПОКОМ</v>
          </cell>
          <cell r="F292">
            <v>301</v>
          </cell>
        </row>
        <row r="293">
          <cell r="A293" t="str">
            <v>Пельмени Бигбули #МЕГАВКУСИЩЕ с сочной грудинкой 0,43 кг  ПОКОМ</v>
          </cell>
          <cell r="D293">
            <v>2</v>
          </cell>
          <cell r="F293">
            <v>93</v>
          </cell>
        </row>
        <row r="294">
          <cell r="A294" t="str">
            <v>Пельмени Бигбули #МЕГАВКУСИЩЕ с сочной грудинкой 0,9 кг  ПОКОМ</v>
          </cell>
          <cell r="D294">
            <v>2</v>
          </cell>
          <cell r="F294">
            <v>605</v>
          </cell>
        </row>
        <row r="295">
          <cell r="A295" t="str">
            <v>Пельмени Бигбули с мясом, Горячая штучка 0,43кг  ПОКОМ</v>
          </cell>
          <cell r="D295">
            <v>3</v>
          </cell>
          <cell r="F295">
            <v>196</v>
          </cell>
        </row>
        <row r="296">
          <cell r="A296" t="str">
            <v>Пельмени Бигбули с мясом, Горячая штучка 0,9кг  ПОКОМ</v>
          </cell>
          <cell r="D296">
            <v>410</v>
          </cell>
          <cell r="F296">
            <v>742</v>
          </cell>
        </row>
        <row r="297">
          <cell r="A297" t="str">
            <v>Пельмени Бигбули со сливоч.маслом (Мегамаслище) ТМ БУЛЬМЕНИ сфера 0,43. замор. ПОКОМ</v>
          </cell>
          <cell r="D297">
            <v>2</v>
          </cell>
          <cell r="F297">
            <v>782</v>
          </cell>
        </row>
        <row r="298">
          <cell r="A298" t="str">
            <v>Пельмени Бигбули со сливочным маслом #МЕГАМАСЛИЩЕ Горячая штучка 0,9 кг  ПОКОМ</v>
          </cell>
          <cell r="D298">
            <v>2</v>
          </cell>
          <cell r="F298">
            <v>176</v>
          </cell>
        </row>
        <row r="299">
          <cell r="A299" t="str">
            <v>Пельмени Бульмени по-сибирски с говядиной и свининой ТМ Горячая штучка 0,8 кг ПОКОМ</v>
          </cell>
          <cell r="F299">
            <v>316</v>
          </cell>
        </row>
        <row r="300">
          <cell r="A300" t="str">
            <v>Пельмени Бульмени с говядиной и свининой Горячая шт. 0,9 кг  ПОКОМ</v>
          </cell>
          <cell r="D300">
            <v>1126</v>
          </cell>
          <cell r="F300">
            <v>2565</v>
          </cell>
        </row>
        <row r="301">
          <cell r="A301" t="str">
            <v>Пельмени Бульмени с говядиной и свининой Горячая штучка 0,43  ПОКОМ</v>
          </cell>
          <cell r="D301">
            <v>6</v>
          </cell>
          <cell r="F301">
            <v>1151</v>
          </cell>
        </row>
        <row r="302">
          <cell r="A302" t="str">
            <v>Пельмени Бульмени с говядиной и свининой Наваристые Горячая штучка ВЕС  ПОКОМ</v>
          </cell>
          <cell r="D302">
            <v>15</v>
          </cell>
          <cell r="F302">
            <v>1645.002</v>
          </cell>
        </row>
        <row r="303">
          <cell r="A303" t="str">
            <v>Пельмени Бульмени со сливочным маслом Горячая штучка 0,9 кг  ПОКОМ</v>
          </cell>
          <cell r="D303">
            <v>1557</v>
          </cell>
          <cell r="F303">
            <v>3667</v>
          </cell>
        </row>
        <row r="304">
          <cell r="A304" t="str">
            <v>Пельмени Бульмени со сливочным маслом ТМ Горячая шт. 0,43 кг  ПОКОМ</v>
          </cell>
          <cell r="D304">
            <v>5</v>
          </cell>
          <cell r="F304">
            <v>938</v>
          </cell>
        </row>
        <row r="305">
          <cell r="A305" t="str">
            <v>Пельмени Левантские ТМ Особый рецепт 0,8 кг  ПОКОМ</v>
          </cell>
          <cell r="F305">
            <v>11</v>
          </cell>
        </row>
        <row r="306">
          <cell r="A306" t="str">
            <v>Пельмени Мясорубские с рубленой грудинкой ТМ Стародворье флоупак  0,7 кг. ПОКОМ</v>
          </cell>
          <cell r="D306">
            <v>2</v>
          </cell>
          <cell r="F306">
            <v>169</v>
          </cell>
        </row>
        <row r="307">
          <cell r="A307" t="str">
            <v>Пельмени Мясорубские ТМ Стародворье фоупак равиоли 0,7 кг  ПОКОМ</v>
          </cell>
          <cell r="D307">
            <v>9</v>
          </cell>
          <cell r="F307">
            <v>1218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D308">
            <v>2</v>
          </cell>
          <cell r="F308">
            <v>218</v>
          </cell>
        </row>
        <row r="309">
          <cell r="A309" t="str">
            <v>Пельмени Отборные с говядиной и свининой 0,43 кг ТМ Стародворье ТС Медвежье ушко</v>
          </cell>
          <cell r="F309">
            <v>6</v>
          </cell>
        </row>
        <row r="310">
          <cell r="A310" t="str">
            <v>Пельмени С говядиной и свининой, ВЕС, сфера пуговки Мясная Галерея  ПОКОМ</v>
          </cell>
          <cell r="D310">
            <v>5</v>
          </cell>
          <cell r="F310">
            <v>691</v>
          </cell>
        </row>
        <row r="311">
          <cell r="A311" t="str">
            <v>Пельмени Со свининой и говядиной ТМ Особый рецепт Любимая ложка 1,0 кг  ПОКОМ</v>
          </cell>
          <cell r="D311">
            <v>3</v>
          </cell>
          <cell r="F311">
            <v>662</v>
          </cell>
        </row>
        <row r="312">
          <cell r="A312" t="str">
            <v>Пельмени Сочные сфера 0,9 кг ТМ Стародворье ПОКОМ</v>
          </cell>
          <cell r="D312">
            <v>2</v>
          </cell>
          <cell r="F312">
            <v>575</v>
          </cell>
        </row>
        <row r="313">
          <cell r="A313" t="str">
            <v>Плавленый Сыр 45% "С ветчиной" СТМ "ПапаМожет" 180гр  ОСТАНКИНО</v>
          </cell>
          <cell r="D313">
            <v>32</v>
          </cell>
          <cell r="F313">
            <v>32</v>
          </cell>
        </row>
        <row r="314">
          <cell r="A314" t="str">
            <v>Плавленый Сыр 45% "С грибами" СТМ "ПапаМожет 180гр  ОСТАНКИНО</v>
          </cell>
          <cell r="D314">
            <v>26</v>
          </cell>
          <cell r="F314">
            <v>26</v>
          </cell>
        </row>
        <row r="315">
          <cell r="A315" t="str">
            <v>По-Австрийски с/к 260 гр.шт. "Высокий вкус"  СПК</v>
          </cell>
          <cell r="D315">
            <v>103</v>
          </cell>
          <cell r="F315">
            <v>103</v>
          </cell>
        </row>
        <row r="316">
          <cell r="A316" t="str">
            <v>Покровская вареная 0,47 кг шт.  СПК</v>
          </cell>
          <cell r="D316">
            <v>22</v>
          </cell>
          <cell r="F316">
            <v>22</v>
          </cell>
        </row>
        <row r="317">
          <cell r="A317" t="str">
            <v>Пошехонский ИТ сыр 45% ж (брус) ТМ "Сыробогатов", г. Орёл  Линия</v>
          </cell>
          <cell r="F317">
            <v>69.47</v>
          </cell>
        </row>
        <row r="318">
          <cell r="A318" t="str">
            <v>Продукт колбасный с сыром копченый Коровино 400 гр  ОСТАНКИНО</v>
          </cell>
          <cell r="D318">
            <v>55</v>
          </cell>
          <cell r="F318">
            <v>55</v>
          </cell>
        </row>
        <row r="319">
          <cell r="A319" t="str">
            <v>Российский ИТ сыр 50% ж (брус) ТМ "Сыробогатов", г. Орёл  Линия</v>
          </cell>
          <cell r="F319">
            <v>90.4</v>
          </cell>
        </row>
        <row r="320">
          <cell r="A320" t="str">
            <v>Российский сыр 50% ж, 180 г, фасованный Сыробогатов   Линия</v>
          </cell>
          <cell r="F320">
            <v>60</v>
          </cell>
        </row>
        <row r="321">
          <cell r="A321" t="str">
            <v>С беконом сыр плавленый, ванночка 50% ж, 200г, ТМ Сыробогатов (180 суток)   ЛИНИЯ</v>
          </cell>
          <cell r="F321">
            <v>120</v>
          </cell>
        </row>
        <row r="322">
          <cell r="A322" t="str">
            <v>С ветчиной сыр плав, 130г слайсы, 45%ж, ТМ Сыробогатов  Линия</v>
          </cell>
          <cell r="F322">
            <v>48</v>
          </cell>
        </row>
        <row r="323">
          <cell r="A323" t="str">
            <v>С ветчиной сыр плавл. круг 130 г 50% ж, ТМ Сыробогатов, (180 суток)  Линия</v>
          </cell>
          <cell r="F323">
            <v>36</v>
          </cell>
        </row>
        <row r="324">
          <cell r="A324" t="str">
            <v>С ветчиной сыр плавленый 50% ж, фольга 80г, ТМ Сыробогатов (150 суток)  Линия</v>
          </cell>
          <cell r="F324">
            <v>480</v>
          </cell>
        </row>
        <row r="325">
          <cell r="A325" t="str">
            <v>С ветчиной сыр плавленый, ванночка 50% ж, 200 гр, Сыробогатов (180 суток)   ЛИНИЯ</v>
          </cell>
          <cell r="F325">
            <v>120</v>
          </cell>
        </row>
        <row r="326">
          <cell r="A326" t="str">
            <v>С грибами сыр плав, 130 г слайсы, 45%ж, ТМ Сыробогатов  Линия</v>
          </cell>
          <cell r="F326">
            <v>48</v>
          </cell>
        </row>
        <row r="327">
          <cell r="A327" t="str">
            <v>С грибами сыр плавленый 50% ж, фольга 80г, ТМ Сыробогатов (150 суток)  Линия</v>
          </cell>
          <cell r="F327">
            <v>600</v>
          </cell>
        </row>
        <row r="328">
          <cell r="A328" t="str">
            <v>С грибами сыр плавленый 50% ж,ТМ Сыробогатов, круг 130 г. (180 суток)  Линия</v>
          </cell>
          <cell r="F328">
            <v>24</v>
          </cell>
        </row>
        <row r="329">
          <cell r="A329" t="str">
            <v>С зеленью сыр плавленый, ванночка 50% ж, 200г, ТМ Сыробогатов (180 суток)  Линия</v>
          </cell>
          <cell r="F329">
            <v>96</v>
          </cell>
        </row>
        <row r="330">
          <cell r="A330" t="str">
            <v>Салями Трюфель с/в "Эликатессе" 0,16 кг.шт.  СПК</v>
          </cell>
          <cell r="D330">
            <v>108</v>
          </cell>
          <cell r="F330">
            <v>108</v>
          </cell>
        </row>
        <row r="331">
          <cell r="A331" t="str">
            <v>Салями Финская с/к 235 гр.шт. "Высокий вкус"  СПК</v>
          </cell>
          <cell r="D331">
            <v>90</v>
          </cell>
          <cell r="F331">
            <v>90</v>
          </cell>
        </row>
        <row r="332">
          <cell r="A332" t="str">
            <v>Сардельки "Докторские" (черева) ( в ср.защ.атм.) 1.0 кг. "Высокий вкус"  СПК</v>
          </cell>
          <cell r="D332">
            <v>137</v>
          </cell>
          <cell r="F332">
            <v>357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66.2</v>
          </cell>
          <cell r="F333">
            <v>96.2</v>
          </cell>
        </row>
        <row r="334">
          <cell r="A334" t="str">
            <v>Сардельки из свинины (черева) ( в ср.защ.атм) "Высокий вкус"  СПК</v>
          </cell>
          <cell r="D334">
            <v>19</v>
          </cell>
          <cell r="F334">
            <v>19</v>
          </cell>
        </row>
        <row r="335">
          <cell r="A335" t="str">
            <v>Семейная с чесночком вареная (СПК+СКМ)  СПК</v>
          </cell>
          <cell r="D335">
            <v>650</v>
          </cell>
          <cell r="F335">
            <v>650</v>
          </cell>
        </row>
        <row r="336">
          <cell r="A336" t="str">
            <v>Семейная с чесночком Экстра вареная  СПК</v>
          </cell>
          <cell r="D336">
            <v>73</v>
          </cell>
          <cell r="F336">
            <v>73</v>
          </cell>
        </row>
        <row r="337">
          <cell r="A337" t="str">
            <v>Семейная с чесночком Экстра вареная 0,5 кг.шт.  СПК</v>
          </cell>
          <cell r="D337">
            <v>10</v>
          </cell>
          <cell r="F337">
            <v>10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21.5</v>
          </cell>
          <cell r="F338">
            <v>21.5</v>
          </cell>
        </row>
        <row r="339">
          <cell r="A339" t="str">
            <v>Сервелат Финский в/к 0,38 кг.шт. термофор.пак.  СПК</v>
          </cell>
          <cell r="D339">
            <v>18</v>
          </cell>
          <cell r="F339">
            <v>18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84</v>
          </cell>
          <cell r="F340">
            <v>84</v>
          </cell>
        </row>
        <row r="341">
          <cell r="A341" t="str">
            <v>Сибирская особая с/к 0,10 кг.шт. нарезка (лоток с ср.защ.атм.)  СПК</v>
          </cell>
          <cell r="D341">
            <v>142</v>
          </cell>
          <cell r="F341">
            <v>142</v>
          </cell>
        </row>
        <row r="342">
          <cell r="A342" t="str">
            <v>Сибирская особая с/к 0,235 кг шт.  СПК</v>
          </cell>
          <cell r="D342">
            <v>385</v>
          </cell>
          <cell r="F342">
            <v>735</v>
          </cell>
        </row>
        <row r="343">
          <cell r="A343" t="str">
            <v>Славянская п/к 0,38 кг шт.термофор.пак.  СПК</v>
          </cell>
          <cell r="D343">
            <v>21</v>
          </cell>
          <cell r="F343">
            <v>21</v>
          </cell>
        </row>
        <row r="344">
          <cell r="A344" t="str">
            <v>Сливочный сыр 50% ж, 125г, фасованный (нарезка), ТМ "Сыробогатов"  Линия</v>
          </cell>
          <cell r="F344">
            <v>36</v>
          </cell>
        </row>
        <row r="345">
          <cell r="A345" t="str">
            <v>Сливочный сыр 50%ж, 180г. фасованный "Сыробогатов"  Линия</v>
          </cell>
          <cell r="F345">
            <v>24</v>
          </cell>
        </row>
        <row r="346">
          <cell r="A346" t="str">
            <v>Сливочный сыр плав, 130 г слайсы, 45%ж, ТМ Сыробогатов  Линия</v>
          </cell>
          <cell r="F346">
            <v>60</v>
          </cell>
        </row>
        <row r="347">
          <cell r="A347" t="str">
            <v>Сливочный сыр плав, 200г, ванночка, 50%ж, ТМ Сыробогатов (180 суток)  Линия</v>
          </cell>
          <cell r="F347">
            <v>120</v>
          </cell>
        </row>
        <row r="348">
          <cell r="A348" t="str">
            <v>Сливочный сыр плавленый 50% ж, фольга 80г, ТМ Сыробогатов (150 суток)  Линия</v>
          </cell>
          <cell r="F348">
            <v>1512</v>
          </cell>
        </row>
        <row r="349">
          <cell r="A349" t="str">
            <v>Сливочный сыр плавленый 50%, ж.ТМ Сыробогатов, круг 130 г. (180 суток)  Линия</v>
          </cell>
          <cell r="F349">
            <v>36</v>
          </cell>
        </row>
        <row r="350">
          <cell r="A350" t="str">
            <v>Сливочный сыр фасованный 50%ж, "Сыробогатов" 200г (флоупак)  Линия</v>
          </cell>
          <cell r="F350">
            <v>24</v>
          </cell>
        </row>
        <row r="351">
          <cell r="A351" t="str">
            <v>Сливочный сыр, 50% ж (брус), ТМ "Сыробогатов", г. Орёл  Линия</v>
          </cell>
          <cell r="F351">
            <v>91.564999999999998</v>
          </cell>
        </row>
        <row r="352">
          <cell r="A352" t="str">
            <v>Смак-мени с картофелем и сочной грудинкой ТМ Зареченские ПОКОМ</v>
          </cell>
          <cell r="F352">
            <v>37</v>
          </cell>
        </row>
        <row r="353">
          <cell r="A353" t="str">
            <v>Смак-мени с мясом ТМ Зареченские ПОКОМ</v>
          </cell>
          <cell r="F353">
            <v>54</v>
          </cell>
        </row>
        <row r="354">
          <cell r="A354" t="str">
            <v>Смаколадьи с яблоком и грушей ТМ Зареченские,0,9 кг ПОКОМ</v>
          </cell>
          <cell r="F354">
            <v>14</v>
          </cell>
        </row>
        <row r="355">
          <cell r="A355" t="str">
            <v>Сметанковый сыр 50% ж, 180 г, фасованный Сыробогатов   Линия</v>
          </cell>
          <cell r="F355">
            <v>12</v>
          </cell>
        </row>
        <row r="356">
          <cell r="A356" t="str">
            <v>Сметанковый сыр 50%ж, 200г, фасованный "Сыробогатов" (флоупак)  Линия</v>
          </cell>
          <cell r="F356">
            <v>12</v>
          </cell>
        </row>
        <row r="357">
          <cell r="A357" t="str">
            <v>Сметанковый сыр, 50% ж (брус), ТМ "Сыробогатов", г. Орёл  Линия</v>
          </cell>
          <cell r="F357">
            <v>35.81</v>
          </cell>
        </row>
        <row r="358">
          <cell r="A358" t="str">
            <v>Сосиски "Баварские" 0,36 кг.шт. вак.упак.  СПК</v>
          </cell>
          <cell r="D358">
            <v>17</v>
          </cell>
          <cell r="F358">
            <v>17</v>
          </cell>
        </row>
        <row r="359">
          <cell r="A359" t="str">
            <v>Сосиски "БОЛЬШАЯ сосиска" "Сибирский стандарт" (лоток с ср.защ.атм.)  СПК</v>
          </cell>
          <cell r="D359">
            <v>426</v>
          </cell>
          <cell r="F359">
            <v>526</v>
          </cell>
        </row>
        <row r="360">
          <cell r="A360" t="str">
            <v>Сосиски "Молочные" 0,36 кг.шт. вак.упак.  СПК</v>
          </cell>
          <cell r="D360">
            <v>16</v>
          </cell>
          <cell r="F360">
            <v>16</v>
          </cell>
        </row>
        <row r="361">
          <cell r="A361" t="str">
            <v>Сосиски Классические (в ср.защ.атм.) СПК</v>
          </cell>
          <cell r="D361">
            <v>10</v>
          </cell>
          <cell r="F361">
            <v>10</v>
          </cell>
        </row>
        <row r="362">
          <cell r="A362" t="str">
            <v>Сосиски Мусульманские "Просто выгодно" (в ср.защ.атм.)  СПК</v>
          </cell>
          <cell r="D362">
            <v>38</v>
          </cell>
          <cell r="F362">
            <v>38</v>
          </cell>
        </row>
        <row r="363">
          <cell r="A363" t="str">
            <v>Сосиски Хот-дог ВЕС (лоток с ср.защ.атм.)   СПК</v>
          </cell>
          <cell r="D363">
            <v>81</v>
          </cell>
          <cell r="F363">
            <v>81</v>
          </cell>
        </row>
        <row r="364">
          <cell r="A364" t="str">
            <v>Сочный мегачебурек ТМ Зареченские ВЕС ПОКОМ</v>
          </cell>
          <cell r="F364">
            <v>67.900000000000006</v>
          </cell>
        </row>
        <row r="365">
          <cell r="A365" t="str">
            <v>Сыр "Пармезан" 40% колотый 100 гр  ОСТАНКИНО</v>
          </cell>
          <cell r="D365">
            <v>3</v>
          </cell>
          <cell r="F365">
            <v>3</v>
          </cell>
        </row>
        <row r="366">
          <cell r="A366" t="str">
            <v>Сыр "Пармезан" 40% кусок 180 гр  ОСТАНКИНО</v>
          </cell>
          <cell r="D366">
            <v>67</v>
          </cell>
          <cell r="F366">
            <v>67</v>
          </cell>
        </row>
        <row r="367">
          <cell r="A367" t="str">
            <v>Сыр Боккончини копченый 40% 100 гр.  ОСТАНКИНО</v>
          </cell>
          <cell r="D367">
            <v>28</v>
          </cell>
          <cell r="F367">
            <v>28</v>
          </cell>
        </row>
        <row r="368">
          <cell r="A368" t="str">
            <v>Сыр колбасный копченый Папа Может 400 гр  ОСТАНКИНО</v>
          </cell>
          <cell r="D368">
            <v>12</v>
          </cell>
          <cell r="F368">
            <v>12</v>
          </cell>
        </row>
        <row r="369">
          <cell r="A369" t="str">
            <v>Сыр Папа Может "Пошехонский" 45% вес (= 3 кг)  ОСТАНКИНО</v>
          </cell>
          <cell r="D369">
            <v>19</v>
          </cell>
          <cell r="F369">
            <v>19</v>
          </cell>
        </row>
        <row r="370">
          <cell r="A370" t="str">
            <v>Сыр Папа Может "Сметанковый" 50% вес (=3кг)  ОСТАНКИНО</v>
          </cell>
          <cell r="D370">
            <v>11</v>
          </cell>
          <cell r="F370">
            <v>11</v>
          </cell>
        </row>
        <row r="371">
          <cell r="A371" t="str">
            <v>Сыр Папа Может Гауда  45% 200гр     Останкино</v>
          </cell>
          <cell r="D371">
            <v>308</v>
          </cell>
          <cell r="F371">
            <v>308</v>
          </cell>
        </row>
        <row r="372">
          <cell r="A372" t="str">
            <v>Сыр Папа Может Гауда  45% вес     Останкино</v>
          </cell>
          <cell r="D372">
            <v>16</v>
          </cell>
          <cell r="F372">
            <v>16</v>
          </cell>
        </row>
        <row r="373">
          <cell r="A373" t="str">
            <v>Сыр Папа Может Гауда 48%, нарез, 125г (9 шт)  Останкино</v>
          </cell>
          <cell r="D373">
            <v>1</v>
          </cell>
          <cell r="F373">
            <v>1</v>
          </cell>
        </row>
        <row r="374">
          <cell r="A374" t="str">
            <v>Сыр Папа Может Голландский  45% 200гр     Останкино</v>
          </cell>
          <cell r="D374">
            <v>652</v>
          </cell>
          <cell r="F374">
            <v>652</v>
          </cell>
        </row>
        <row r="375">
          <cell r="A375" t="str">
            <v>Сыр Папа Может Голландский  45% вес      Останкино</v>
          </cell>
          <cell r="D375">
            <v>51.5</v>
          </cell>
          <cell r="F375">
            <v>51.5</v>
          </cell>
        </row>
        <row r="376">
          <cell r="A376" t="str">
            <v>Сыр Папа Может Голландский 45%, нарез, 125г (9 шт)  Останкино</v>
          </cell>
          <cell r="D376">
            <v>56</v>
          </cell>
          <cell r="F376">
            <v>56</v>
          </cell>
        </row>
        <row r="377">
          <cell r="A377" t="str">
            <v>Сыр Папа Может Министерский 45% 200г  Останкино</v>
          </cell>
          <cell r="D377">
            <v>40</v>
          </cell>
          <cell r="F377">
            <v>40</v>
          </cell>
        </row>
        <row r="378">
          <cell r="A378" t="str">
            <v>Сыр Папа Может Российский  50% 200гр    Останкино</v>
          </cell>
          <cell r="D378">
            <v>864</v>
          </cell>
          <cell r="F378">
            <v>864</v>
          </cell>
        </row>
        <row r="379">
          <cell r="A379" t="str">
            <v>Сыр Папа Может Российский  50% вес    Останкино</v>
          </cell>
          <cell r="D379">
            <v>29</v>
          </cell>
          <cell r="F379">
            <v>29</v>
          </cell>
        </row>
        <row r="380">
          <cell r="A380" t="str">
            <v>Сыр Папа Может Российский 50%, нарезка 125г  Останкино</v>
          </cell>
          <cell r="D380">
            <v>76</v>
          </cell>
          <cell r="F380">
            <v>76</v>
          </cell>
        </row>
        <row r="381">
          <cell r="A381" t="str">
            <v>Сыр Папа Может Сливочный со вкусом.топл.молока 50% вес (=3,5кг)  Останкино</v>
          </cell>
          <cell r="D381">
            <v>86.6</v>
          </cell>
          <cell r="F381">
            <v>86.6</v>
          </cell>
        </row>
        <row r="382">
          <cell r="A382" t="str">
            <v>Сыр Папа Может Тильзитер   45% 200гр     Останкино</v>
          </cell>
          <cell r="D382">
            <v>289</v>
          </cell>
          <cell r="F382">
            <v>289</v>
          </cell>
        </row>
        <row r="383">
          <cell r="A383" t="str">
            <v>Сыр Папа Может Тильзитер   45% вес      Останкино</v>
          </cell>
          <cell r="D383">
            <v>60</v>
          </cell>
          <cell r="F383">
            <v>60</v>
          </cell>
        </row>
        <row r="384">
          <cell r="A384" t="str">
            <v>Сыр Плавл. Сливочный 55% 190гр  Останкино</v>
          </cell>
          <cell r="D384">
            <v>10</v>
          </cell>
          <cell r="F384">
            <v>10</v>
          </cell>
        </row>
        <row r="385">
          <cell r="A385" t="str">
            <v>Сыр полутвердый "Российский", ВЕС брус, с массовой долей жира 50%  ОСТАНКИНО</v>
          </cell>
          <cell r="D385">
            <v>42</v>
          </cell>
          <cell r="F385">
            <v>42</v>
          </cell>
        </row>
        <row r="386">
          <cell r="A386" t="str">
            <v>Сыр полутвердый "Сливочный", с массовой долей жира 50%.БРУС ОСТАНКИНО</v>
          </cell>
          <cell r="D386">
            <v>12.5</v>
          </cell>
          <cell r="F386">
            <v>12.5</v>
          </cell>
        </row>
        <row r="387">
          <cell r="A387" t="str">
            <v>Сыр рассольный жирный Чечил 45% 100 гр  ОСТАНКИНО</v>
          </cell>
          <cell r="D387">
            <v>55</v>
          </cell>
          <cell r="F387">
            <v>55</v>
          </cell>
        </row>
        <row r="388">
          <cell r="A388" t="str">
            <v>Сыр рассольный жирный Чечил копченый 45% 100 гр  ОСТАНКИНО</v>
          </cell>
          <cell r="D388">
            <v>17</v>
          </cell>
          <cell r="F388">
            <v>17</v>
          </cell>
        </row>
        <row r="389">
          <cell r="A389" t="str">
            <v>Сыр Скаморца свежий 40% 100 гр.  ОСТАНКИНО</v>
          </cell>
          <cell r="D389">
            <v>24</v>
          </cell>
          <cell r="F389">
            <v>24</v>
          </cell>
        </row>
        <row r="390">
          <cell r="A390" t="str">
            <v>Сыр Творож. Сливочный 140 гр  ОСТАНКИНО</v>
          </cell>
          <cell r="D390">
            <v>39</v>
          </cell>
          <cell r="F390">
            <v>39</v>
          </cell>
        </row>
        <row r="391">
          <cell r="A391" t="str">
            <v>Сыр творожный с зеленью 60% Папа может 140 гр.  ОСТАНКИНО</v>
          </cell>
          <cell r="D391">
            <v>33</v>
          </cell>
          <cell r="F391">
            <v>33</v>
          </cell>
        </row>
        <row r="392">
          <cell r="A392" t="str">
            <v>Сыч/Прод Коровино Российский 50% 200г СЗМЖ  ОСТАНКИНО</v>
          </cell>
          <cell r="D392">
            <v>117</v>
          </cell>
          <cell r="F392">
            <v>117</v>
          </cell>
        </row>
        <row r="393">
          <cell r="A393" t="str">
            <v>Сыч/Прод Коровино Российский Ориг 50% ВЕС (7,5 кг круг) ОСТАНКИНО</v>
          </cell>
          <cell r="D393">
            <v>12.5</v>
          </cell>
          <cell r="F393">
            <v>12.5</v>
          </cell>
        </row>
        <row r="394">
          <cell r="A394" t="str">
            <v>Сыч/Прод Коровино Российский Оригин 50% ВЕС (5 кг)  ОСТАНКИНО</v>
          </cell>
          <cell r="D394">
            <v>205.5</v>
          </cell>
          <cell r="F394">
            <v>205.5</v>
          </cell>
        </row>
        <row r="395">
          <cell r="A395" t="str">
            <v>Сыч/Прод Коровино Тильзитер 50% 200г СЗМЖ  ОСТАНКИНО</v>
          </cell>
          <cell r="D395">
            <v>145</v>
          </cell>
          <cell r="F395">
            <v>145</v>
          </cell>
        </row>
        <row r="396">
          <cell r="A396" t="str">
            <v>Сыч/Прод Коровино Тильзитер Оригин 50% ВЕС (5 кг брус) СЗМЖ  ОСТАНКИНО</v>
          </cell>
          <cell r="D396">
            <v>149</v>
          </cell>
          <cell r="F396">
            <v>149</v>
          </cell>
        </row>
        <row r="397">
          <cell r="A397" t="str">
            <v>Творожный Сыр 60% Сливочный  СТМ "ПапаМожет" - 140гр  ОСТАНКИНО</v>
          </cell>
          <cell r="D397">
            <v>129</v>
          </cell>
          <cell r="F397">
            <v>129</v>
          </cell>
        </row>
        <row r="398">
          <cell r="A398" t="str">
            <v>Тильзитер сыр 45%ж, 180 г, фасованный Сыробогатов   Линия</v>
          </cell>
          <cell r="F398">
            <v>12</v>
          </cell>
        </row>
        <row r="399">
          <cell r="A399" t="str">
            <v>Торо Неро с/в "Эликатессе" 140 гр.шт.  СПК</v>
          </cell>
          <cell r="D399">
            <v>18</v>
          </cell>
          <cell r="F399">
            <v>18</v>
          </cell>
        </row>
        <row r="400">
          <cell r="A400" t="str">
            <v>Уши свиные копченые к пиву 0,15кг нар. д/ф шт.  СПК</v>
          </cell>
          <cell r="D400">
            <v>64</v>
          </cell>
          <cell r="F400">
            <v>64</v>
          </cell>
        </row>
        <row r="401">
          <cell r="A401" t="str">
            <v>Фестивальная пора с/к 100 гр.шт.нар. (лоток с ср.защ.атм.)  СПК</v>
          </cell>
          <cell r="D401">
            <v>249</v>
          </cell>
          <cell r="F401">
            <v>249</v>
          </cell>
        </row>
        <row r="402">
          <cell r="A402" t="str">
            <v>Фестивальная пора с/к 235 гр.шт.  СПК</v>
          </cell>
          <cell r="D402">
            <v>825</v>
          </cell>
          <cell r="F402">
            <v>1025</v>
          </cell>
        </row>
        <row r="403">
          <cell r="A403" t="str">
            <v>Фестивальная с/к ВЕС   СПК</v>
          </cell>
          <cell r="D403">
            <v>62.2</v>
          </cell>
          <cell r="F403">
            <v>62.2</v>
          </cell>
        </row>
        <row r="404">
          <cell r="A404" t="str">
            <v>Фиетта классическая плавленый продукт, 55% ж, ТМ Сыробогатов, 200 г (ванночка)  Линия</v>
          </cell>
          <cell r="F404">
            <v>36</v>
          </cell>
        </row>
        <row r="405">
          <cell r="A405" t="str">
            <v>Фрай-пицца с ветчиной и грибами 3,0 кг ТМ Зареченские ТС Зареченские продукты. ВЕС ПОКОМ</v>
          </cell>
          <cell r="F405">
            <v>12</v>
          </cell>
        </row>
        <row r="406">
          <cell r="A406" t="str">
            <v>Фуэт с/в "Эликатессе" 160 гр.шт.  СПК</v>
          </cell>
          <cell r="D406">
            <v>114</v>
          </cell>
          <cell r="F406">
            <v>114</v>
          </cell>
        </row>
        <row r="407">
          <cell r="A407" t="str">
            <v>Хинкали Классические ТМ Зареченские ВЕС ПОКОМ</v>
          </cell>
          <cell r="F407">
            <v>110</v>
          </cell>
        </row>
        <row r="408">
          <cell r="A408" t="str">
            <v>Хотстеры ТМ Горячая штучка ТС Хотстеры 0,25 кг зам  ПОКОМ</v>
          </cell>
          <cell r="D408">
            <v>426</v>
          </cell>
          <cell r="F408">
            <v>1747</v>
          </cell>
        </row>
        <row r="409">
          <cell r="A409" t="str">
            <v>Хрустящие крылышки острые к пиву ТМ Горячая штучка 0,3кг зам  ПОКОМ</v>
          </cell>
          <cell r="D409">
            <v>4</v>
          </cell>
          <cell r="F409">
            <v>1389</v>
          </cell>
        </row>
        <row r="410">
          <cell r="A410" t="str">
            <v>Хрустящие крылышки ТМ Горячая штучка 0,3 кг зам  ПОКОМ</v>
          </cell>
          <cell r="D410">
            <v>6</v>
          </cell>
          <cell r="F410">
            <v>1381</v>
          </cell>
        </row>
        <row r="411">
          <cell r="A411" t="str">
            <v>Хрустящие крылышки ТМ Зареченские ТС Зареченские продукты. ВЕС ПОКОМ</v>
          </cell>
          <cell r="F411">
            <v>3.6</v>
          </cell>
        </row>
        <row r="412">
          <cell r="A412" t="str">
            <v>Чебупай сочное яблоко ТМ Горячая штучка 0,2 кг зам.  ПОКОМ</v>
          </cell>
          <cell r="D412">
            <v>1</v>
          </cell>
          <cell r="F412">
            <v>104</v>
          </cell>
        </row>
        <row r="413">
          <cell r="A413" t="str">
            <v>Чебупай спелая вишня ТМ Горячая штучка 0,2 кг зам.  ПОКОМ</v>
          </cell>
          <cell r="D413">
            <v>1</v>
          </cell>
          <cell r="F413">
            <v>247</v>
          </cell>
        </row>
        <row r="414">
          <cell r="A414" t="str">
            <v>Чебупели Курочка гриль ТМ Горячая штучка, 0,3 кг зам  ПОКОМ</v>
          </cell>
          <cell r="D414">
            <v>4</v>
          </cell>
          <cell r="F414">
            <v>116</v>
          </cell>
        </row>
        <row r="415">
          <cell r="A415" t="str">
            <v>Чебупицца курочка по-итальянски Горячая штучка 0,25 кг зам  ПОКОМ</v>
          </cell>
          <cell r="D415">
            <v>1016</v>
          </cell>
          <cell r="F415">
            <v>3005</v>
          </cell>
        </row>
        <row r="416">
          <cell r="A416" t="str">
            <v>Чебупицца Пепперони ТМ Горячая штучка ТС Чебупицца 0.25кг зам  ПОКОМ</v>
          </cell>
          <cell r="D416">
            <v>1089</v>
          </cell>
          <cell r="F416">
            <v>3251</v>
          </cell>
        </row>
        <row r="417">
          <cell r="A417" t="str">
            <v>Чебуреки с мясом, грибами и картофелем. ВЕС ТМ Зареченские ВЕС  ПОКОМ</v>
          </cell>
          <cell r="F417">
            <v>2.2000000000000002</v>
          </cell>
        </row>
        <row r="418">
          <cell r="A418" t="str">
            <v>Чебуреки сочные ВЕС ТМ Зареченские  ПОКОМ</v>
          </cell>
          <cell r="F418">
            <v>400</v>
          </cell>
        </row>
        <row r="419">
          <cell r="A419" t="str">
            <v>Шпикачки Русские (черева) (в ср.защ.атм.) "Высокий вкус"  СПК</v>
          </cell>
          <cell r="D419">
            <v>108</v>
          </cell>
          <cell r="F419">
            <v>108</v>
          </cell>
        </row>
        <row r="420">
          <cell r="A420" t="str">
            <v>Эдам сыр фасованный 45% ж, "Сыробогатов" 180г (флоупак)  Линия</v>
          </cell>
          <cell r="F420">
            <v>12</v>
          </cell>
        </row>
        <row r="421">
          <cell r="A421" t="str">
            <v>Эдам сыр, 45% ж (брус), ТМ Сыробогатов, г. Орёл  Линия</v>
          </cell>
          <cell r="F421">
            <v>52.674999999999997</v>
          </cell>
        </row>
        <row r="422">
          <cell r="A422" t="str">
            <v>Эликапреза с/в "Эликатессе" 0,10 кг.шт. нарезка (лоток с ср.защ.атм.)  СПК</v>
          </cell>
          <cell r="D422">
            <v>116</v>
          </cell>
          <cell r="F422">
            <v>116</v>
          </cell>
        </row>
        <row r="423">
          <cell r="A423" t="str">
            <v>Юбилейная с/к 0,10 кг.шт. нарезка (лоток с ср.защ.атм.)  СПК</v>
          </cell>
          <cell r="D423">
            <v>60</v>
          </cell>
          <cell r="F423">
            <v>60</v>
          </cell>
        </row>
        <row r="424">
          <cell r="A424" t="str">
            <v>Юбилейная с/к 0,235 кг.шт.  СПК</v>
          </cell>
          <cell r="D424">
            <v>651</v>
          </cell>
          <cell r="F424">
            <v>901</v>
          </cell>
        </row>
        <row r="425">
          <cell r="A425" t="str">
            <v>Янтарь сыр плавленый, ванночка 45% ж, 200 г, ТМ Сыробогатов   ЛИНИЯ</v>
          </cell>
          <cell r="F425">
            <v>120</v>
          </cell>
        </row>
        <row r="426">
          <cell r="A426" t="str">
            <v>Итого</v>
          </cell>
          <cell r="D426">
            <v>104515.91899999999</v>
          </cell>
          <cell r="F426">
            <v>274592.647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28.02.2024 - 28.02.2024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10.025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103.819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101.45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215.65199999999999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28.792000000000002</v>
          </cell>
        </row>
        <row r="12">
          <cell r="A12" t="str">
            <v xml:space="preserve"> 022  Колбаса Вязанка со шпиком, вектор 0,5кг, ПОКОМ</v>
          </cell>
          <cell r="D12">
            <v>31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250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486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854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50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42</v>
          </cell>
        </row>
        <row r="22">
          <cell r="A22" t="str">
            <v xml:space="preserve"> 068  Колбаса Особая ТМ Особый рецепт, 0,5 кг, ПОКОМ</v>
          </cell>
          <cell r="D22">
            <v>19</v>
          </cell>
        </row>
        <row r="23">
          <cell r="A23" t="str">
            <v xml:space="preserve"> 079  Колбаса Сервелат Кремлевский,  0.35 кг, ПОКОМ</v>
          </cell>
          <cell r="D23">
            <v>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190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36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151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58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185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171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107.127</v>
          </cell>
        </row>
        <row r="31">
          <cell r="A31" t="str">
            <v xml:space="preserve"> 201  Ветчина Нежная ТМ Особый рецепт, (2,5кг), ПОКОМ</v>
          </cell>
          <cell r="D31">
            <v>1130.875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100.38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135.28800000000001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54.875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1608.1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13.226000000000001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15.917999999999999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124.77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1277.211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1107.4739999999999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73.864999999999995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56.165999999999997</v>
          </cell>
        </row>
        <row r="43">
          <cell r="A43" t="str">
            <v xml:space="preserve"> 240  Колбаса Салями охотничья, ВЕС. ПОКОМ</v>
          </cell>
          <cell r="D43">
            <v>5.91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100.35299999999999</v>
          </cell>
        </row>
        <row r="45">
          <cell r="A45" t="str">
            <v xml:space="preserve"> 243  Колбаса Сервелат Зернистый, ВЕС.  ПОКОМ</v>
          </cell>
          <cell r="D45">
            <v>6.9560000000000004</v>
          </cell>
        </row>
        <row r="46">
          <cell r="A46" t="str">
            <v xml:space="preserve"> 247  Сардельки Нежные, ВЕС.  ПОКОМ</v>
          </cell>
          <cell r="D46">
            <v>23.731000000000002</v>
          </cell>
        </row>
        <row r="47">
          <cell r="A47" t="str">
            <v xml:space="preserve"> 248  Сардельки Сочные ТМ Особый рецепт,   ПОКОМ</v>
          </cell>
          <cell r="D47">
            <v>25.512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211.398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12.914999999999999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16.18</v>
          </cell>
        </row>
        <row r="51">
          <cell r="A51" t="str">
            <v xml:space="preserve"> 263  Шпикачки Стародворские, ВЕС.  ПОКОМ</v>
          </cell>
          <cell r="D51">
            <v>29.207999999999998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82.927000000000007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65.677000000000007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71.456999999999994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378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640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649</v>
          </cell>
        </row>
        <row r="58">
          <cell r="A58" t="str">
            <v xml:space="preserve"> 283  Сосиски Сочинки, ВЕС, ТМ Стародворье ПОКОМ</v>
          </cell>
          <cell r="D58">
            <v>85.441999999999993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68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5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242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39.674999999999997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470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591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20.852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25.731999999999999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289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356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196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45.87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146.73099999999999</v>
          </cell>
        </row>
        <row r="72">
          <cell r="A72" t="str">
            <v xml:space="preserve"> 316  Колбаса Нежная ТМ Зареченские ВЕС  ПОКОМ</v>
          </cell>
          <cell r="D72">
            <v>14.958</v>
          </cell>
        </row>
        <row r="73">
          <cell r="A73" t="str">
            <v xml:space="preserve"> 318  Сосиски Датские ТМ Зареченские, ВЕС  ПОКОМ</v>
          </cell>
          <cell r="D73">
            <v>552.03099999999995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660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1015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227</v>
          </cell>
        </row>
        <row r="77">
          <cell r="A77" t="str">
            <v xml:space="preserve"> 328  Сардельки Сочинки Стародворье ТМ  0,4 кг ПОКОМ</v>
          </cell>
          <cell r="D77">
            <v>69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79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283.25700000000001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66</v>
          </cell>
        </row>
        <row r="81">
          <cell r="A81" t="str">
            <v xml:space="preserve"> 335  Колбаса Сливушка ТМ Вязанка. ВЕС.  ПОКОМ </v>
          </cell>
          <cell r="D81">
            <v>33.881999999999998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570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395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78.56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61.56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89.575999999999993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76.534999999999997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6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54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54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44.155999999999999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12.163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75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107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373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62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99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72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26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601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1815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31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44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44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112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D106">
            <v>6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115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53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30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47</v>
          </cell>
        </row>
        <row r="111">
          <cell r="A111" t="str">
            <v>3215 ВЕТЧ.МЯСНАЯ Папа может п/о 0.4кг 8шт.    ОСТАНКИНО</v>
          </cell>
          <cell r="D111">
            <v>34</v>
          </cell>
        </row>
        <row r="112">
          <cell r="A112" t="str">
            <v>3297 СЫТНЫЕ Папа может сар б/о мгс 1*3 СНГ  ОСТАНКИНО</v>
          </cell>
          <cell r="D112">
            <v>29.754999999999999</v>
          </cell>
        </row>
        <row r="113">
          <cell r="A113" t="str">
            <v>3812 СОЧНЫЕ сос п/о мгс 2*2  ОСТАНКИНО</v>
          </cell>
          <cell r="D113">
            <v>337.70299999999997</v>
          </cell>
        </row>
        <row r="114">
          <cell r="A114" t="str">
            <v>4063 МЯСНАЯ Папа может вар п/о_Л   ОСТАНКИНО</v>
          </cell>
          <cell r="D114">
            <v>385.26499999999999</v>
          </cell>
        </row>
        <row r="115">
          <cell r="A115" t="str">
            <v>4117 ЭКСТРА Папа может с/к в/у_Л   ОСТАНКИНО</v>
          </cell>
          <cell r="D115">
            <v>11.356</v>
          </cell>
        </row>
        <row r="116">
          <cell r="A116" t="str">
            <v>4574 Колбаса вар Мясная со шпиком 1кг Папа может п/о (код покуп. 24784) Останкино</v>
          </cell>
          <cell r="D116">
            <v>21.634</v>
          </cell>
        </row>
        <row r="117">
          <cell r="A117" t="str">
            <v>4813 ФИЛЕЙНАЯ Папа может вар п/о_Л   ОСТАНКИНО</v>
          </cell>
          <cell r="D117">
            <v>97.037000000000006</v>
          </cell>
        </row>
        <row r="118">
          <cell r="A118" t="str">
            <v>4993 САЛЯМИ ИТАЛЬЯНСКАЯ с/к в/у 1/250*8_120c ОСТАНКИНО</v>
          </cell>
          <cell r="D118">
            <v>86</v>
          </cell>
        </row>
        <row r="119">
          <cell r="A119" t="str">
            <v>5246 ДОКТОРСКАЯ ПРЕМИУМ вар б/о мгс_30с ОСТАНКИНО</v>
          </cell>
          <cell r="D119">
            <v>5.9790000000000001</v>
          </cell>
        </row>
        <row r="120">
          <cell r="A120" t="str">
            <v>5247 РУССКАЯ ПРЕМИУМ вар б/о мгс_30с ОСТАНКИНО</v>
          </cell>
          <cell r="D120">
            <v>13.353999999999999</v>
          </cell>
        </row>
        <row r="121">
          <cell r="A121" t="str">
            <v>5336 ОСОБАЯ вар п/о  ОСТАНКИНО</v>
          </cell>
          <cell r="D121">
            <v>96.676000000000002</v>
          </cell>
        </row>
        <row r="122">
          <cell r="A122" t="str">
            <v>5337 ОСОБАЯ СО ШПИКОМ вар п/о  ОСТАНКИНО</v>
          </cell>
          <cell r="D122">
            <v>11.523</v>
          </cell>
        </row>
        <row r="123">
          <cell r="A123" t="str">
            <v>5341 СЕРВЕЛАТ ОХОТНИЧИЙ в/к в/у  ОСТАНКИНО</v>
          </cell>
          <cell r="D123">
            <v>58.523000000000003</v>
          </cell>
        </row>
        <row r="124">
          <cell r="A124" t="str">
            <v>5483 ЭКСТРА Папа может с/к в/у 1/250 8шт.   ОСТАНКИНО</v>
          </cell>
          <cell r="D124">
            <v>96</v>
          </cell>
        </row>
        <row r="125">
          <cell r="A125" t="str">
            <v>5544 Сервелат Финский в/к в/у_45с НОВАЯ ОСТАНКИНО</v>
          </cell>
          <cell r="D125">
            <v>135.12200000000001</v>
          </cell>
        </row>
        <row r="126">
          <cell r="A126" t="str">
            <v>5682 САЛЯМИ МЕЛКОЗЕРНЕНАЯ с/к в/у 1/120_60с   ОСТАНКИНО</v>
          </cell>
          <cell r="D126">
            <v>399</v>
          </cell>
        </row>
        <row r="127">
          <cell r="A127" t="str">
            <v>5706 АРОМАТНАЯ Папа может с/к в/у 1/250 8шт.  ОСТАНКИНО</v>
          </cell>
          <cell r="D127">
            <v>136</v>
          </cell>
        </row>
        <row r="128">
          <cell r="A128" t="str">
            <v>5708 ПОСОЛЬСКАЯ Папа может с/к в/у ОСТАНКИНО</v>
          </cell>
          <cell r="D128">
            <v>10.789</v>
          </cell>
        </row>
        <row r="129">
          <cell r="A129" t="str">
            <v>5820 СЛИВОЧНЫЕ Папа может сос п/о мгс 2*2_45с   ОСТАНКИНО</v>
          </cell>
          <cell r="D129">
            <v>26.853999999999999</v>
          </cell>
        </row>
        <row r="130">
          <cell r="A130" t="str">
            <v>5851 ЭКСТРА Папа может вар п/о   ОСТАНКИНО</v>
          </cell>
          <cell r="D130">
            <v>85.665000000000006</v>
          </cell>
        </row>
        <row r="131">
          <cell r="A131" t="str">
            <v>5931 ОХОТНИЧЬЯ Папа может с/к в/у 1/220 8шт.   ОСТАНКИНО</v>
          </cell>
          <cell r="D131">
            <v>102</v>
          </cell>
        </row>
        <row r="132">
          <cell r="A132" t="str">
            <v>5976 МОЛОЧНЫЕ ТРАДИЦ. сос п/о в/у 1/350_45с  ОСТАНКИНО</v>
          </cell>
          <cell r="D132">
            <v>8</v>
          </cell>
        </row>
        <row r="133">
          <cell r="A133" t="str">
            <v>5981 МОЛОЧНЫЕ ТРАДИЦ. сос п/о мгс 1*6_45с   ОСТАНКИНО</v>
          </cell>
          <cell r="D133">
            <v>21.231000000000002</v>
          </cell>
        </row>
        <row r="134">
          <cell r="A134" t="str">
            <v>5982 МОЛОЧНЫЕ ТРАДИЦ. сос п/о мгс 0,6кг_СНГ  ОСТАНКИНО</v>
          </cell>
          <cell r="D134">
            <v>69</v>
          </cell>
        </row>
        <row r="135">
          <cell r="A135" t="str">
            <v>6025 ВЕТЧ.ФИРМЕННАЯ С ИНДЕЙКОЙ п/о   ОСТАНКИНО</v>
          </cell>
          <cell r="D135">
            <v>3.03</v>
          </cell>
        </row>
        <row r="136">
          <cell r="A136" t="str">
            <v>6041 МОЛОЧНЫЕ К ЗАВТРАКУ сос п/о мгс 1*3  ОСТАНКИНО</v>
          </cell>
          <cell r="D136">
            <v>67.227000000000004</v>
          </cell>
        </row>
        <row r="137">
          <cell r="A137" t="str">
            <v>6042 МОЛОЧНЫЕ К ЗАВТРАКУ сос п/о в/у 0.4кг   ОСТАНКИНО</v>
          </cell>
          <cell r="D137">
            <v>145</v>
          </cell>
        </row>
        <row r="138">
          <cell r="A138" t="str">
            <v>6113 СОЧНЫЕ сос п/о мгс 1*6_Ашан  ОСТАНКИНО</v>
          </cell>
          <cell r="D138">
            <v>277.762</v>
          </cell>
        </row>
        <row r="139">
          <cell r="A139" t="str">
            <v>6123 МОЛОЧНЫЕ КЛАССИЧЕСКИЕ ПМ сос п/о мгс 2*4   ОСТАНКИНО</v>
          </cell>
          <cell r="D139">
            <v>126.377</v>
          </cell>
        </row>
        <row r="140">
          <cell r="A140" t="str">
            <v>6144 МОЛОЧНЫЕ ТРАДИЦ сос п/о в/у 1/360 (1+1) ОСТАНКИНО</v>
          </cell>
          <cell r="D140">
            <v>20</v>
          </cell>
        </row>
        <row r="141">
          <cell r="A141" t="str">
            <v>6213 СЕРВЕЛАТ ФИНСКИЙ СН в/к в/у 0.35кг 8шт.  ОСТАНКИНО</v>
          </cell>
          <cell r="D141">
            <v>21</v>
          </cell>
        </row>
        <row r="142">
          <cell r="A142" t="str">
            <v>6215 СЕРВЕЛАТ ОРЕХОВЫЙ СН в/к в/у 0.35кг 8шт  ОСТАНКИНО</v>
          </cell>
          <cell r="D142">
            <v>36</v>
          </cell>
        </row>
        <row r="143">
          <cell r="A143" t="str">
            <v>6217 ШПИКАЧКИ ДОМАШНИЕ СН п/о мгс 0.4кг 8шт.  ОСТАНКИНО</v>
          </cell>
          <cell r="D143">
            <v>28</v>
          </cell>
        </row>
        <row r="144">
          <cell r="A144" t="str">
            <v>6225 ИМПЕРСКАЯ И БАЛЫКОВАЯ в/к с/н мгс 1/90  ОСТАНКИНО</v>
          </cell>
          <cell r="D144">
            <v>62</v>
          </cell>
        </row>
        <row r="145">
          <cell r="A145" t="str">
            <v>6228 МЯСНОЕ АССОРТИ к/з с/н мгс 1/90 10шт.  ОСТАНКИНО</v>
          </cell>
          <cell r="D145">
            <v>63</v>
          </cell>
        </row>
        <row r="146">
          <cell r="A146" t="str">
            <v>6241 ХОТ-ДОГ Папа может сос п/о мгс 0.38кг  ОСТАНКИНО</v>
          </cell>
          <cell r="D146">
            <v>8</v>
          </cell>
        </row>
        <row r="147">
          <cell r="A147" t="str">
            <v>6247 ДОМАШНЯЯ Папа может вар п/о 0,4кг 8шт.  ОСТАНКИНО</v>
          </cell>
          <cell r="D147">
            <v>19</v>
          </cell>
        </row>
        <row r="148">
          <cell r="A148" t="str">
            <v>6268 ГОВЯЖЬЯ Папа может вар п/о 0,4кг 8 шт.  ОСТАНКИНО</v>
          </cell>
          <cell r="D148">
            <v>38</v>
          </cell>
        </row>
        <row r="149">
          <cell r="A149" t="str">
            <v>6281 СВИНИНА ДЕЛИКАТ. к/в мл/к в/у 0.3кг 45с  ОСТАНКИНО</v>
          </cell>
          <cell r="D149">
            <v>91</v>
          </cell>
        </row>
        <row r="150">
          <cell r="A150" t="str">
            <v>6297 ФИЛЕЙНЫЕ сос ц/о в/у 1/270 12шт_45с  ОСТАНКИНО</v>
          </cell>
          <cell r="D150">
            <v>444</v>
          </cell>
        </row>
        <row r="151">
          <cell r="A151" t="str">
            <v>6302 БАЛЫКОВАЯ СН в/к в/у 0.35кг 8шт.  ОСТАНКИНО</v>
          </cell>
          <cell r="D151">
            <v>16</v>
          </cell>
        </row>
        <row r="152">
          <cell r="A152" t="str">
            <v>6303 МЯСНЫЕ Папа может сос п/о мгс 1.5*3  ОСТАНКИНО</v>
          </cell>
          <cell r="D152">
            <v>82.268000000000001</v>
          </cell>
        </row>
        <row r="153">
          <cell r="A153" t="str">
            <v>6309 ФИЛЕЙНАЯ Папа может вар п/о_Ашан  ОСТАНКИНО</v>
          </cell>
          <cell r="D153">
            <v>17.568000000000001</v>
          </cell>
        </row>
        <row r="154">
          <cell r="A154" t="str">
            <v>6325 ДОКТОРСКАЯ ПРЕМИУМ вар п/о 0.4кг 8шт.  ОСТАНКИНО</v>
          </cell>
          <cell r="D154">
            <v>147</v>
          </cell>
        </row>
        <row r="155">
          <cell r="A155" t="str">
            <v>6333 МЯСНАЯ Папа может вар п/о 0.4кг 8шт.  ОСТАНКИНО</v>
          </cell>
          <cell r="D155">
            <v>1501</v>
          </cell>
        </row>
        <row r="156">
          <cell r="A156" t="str">
            <v>6353 ЭКСТРА Папа может вар п/о 0.4кг 8шт.  ОСТАНКИНО</v>
          </cell>
          <cell r="D156">
            <v>332</v>
          </cell>
        </row>
        <row r="157">
          <cell r="A157" t="str">
            <v>6392 ФИЛЕЙНАЯ Папа может вар п/о 0.4кг. ОСТАНКИНО</v>
          </cell>
          <cell r="D157">
            <v>915</v>
          </cell>
        </row>
        <row r="158">
          <cell r="A158" t="str">
            <v>6427 КЛАССИЧЕСКАЯ ПМ вар п/о 0.35кг 8шт. ОСТАНКИНО</v>
          </cell>
          <cell r="D158">
            <v>215</v>
          </cell>
        </row>
        <row r="159">
          <cell r="A159" t="str">
            <v>6438 БОГАТЫРСКИЕ Папа Может сос п/о в/у 0,3кг  ОСТАНКИНО</v>
          </cell>
          <cell r="D159">
            <v>78</v>
          </cell>
        </row>
        <row r="160">
          <cell r="A160" t="str">
            <v>6450 БЕКОН с/к с/н в/у 1/100 10шт.  ОСТАНКИНО</v>
          </cell>
          <cell r="D160">
            <v>101</v>
          </cell>
        </row>
        <row r="161">
          <cell r="A161" t="str">
            <v>6453 ЭКСТРА Папа может с/к с/н в/у 1/100 14шт.   ОСТАНКИНО</v>
          </cell>
          <cell r="D161">
            <v>186</v>
          </cell>
        </row>
        <row r="162">
          <cell r="A162" t="str">
            <v>6454 АРОМАТНАЯ с/к с/н в/у 1/100 14шт.  ОСТАНКИНО</v>
          </cell>
          <cell r="D162">
            <v>206</v>
          </cell>
        </row>
        <row r="163">
          <cell r="A163" t="str">
            <v>6475 С СЫРОМ Папа может сос ц/о мгс 0.4кг6шт  ОСТАНКИНО</v>
          </cell>
          <cell r="D163">
            <v>33</v>
          </cell>
        </row>
        <row r="164">
          <cell r="A164" t="str">
            <v>6527 ШПИКАЧКИ СОЧНЫЕ ПМ сар б/о мгс 1*3 45с ОСТАНКИНО</v>
          </cell>
          <cell r="D164">
            <v>71.311000000000007</v>
          </cell>
        </row>
        <row r="165">
          <cell r="A165" t="str">
            <v>6562 СЕРВЕЛАТ КАРЕЛЬСКИЙ СН в/к в/у 0,28кг  ОСТАНКИНО</v>
          </cell>
          <cell r="D165">
            <v>64</v>
          </cell>
        </row>
        <row r="166">
          <cell r="A166" t="str">
            <v>6563 СЛИВОЧНЫЕ СН сос п/о мгс 1*6  ОСТАНКИНО</v>
          </cell>
          <cell r="D166">
            <v>6.2839999999999998</v>
          </cell>
        </row>
        <row r="167">
          <cell r="A167" t="str">
            <v>6593 ДОКТОРСКАЯ СН вар п/о 0.45кг 8шт.  ОСТАНКИНО</v>
          </cell>
          <cell r="D167">
            <v>17</v>
          </cell>
        </row>
        <row r="168">
          <cell r="A168" t="str">
            <v>6595 МОЛОЧНАЯ СН вар п/о 0.45кг 8шт.  ОСТАНКИНО</v>
          </cell>
          <cell r="D168">
            <v>8</v>
          </cell>
        </row>
        <row r="169">
          <cell r="A169" t="str">
            <v>6597 РУССКАЯ СН вар п/о 0.45кг 8шт.  ОСТАНКИНО</v>
          </cell>
          <cell r="D169">
            <v>3</v>
          </cell>
        </row>
        <row r="170">
          <cell r="A170" t="str">
            <v>6601 ГОВЯЖЬИ СН сос п/о мгс 1*6  ОСТАНКИНО</v>
          </cell>
          <cell r="D170">
            <v>41.21</v>
          </cell>
        </row>
        <row r="171">
          <cell r="A171" t="str">
            <v>6602 БАВАРСКИЕ ПМ сос ц/о мгс 0,35кг 8шт.  ОСТАНКИНО</v>
          </cell>
          <cell r="D171">
            <v>122</v>
          </cell>
        </row>
        <row r="172">
          <cell r="A172" t="str">
            <v>6645 ВЕТЧ.КЛАССИЧЕСКАЯ СН п/о 0.8кг 4шт.  ОСТАНКИНО</v>
          </cell>
          <cell r="D172">
            <v>4</v>
          </cell>
        </row>
        <row r="173">
          <cell r="A173" t="str">
            <v>6658 АРОМАТНАЯ С ЧЕСНОЧКОМ СН в/к мтс 0.330кг  ОСТАНКИНО</v>
          </cell>
          <cell r="D173">
            <v>5</v>
          </cell>
        </row>
        <row r="174">
          <cell r="A174" t="str">
            <v>6661 СОЧНЫЙ ГРИЛЬ ПМ сос п/о мгс 1.5*4_Маяк  ОСТАНКИНО</v>
          </cell>
          <cell r="D174">
            <v>9.298</v>
          </cell>
        </row>
        <row r="175">
          <cell r="A175" t="str">
            <v>6666 БОЯНСКАЯ Папа может п/к в/у 0,28кг 8 шт. ОСТАНКИНО</v>
          </cell>
          <cell r="D175">
            <v>237</v>
          </cell>
        </row>
        <row r="176">
          <cell r="A176" t="str">
            <v>6669 ВЕНСКАЯ САЛЯМИ п/к в/у 0.28кг 8шт  ОСТАНКИНО</v>
          </cell>
          <cell r="D176">
            <v>109</v>
          </cell>
        </row>
        <row r="177">
          <cell r="A177" t="str">
            <v>6683 СЕРВЕЛАТ ЗЕРНИСТЫЙ ПМ в/к в/у 0,35кг  ОСТАНКИНО</v>
          </cell>
          <cell r="D177">
            <v>432</v>
          </cell>
        </row>
        <row r="178">
          <cell r="A178" t="str">
            <v>6684 СЕРВЕЛАТ КАРЕЛЬСКИЙ ПМ в/к в/у 0.28кг  ОСТАНКИНО</v>
          </cell>
          <cell r="D178">
            <v>304</v>
          </cell>
        </row>
        <row r="179">
          <cell r="A179" t="str">
            <v>6689 СЕРВЕЛАТ ОХОТНИЧИЙ ПМ в/к в/у 0,35кг 8шт  ОСТАНКИНО</v>
          </cell>
          <cell r="D179">
            <v>1078</v>
          </cell>
        </row>
        <row r="180">
          <cell r="A180" t="str">
            <v>6692 СЕРВЕЛАТ ПРИМА в/к в/у 0.28кг 8шт.  ОСТАНКИНО</v>
          </cell>
          <cell r="D180">
            <v>96</v>
          </cell>
        </row>
        <row r="181">
          <cell r="A181" t="str">
            <v>6697 СЕРВЕЛАТ ФИНСКИЙ ПМ в/к в/у 0,35кг 8шт.  ОСТАНКИНО</v>
          </cell>
          <cell r="D181">
            <v>1281</v>
          </cell>
        </row>
        <row r="182">
          <cell r="A182" t="str">
            <v>6713 СОЧНЫЙ ГРИЛЬ ПМ сос п/о мгс 0.41кг 8шт.  ОСТАНКИНО</v>
          </cell>
          <cell r="D182">
            <v>316</v>
          </cell>
        </row>
        <row r="183">
          <cell r="A183" t="str">
            <v>6716 ОСОБАЯ Коровино (в сетке) 0.5кг 8шт.  ОСТАНКИНО</v>
          </cell>
          <cell r="D183">
            <v>112</v>
          </cell>
        </row>
        <row r="184">
          <cell r="A184" t="str">
            <v>6722 СОЧНЫЕ ПМ сос п/о мгс 0,41кг 10шт.  ОСТАНКИНО</v>
          </cell>
          <cell r="D184">
            <v>904</v>
          </cell>
        </row>
        <row r="185">
          <cell r="A185" t="str">
            <v>6726 СЛИВОЧНЫЕ ПМ сос п/о мгс 0.41кг 10шт.  ОСТАНКИНО</v>
          </cell>
          <cell r="D185">
            <v>390</v>
          </cell>
        </row>
        <row r="186">
          <cell r="A186" t="str">
            <v>6734 ОСОБАЯ СО ШПИКОМ Коровино (в сетке) 0,5кг ОСТАНКИНО</v>
          </cell>
          <cell r="D186">
            <v>2</v>
          </cell>
        </row>
        <row r="187">
          <cell r="A187" t="str">
            <v>6750 МОЛОЧНЫЕ ГОСТ СН сос п/о мгс 0,41 кг 10шт ОСТАНКИНО</v>
          </cell>
          <cell r="D187">
            <v>9</v>
          </cell>
        </row>
        <row r="188">
          <cell r="A188" t="str">
            <v>6751 СЛИВОЧНЫЕ СН сос п/о мгс 0,41кг 10шт.  ОСТАНКИНО</v>
          </cell>
          <cell r="D188">
            <v>6</v>
          </cell>
        </row>
        <row r="189">
          <cell r="A189" t="str">
            <v>6756 ВЕТЧ.ЛЮБИТЕЛЬСКАЯ п/о  ОСТАНКИНО</v>
          </cell>
          <cell r="D189">
            <v>18.227</v>
          </cell>
        </row>
        <row r="190">
          <cell r="A190" t="str">
            <v>6758 СЕРВЕЛАТ КОПЧЕНЫЙ п/к в/у 0,31 кг 8 шт  ОСТАНКИНО</v>
          </cell>
          <cell r="D190">
            <v>199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12</v>
          </cell>
        </row>
        <row r="192">
          <cell r="A192" t="str">
            <v>БОНУС Z-ОСОБАЯ Коровино вар п/о (5324)  ОСТАНКИНО</v>
          </cell>
          <cell r="D192">
            <v>7.89</v>
          </cell>
        </row>
        <row r="193">
          <cell r="A193" t="str">
            <v>БОНУС Z-ОСОБАЯ Коровино вар п/о 0.5кг_СНГ (6305)  ОСТАНКИНО</v>
          </cell>
          <cell r="D193">
            <v>10</v>
          </cell>
        </row>
        <row r="194">
          <cell r="A194" t="str">
            <v>БОНУС СОЧНЫЕ сос п/о мгс 0.41кг_UZ (6087)  ОСТАНКИНО</v>
          </cell>
          <cell r="D194">
            <v>174</v>
          </cell>
        </row>
        <row r="195">
          <cell r="A195" t="str">
            <v>БОНУС СОЧНЫЕ сос п/о мгс 1*6_UZ (6088)  ОСТАНКИНО</v>
          </cell>
          <cell r="D195">
            <v>44.292999999999999</v>
          </cell>
        </row>
        <row r="196">
          <cell r="A196" t="str">
            <v>БОНУС_273  Сосиски Сочинки с сочной грудинкой, МГС 0.4кг,   ПОКОМ</v>
          </cell>
          <cell r="D196">
            <v>239</v>
          </cell>
        </row>
        <row r="197">
          <cell r="A197" t="str">
            <v>БОНУС_283  Сосиски Сочинки, ВЕС, ТМ Стародворье ПОКОМ</v>
          </cell>
          <cell r="D197">
            <v>82.293000000000006</v>
          </cell>
        </row>
        <row r="198">
          <cell r="A198" t="str">
            <v>БОНУС_305  Колбаса Сервелат Мясорубский с мелкорубленным окороком в/у  ТМ Стародворье ВЕС   ПОКОМ</v>
          </cell>
          <cell r="D198">
            <v>72.397000000000006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105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99</v>
          </cell>
        </row>
        <row r="201">
          <cell r="A201" t="str">
            <v>БОНУС_Пельмени Бульмени с говядиной и свининой Горячая штучка 0,43  ПОКОМ</v>
          </cell>
          <cell r="D201">
            <v>35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91</v>
          </cell>
        </row>
        <row r="203">
          <cell r="A203" t="str">
            <v>Вацлавская п/к (черева) 390 гр.шт. термоус.пак  СПК</v>
          </cell>
          <cell r="D203">
            <v>12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68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214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217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52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9</v>
          </cell>
        </row>
        <row r="209">
          <cell r="A209" t="str">
            <v>Деревенская рубленая вареная 350 гр.шт. термоус. пак.  СПК</v>
          </cell>
          <cell r="D209">
            <v>5</v>
          </cell>
        </row>
        <row r="210">
          <cell r="A210" t="str">
            <v>Докторская вареная в/с 0,47 кг шт.  СПК</v>
          </cell>
          <cell r="D210">
            <v>4</v>
          </cell>
        </row>
        <row r="211">
          <cell r="A211" t="str">
            <v>Докторская вареная термоус.пак. "Высокий вкус"  СПК</v>
          </cell>
          <cell r="D211">
            <v>35.223999999999997</v>
          </cell>
        </row>
        <row r="212">
          <cell r="A212" t="str">
            <v>Жар-боллы с курочкой и сыром, ВЕС ТМ Зареченские  ПОКОМ</v>
          </cell>
          <cell r="D212">
            <v>21</v>
          </cell>
        </row>
        <row r="213">
          <cell r="A213" t="str">
            <v>Жар-ладушки с мясом ТМ Зареченские ВЕС ПОКОМ</v>
          </cell>
          <cell r="D213">
            <v>29.6</v>
          </cell>
        </row>
        <row r="214">
          <cell r="A214" t="str">
            <v>Жар-ладушки с мясом, картофелем и грибами ВЕС ТМ Зареченские  ПОКОМ</v>
          </cell>
          <cell r="D214">
            <v>11.1</v>
          </cell>
        </row>
        <row r="215">
          <cell r="A215" t="str">
            <v>Жар-ладушки с яблоком и грушей ТМ Зареченские ВЕС ПОКОМ</v>
          </cell>
          <cell r="D215">
            <v>3.7</v>
          </cell>
        </row>
        <row r="216">
          <cell r="A216" t="str">
            <v>ЖАР-мени ВЕС ТМ Зареченские  ПОКОМ</v>
          </cell>
          <cell r="D216">
            <v>11</v>
          </cell>
        </row>
        <row r="217">
          <cell r="A217" t="str">
            <v>Классика с/к 235 гр.шт. "Высокий вкус"  СПК</v>
          </cell>
          <cell r="D217">
            <v>37</v>
          </cell>
        </row>
        <row r="218">
          <cell r="A218" t="str">
            <v>Классическая с/к "Сибирский стандарт" 560 гр.шт.  СПК</v>
          </cell>
          <cell r="D218">
            <v>684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140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123</v>
          </cell>
        </row>
        <row r="221">
          <cell r="A221" t="str">
            <v>Коньячная с/к 0,10 кг.шт. нарезка (лоток с ср.зад.атм.) "Высокий вкус"  СПК</v>
          </cell>
          <cell r="D221">
            <v>2</v>
          </cell>
        </row>
        <row r="222">
          <cell r="A222" t="str">
            <v>Краковская п/к (черева) 390 гр.шт. термоус.пак. СПК</v>
          </cell>
          <cell r="D222">
            <v>3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94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192</v>
          </cell>
        </row>
        <row r="225">
          <cell r="A225" t="str">
            <v>Ла Фаворте с/в "Эликатессе" 140 гр.шт.  СПК</v>
          </cell>
          <cell r="D225">
            <v>7</v>
          </cell>
        </row>
        <row r="226">
          <cell r="A226" t="str">
            <v>Любительская вареная термоус.пак. "Высокий вкус"  СПК</v>
          </cell>
          <cell r="D226">
            <v>29.27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9.1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29.6</v>
          </cell>
        </row>
        <row r="229">
          <cell r="A229" t="str">
            <v>Мусульманская п/к "Просто выгодно" термофор.пак.  СПК</v>
          </cell>
          <cell r="D229">
            <v>1.4610000000000001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400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320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374</v>
          </cell>
        </row>
        <row r="233">
          <cell r="A233" t="str">
            <v>Наггетсы с куриным филе и сыром ТМ Вязанка 0,25 кг ПОКОМ</v>
          </cell>
          <cell r="D233">
            <v>86</v>
          </cell>
        </row>
        <row r="234">
          <cell r="A234" t="str">
            <v>Наггетсы Хрустящие ТМ Зареченские. ВЕС ПОКОМ</v>
          </cell>
          <cell r="D234">
            <v>84</v>
          </cell>
        </row>
        <row r="235">
          <cell r="A235" t="str">
            <v>Новосибирская с/к 0,10 кг.шт. нарезка (лоток с ср.защ.атм.) "Высокий вкус"  СПК</v>
          </cell>
          <cell r="D235">
            <v>2</v>
          </cell>
        </row>
        <row r="236">
          <cell r="A236" t="str">
            <v>Оригинальная с перцем с/к  СПК</v>
          </cell>
          <cell r="D236">
            <v>57.939</v>
          </cell>
        </row>
        <row r="237">
          <cell r="A237" t="str">
            <v>Оригинальная с перцем с/к "Сибирский стандарт" 560 гр.шт.  СПК</v>
          </cell>
          <cell r="D237">
            <v>1080</v>
          </cell>
        </row>
        <row r="238">
          <cell r="A238" t="str">
            <v>Особая вареная  СПК</v>
          </cell>
          <cell r="D238">
            <v>4.9359999999999999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62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22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156</v>
          </cell>
        </row>
        <row r="242">
          <cell r="A242" t="str">
            <v>Пельмени Бигбули с мясом, Горячая штучка 0,43кг  ПОКОМ</v>
          </cell>
          <cell r="D242">
            <v>42</v>
          </cell>
        </row>
        <row r="243">
          <cell r="A243" t="str">
            <v>Пельмени Бигбули с мясом, Горячая штучка 0,9кг  ПОКОМ</v>
          </cell>
          <cell r="D243">
            <v>49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199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43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D246">
            <v>110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303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298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390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404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203</v>
          </cell>
        </row>
        <row r="252">
          <cell r="A252" t="str">
            <v>Пельмени Левантские ТМ Особый рецепт 0,8 кг  ПОКОМ</v>
          </cell>
          <cell r="D252">
            <v>4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31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258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33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245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149</v>
          </cell>
        </row>
        <row r="258">
          <cell r="A258" t="str">
            <v>Пельмени Сочные сфера 0,9 кг ТМ Стародворье ПОКОМ</v>
          </cell>
          <cell r="D258">
            <v>123</v>
          </cell>
        </row>
        <row r="259">
          <cell r="A259" t="str">
            <v>По-Австрийски с/к 260 гр.шт. "Высокий вкус"  СПК</v>
          </cell>
          <cell r="D259">
            <v>26</v>
          </cell>
        </row>
        <row r="260">
          <cell r="A260" t="str">
            <v>Салями Трюфель с/в "Эликатессе" 0,16 кг.шт.  СПК</v>
          </cell>
          <cell r="D260">
            <v>17</v>
          </cell>
        </row>
        <row r="261">
          <cell r="A261" t="str">
            <v>Салями Финская с/к 235 гр.шт. "Высокий вкус"  СПК</v>
          </cell>
          <cell r="D261">
            <v>18</v>
          </cell>
        </row>
        <row r="262">
          <cell r="A262" t="str">
            <v>Сардельки из свинины (черева) ( в ср.защ.атм) "Высокий вкус"  СПК</v>
          </cell>
          <cell r="D262">
            <v>13.848000000000001</v>
          </cell>
        </row>
        <row r="263">
          <cell r="A263" t="str">
            <v>Семейная с чесночком вареная (СПК+СКМ)  СПК</v>
          </cell>
          <cell r="D263">
            <v>26.55</v>
          </cell>
        </row>
        <row r="264">
          <cell r="A264" t="str">
            <v>Сервелат мелкозернистый в/к 0,5 кг.шт. термоус.пак. "Высокий вкус"  СПК</v>
          </cell>
          <cell r="D264">
            <v>6</v>
          </cell>
        </row>
        <row r="265">
          <cell r="A265" t="str">
            <v>Сервелат Финский в/к 0,38 кг.шт. термофор.пак.  СПК</v>
          </cell>
          <cell r="D265">
            <v>5</v>
          </cell>
        </row>
        <row r="266">
          <cell r="A266" t="str">
            <v>Сибирская особая с/к 0,10 кг.шт. нарезка (лоток с ср.защ.атм.)  СПК</v>
          </cell>
          <cell r="D266">
            <v>25</v>
          </cell>
        </row>
        <row r="267">
          <cell r="A267" t="str">
            <v>Сибирская особая с/к 0,235 кг шт.  СПК</v>
          </cell>
          <cell r="D267">
            <v>112</v>
          </cell>
        </row>
        <row r="268">
          <cell r="A268" t="str">
            <v>Славянская п/к 0,38 кг шт.термофор.пак.  СПК</v>
          </cell>
          <cell r="D268">
            <v>3</v>
          </cell>
        </row>
        <row r="269">
          <cell r="A269" t="str">
            <v>Смак-мени с картофелем и сочной грудинкой ТМ Зареченские ПОКОМ</v>
          </cell>
          <cell r="D269">
            <v>9</v>
          </cell>
        </row>
        <row r="270">
          <cell r="A270" t="str">
            <v>Смак-мени с мясом ТМ Зареченские ПОКОМ</v>
          </cell>
          <cell r="D270">
            <v>13</v>
          </cell>
        </row>
        <row r="271">
          <cell r="A271" t="str">
            <v>Смаколадьи с яблоком и грушей ТМ Зареченские,0,9 кг ПОКОМ</v>
          </cell>
          <cell r="D271">
            <v>4</v>
          </cell>
        </row>
        <row r="272">
          <cell r="A272" t="str">
            <v>Сосиски "Баварские" 0,36 кг.шт. вак.упак.  СПК</v>
          </cell>
          <cell r="D272">
            <v>6</v>
          </cell>
        </row>
        <row r="273">
          <cell r="A273" t="str">
            <v>Сосиски "БОЛЬШАЯ сосиска" "Сибирский стандарт" (лоток с ср.защ.атм.)  СПК</v>
          </cell>
          <cell r="D273">
            <v>59.902000000000001</v>
          </cell>
        </row>
        <row r="274">
          <cell r="A274" t="str">
            <v>Сосиски Классические (в ср.защ.атм.) СПК</v>
          </cell>
          <cell r="D274">
            <v>3.754</v>
          </cell>
        </row>
        <row r="275">
          <cell r="A275" t="str">
            <v>Сосиски Мусульманские "Просто выгодно" (в ср.защ.атм.)  СПК</v>
          </cell>
          <cell r="D275">
            <v>11.16</v>
          </cell>
        </row>
        <row r="276">
          <cell r="A276" t="str">
            <v>Сосиски Хот-дог ВЕС (лоток с ср.защ.атм.)   СПК</v>
          </cell>
          <cell r="D276">
            <v>12.364000000000001</v>
          </cell>
        </row>
        <row r="277">
          <cell r="A277" t="str">
            <v>Сочный мегачебурек ТМ Зареченские ВЕС ПОКОМ</v>
          </cell>
          <cell r="D277">
            <v>11.52</v>
          </cell>
        </row>
        <row r="278">
          <cell r="A278" t="str">
            <v>Торо Неро с/в "Эликатессе" 140 гр.шт.  СПК</v>
          </cell>
          <cell r="D278">
            <v>2</v>
          </cell>
        </row>
        <row r="279">
          <cell r="A279" t="str">
            <v>Уши свиные копченые к пиву 0,15кг нар. д/ф шт.  СПК</v>
          </cell>
          <cell r="D279">
            <v>3</v>
          </cell>
        </row>
        <row r="280">
          <cell r="A280" t="str">
            <v>Фестивальная пора с/к 100 гр.шт.нар. (лоток с ср.защ.атм.)  СПК</v>
          </cell>
          <cell r="D280">
            <v>105</v>
          </cell>
        </row>
        <row r="281">
          <cell r="A281" t="str">
            <v>Фестивальная пора с/к 235 гр.шт.  СПК</v>
          </cell>
          <cell r="D281">
            <v>256</v>
          </cell>
        </row>
        <row r="282">
          <cell r="A282" t="str">
            <v>Фестивальная с/к ВЕС   СПК</v>
          </cell>
          <cell r="D282">
            <v>6.6319999999999997</v>
          </cell>
        </row>
        <row r="283">
          <cell r="A283" t="str">
            <v>Фрай-пицца с ветчиной и грибами 3,0 кг ТМ Зареченские ТС Зареченские продукты. ВЕС ПОКОМ</v>
          </cell>
          <cell r="D283">
            <v>3</v>
          </cell>
        </row>
        <row r="284">
          <cell r="A284" t="str">
            <v>Фуэт с/в "Эликатессе" 160 гр.шт.  СПК</v>
          </cell>
          <cell r="D284">
            <v>38</v>
          </cell>
        </row>
        <row r="285">
          <cell r="A285" t="str">
            <v>Хинкали Классические ТМ Зареченские ВЕС ПОКОМ</v>
          </cell>
          <cell r="D285">
            <v>35</v>
          </cell>
        </row>
        <row r="286">
          <cell r="A286" t="str">
            <v>Хотстеры ТМ Горячая штучка ТС Хотстеры 0,25 кг зам  ПОКОМ</v>
          </cell>
          <cell r="D286">
            <v>302</v>
          </cell>
        </row>
        <row r="287">
          <cell r="A287" t="str">
            <v>Хрустящие крылышки ТМ Горячая штучка 0,3 кг зам  ПОКОМ</v>
          </cell>
          <cell r="D287">
            <v>1</v>
          </cell>
        </row>
        <row r="288">
          <cell r="A288" t="str">
            <v>Чебупай сочное яблоко ТМ Горячая штучка 0,2 кг зам.  ПОКОМ</v>
          </cell>
          <cell r="D288">
            <v>43</v>
          </cell>
        </row>
        <row r="289">
          <cell r="A289" t="str">
            <v>Чебупай спелая вишня ТМ Горячая штучка 0,2 кг зам.  ПОКОМ</v>
          </cell>
          <cell r="D289">
            <v>68</v>
          </cell>
        </row>
        <row r="290">
          <cell r="A290" t="str">
            <v>Чебупели Курочка гриль ТМ Горячая штучка, 0,3 кг зам  ПОКОМ</v>
          </cell>
          <cell r="D290">
            <v>17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401</v>
          </cell>
        </row>
        <row r="292">
          <cell r="A292" t="str">
            <v>Чебупицца Пепперони ТМ Горячая штучка ТС Чебупицца 0.25кг зам  ПОКОМ</v>
          </cell>
          <cell r="D292">
            <v>451</v>
          </cell>
        </row>
        <row r="293">
          <cell r="A293" t="str">
            <v>Чебуреки сочные ВЕС ТМ Зареченские  ПОКОМ</v>
          </cell>
          <cell r="D293">
            <v>115</v>
          </cell>
        </row>
        <row r="294">
          <cell r="A294" t="str">
            <v>Шпикачки Русские (черева) (в ср.защ.атм.) "Высокий вкус"  СПК</v>
          </cell>
          <cell r="D294">
            <v>43.582999999999998</v>
          </cell>
        </row>
        <row r="295">
          <cell r="A295" t="str">
            <v>Юбилейная с/к 0,10 кг.шт. нарезка (лоток с ср.защ.атм.)  СПК</v>
          </cell>
          <cell r="D295">
            <v>12</v>
          </cell>
        </row>
        <row r="296">
          <cell r="A296" t="str">
            <v>Юбилейная с/к 0,235 кг.шт.  СПК</v>
          </cell>
          <cell r="D296">
            <v>205</v>
          </cell>
        </row>
        <row r="297">
          <cell r="A297" t="str">
            <v>Итого</v>
          </cell>
          <cell r="D297">
            <v>46431.360999999997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22.02.2024 - 28.02.2024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156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780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354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210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414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340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700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348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1374</v>
          </cell>
        </row>
        <row r="17">
          <cell r="A17" t="str">
            <v xml:space="preserve"> 412  Сосиски Баварские ТМ Стародворье 0,35 кг ПОКОМ</v>
          </cell>
          <cell r="D17">
            <v>1908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696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264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1452</v>
          </cell>
        </row>
        <row r="21">
          <cell r="A21" t="str">
            <v>Пельмени Бигбули с мясом, Горячая штучка 0,9кг  ПОКОМ</v>
          </cell>
          <cell r="D21">
            <v>408</v>
          </cell>
        </row>
        <row r="22">
          <cell r="A22" t="str">
            <v>Пельмени Бульмени с говядиной и свининой Горячая шт. 0,9 кг  ПОКОМ</v>
          </cell>
          <cell r="D22">
            <v>1120</v>
          </cell>
        </row>
        <row r="23">
          <cell r="A23" t="str">
            <v>Пельмени Бульмени со сливочным маслом Горячая штучка 0,9 кг  ПОКОМ</v>
          </cell>
          <cell r="D23">
            <v>1552</v>
          </cell>
        </row>
        <row r="24">
          <cell r="A24" t="str">
            <v>Хотстеры ТМ Горячая штучка ТС Хотстеры 0,25 кг зам  ПОКОМ</v>
          </cell>
          <cell r="D24">
            <v>420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1008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1080</v>
          </cell>
        </row>
        <row r="27">
          <cell r="A27" t="str">
            <v>Итого</v>
          </cell>
          <cell r="D27">
            <v>15784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8"/>
  <sheetViews>
    <sheetView tabSelected="1" workbookViewId="0">
      <pane xSplit="2" ySplit="6" topLeftCell="C82" activePane="bottomRight" state="frozen"/>
      <selection pane="topRight" activeCell="C1" sqref="C1"/>
      <selection pane="bottomLeft" activeCell="A7" sqref="A7"/>
      <selection pane="bottomRight" activeCell="AN82" sqref="AN82"/>
    </sheetView>
  </sheetViews>
  <sheetFormatPr defaultColWidth="10.5" defaultRowHeight="11.45" customHeight="1" outlineLevelRow="1" x14ac:dyDescent="0.2"/>
  <cols>
    <col min="1" max="1" width="76.5" style="1" customWidth="1"/>
    <col min="2" max="2" width="4.1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0.6640625" style="5" customWidth="1"/>
    <col min="20" max="20" width="5.6640625" style="5" bestFit="1" customWidth="1"/>
    <col min="21" max="22" width="1.33203125" style="5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7" width="6.33203125" style="5" bestFit="1" customWidth="1"/>
    <col min="28" max="28" width="1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8.33203125" style="5" customWidth="1"/>
    <col min="36" max="36" width="7" style="5" customWidth="1"/>
    <col min="37" max="37" width="0.33203125" style="5" customWidth="1"/>
    <col min="38" max="39" width="1.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20" t="s">
        <v>154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122</v>
      </c>
      <c r="H4" s="9" t="s">
        <v>123</v>
      </c>
      <c r="I4" s="9" t="s">
        <v>124</v>
      </c>
      <c r="J4" s="9" t="s">
        <v>125</v>
      </c>
      <c r="K4" s="9" t="s">
        <v>126</v>
      </c>
      <c r="L4" s="9" t="s">
        <v>127</v>
      </c>
      <c r="M4" s="9" t="s">
        <v>127</v>
      </c>
      <c r="N4" s="9" t="s">
        <v>127</v>
      </c>
      <c r="O4" s="9" t="s">
        <v>127</v>
      </c>
      <c r="P4" s="9" t="s">
        <v>127</v>
      </c>
      <c r="Q4" s="9" t="s">
        <v>127</v>
      </c>
      <c r="R4" s="9" t="s">
        <v>127</v>
      </c>
      <c r="S4" s="10" t="s">
        <v>127</v>
      </c>
      <c r="T4" s="9" t="s">
        <v>128</v>
      </c>
      <c r="U4" s="10" t="s">
        <v>127</v>
      </c>
      <c r="V4" s="10" t="s">
        <v>127</v>
      </c>
      <c r="W4" s="9" t="s">
        <v>124</v>
      </c>
      <c r="X4" s="10" t="s">
        <v>127</v>
      </c>
      <c r="Y4" s="9" t="s">
        <v>129</v>
      </c>
      <c r="Z4" s="10" t="s">
        <v>130</v>
      </c>
      <c r="AA4" s="9" t="s">
        <v>131</v>
      </c>
      <c r="AB4" s="9" t="s">
        <v>132</v>
      </c>
      <c r="AC4" s="9" t="s">
        <v>133</v>
      </c>
      <c r="AD4" s="9" t="s">
        <v>134</v>
      </c>
      <c r="AE4" s="9" t="s">
        <v>124</v>
      </c>
      <c r="AF4" s="9" t="s">
        <v>124</v>
      </c>
      <c r="AG4" s="9" t="s">
        <v>124</v>
      </c>
      <c r="AH4" s="9" t="s">
        <v>135</v>
      </c>
      <c r="AI4" s="9" t="s">
        <v>136</v>
      </c>
      <c r="AJ4" s="10" t="s">
        <v>137</v>
      </c>
      <c r="AK4" s="10" t="s">
        <v>137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139</v>
      </c>
      <c r="M5" s="14" t="s">
        <v>140</v>
      </c>
      <c r="N5" s="5" t="s">
        <v>141</v>
      </c>
      <c r="T5" s="14"/>
      <c r="X5" s="14" t="s">
        <v>153</v>
      </c>
      <c r="AE5" s="14" t="s">
        <v>142</v>
      </c>
      <c r="AF5" s="14" t="s">
        <v>143</v>
      </c>
      <c r="AG5" s="14" t="s">
        <v>144</v>
      </c>
      <c r="AH5" s="14" t="s">
        <v>145</v>
      </c>
      <c r="AJ5" s="14" t="s">
        <v>153</v>
      </c>
    </row>
    <row r="6" spans="1:39" ht="11.1" customHeight="1" x14ac:dyDescent="0.2">
      <c r="A6" s="6"/>
      <c r="B6" s="6"/>
      <c r="C6" s="3"/>
      <c r="D6" s="3"/>
      <c r="E6" s="11">
        <f>SUM(E7:E122)</f>
        <v>133310.83199999997</v>
      </c>
      <c r="F6" s="11">
        <f>SUM(F7:F122)</f>
        <v>83411.928</v>
      </c>
      <c r="J6" s="11">
        <f>SUM(J7:J122)</f>
        <v>133896.111</v>
      </c>
      <c r="K6" s="11">
        <f t="shared" ref="K6:X6" si="0">SUM(K7:K122)</f>
        <v>-585.27900000000113</v>
      </c>
      <c r="L6" s="11">
        <f t="shared" si="0"/>
        <v>29550</v>
      </c>
      <c r="M6" s="11">
        <f t="shared" si="0"/>
        <v>9900</v>
      </c>
      <c r="N6" s="11">
        <f t="shared" si="0"/>
        <v>23850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0</v>
      </c>
      <c r="W6" s="11">
        <f t="shared" si="0"/>
        <v>20772.823800000024</v>
      </c>
      <c r="X6" s="11">
        <f t="shared" si="0"/>
        <v>27720</v>
      </c>
      <c r="AA6" s="11">
        <f t="shared" ref="AA6" si="1">SUM(AA7:AA122)</f>
        <v>600</v>
      </c>
      <c r="AB6" s="11">
        <f t="shared" ref="AB6" si="2">SUM(AB7:AB122)</f>
        <v>0</v>
      </c>
      <c r="AC6" s="11">
        <f t="shared" ref="AC6" si="3">SUM(AC7:AC122)</f>
        <v>21062.713</v>
      </c>
      <c r="AD6" s="11">
        <f t="shared" ref="AD6" si="4">SUM(AD7:AD122)</f>
        <v>7784</v>
      </c>
      <c r="AE6" s="11">
        <f t="shared" ref="AE6" si="5">SUM(AE7:AE122)</f>
        <v>22057.630399999998</v>
      </c>
      <c r="AF6" s="11">
        <f t="shared" ref="AF6" si="6">SUM(AF7:AF122)</f>
        <v>20860.253000000001</v>
      </c>
      <c r="AG6" s="11">
        <f t="shared" ref="AG6" si="7">SUM(AG7:AG122)</f>
        <v>21258.234800000009</v>
      </c>
      <c r="AH6" s="11">
        <f t="shared" ref="AH6:AK6" si="8">SUM(AH7:AH122)</f>
        <v>22587.907000000007</v>
      </c>
      <c r="AJ6" s="11">
        <f t="shared" si="8"/>
        <v>17292.099999999999</v>
      </c>
      <c r="AK6" s="11">
        <f t="shared" si="8"/>
        <v>0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52.472000000000001</v>
      </c>
      <c r="D7" s="8">
        <v>59.780999999999999</v>
      </c>
      <c r="E7" s="8">
        <v>52.524000000000001</v>
      </c>
      <c r="F7" s="8">
        <v>58.313000000000002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56.05</v>
      </c>
      <c r="K7" s="13">
        <f>E7-J7</f>
        <v>-3.5259999999999962</v>
      </c>
      <c r="L7" s="13">
        <f>VLOOKUP(A:A,[1]TDSheet!$A:$V,22,0)</f>
        <v>30</v>
      </c>
      <c r="M7" s="13">
        <f>VLOOKUP(A:A,[1]TDSheet!$A:$X,24,0)</f>
        <v>0</v>
      </c>
      <c r="N7" s="13"/>
      <c r="O7" s="13"/>
      <c r="P7" s="13"/>
      <c r="Q7" s="13"/>
      <c r="R7" s="13"/>
      <c r="S7" s="13"/>
      <c r="T7" s="13"/>
      <c r="U7" s="13"/>
      <c r="V7" s="13"/>
      <c r="W7" s="13">
        <f>(E7-AA7-AC7-AD7)/5</f>
        <v>10.504799999999999</v>
      </c>
      <c r="X7" s="15"/>
      <c r="Y7" s="16">
        <f>(F7+L7+M7+N7+X7)/W7</f>
        <v>8.406918741908461</v>
      </c>
      <c r="Z7" s="13">
        <f>F7/W7</f>
        <v>5.5510814104028636</v>
      </c>
      <c r="AA7" s="13">
        <f>VLOOKUP(A:A,[1]TDSheet!$A:$AA,27,0)</f>
        <v>0</v>
      </c>
      <c r="AB7" s="13"/>
      <c r="AC7" s="13">
        <f>VLOOKUP(A:A,[1]TDSheet!$A:$AC,29,0)</f>
        <v>0</v>
      </c>
      <c r="AD7" s="13">
        <v>0</v>
      </c>
      <c r="AE7" s="13">
        <f>VLOOKUP(A:A,[1]TDSheet!$A:$AF,32,0)</f>
        <v>17.0702</v>
      </c>
      <c r="AF7" s="13">
        <f>VLOOKUP(A:A,[1]TDSheet!$A:$AG,33,0)</f>
        <v>13.641400000000001</v>
      </c>
      <c r="AG7" s="13">
        <f>VLOOKUP(A:A,[1]TDSheet!$A:$W,23,0)</f>
        <v>13.596399999999999</v>
      </c>
      <c r="AH7" s="13">
        <f>VLOOKUP(A:A,[3]TDSheet!$A:$D,4,0)</f>
        <v>10.025</v>
      </c>
      <c r="AI7" s="13">
        <f>VLOOKUP(A:A,[1]TDSheet!$A:$AI,35,0)</f>
        <v>0</v>
      </c>
      <c r="AJ7" s="13">
        <f>X7*H7</f>
        <v>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560.55700000000002</v>
      </c>
      <c r="D8" s="8">
        <v>477.49799999999999</v>
      </c>
      <c r="E8" s="8">
        <v>610.28399999999999</v>
      </c>
      <c r="F8" s="8">
        <v>411.19799999999998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592.01900000000001</v>
      </c>
      <c r="K8" s="13">
        <f t="shared" ref="K8:K71" si="9">E8-J8</f>
        <v>18.264999999999986</v>
      </c>
      <c r="L8" s="13">
        <f>VLOOKUP(A:A,[1]TDSheet!$A:$V,22,0)</f>
        <v>200</v>
      </c>
      <c r="M8" s="13">
        <f>VLOOKUP(A:A,[1]TDSheet!$A:$X,24,0)</f>
        <v>0</v>
      </c>
      <c r="N8" s="13">
        <v>100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0">(E8-AA8-AC8-AD8)/5</f>
        <v>103.7452</v>
      </c>
      <c r="X8" s="15">
        <v>150</v>
      </c>
      <c r="Y8" s="16">
        <f t="shared" ref="Y8:Y71" si="11">(F8+L8+M8+N8+X8)/W8</f>
        <v>8.3010876647787075</v>
      </c>
      <c r="Z8" s="13">
        <f t="shared" ref="Z8:Z71" si="12">F8/W8</f>
        <v>3.9635375901728467</v>
      </c>
      <c r="AA8" s="13">
        <f>VLOOKUP(A:A,[1]TDSheet!$A:$AA,27,0)</f>
        <v>0</v>
      </c>
      <c r="AB8" s="13"/>
      <c r="AC8" s="13">
        <f>VLOOKUP(A:A,[1]TDSheet!$A:$AC,29,0)</f>
        <v>91.558000000000007</v>
      </c>
      <c r="AD8" s="13">
        <v>0</v>
      </c>
      <c r="AE8" s="13">
        <f>VLOOKUP(A:A,[1]TDSheet!$A:$AF,32,0)</f>
        <v>94.049199999999999</v>
      </c>
      <c r="AF8" s="13">
        <f>VLOOKUP(A:A,[1]TDSheet!$A:$AG,33,0)</f>
        <v>82.202600000000004</v>
      </c>
      <c r="AG8" s="13">
        <f>VLOOKUP(A:A,[1]TDSheet!$A:$W,23,0)</f>
        <v>99.2376</v>
      </c>
      <c r="AH8" s="13">
        <f>VLOOKUP(A:A,[3]TDSheet!$A:$D,4,0)</f>
        <v>103.819</v>
      </c>
      <c r="AI8" s="13" t="str">
        <f>VLOOKUP(A:A,[1]TDSheet!$A:$AI,35,0)</f>
        <v>оконч</v>
      </c>
      <c r="AJ8" s="13">
        <f t="shared" ref="AJ8:AJ71" si="13">X8*H8</f>
        <v>150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220.99600000000001</v>
      </c>
      <c r="D9" s="8">
        <v>858.00900000000001</v>
      </c>
      <c r="E9" s="8">
        <v>622.577</v>
      </c>
      <c r="F9" s="8">
        <v>447.84500000000003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590.86900000000003</v>
      </c>
      <c r="K9" s="13">
        <f t="shared" si="9"/>
        <v>31.70799999999997</v>
      </c>
      <c r="L9" s="13">
        <f>VLOOKUP(A:A,[1]TDSheet!$A:$V,22,0)</f>
        <v>200</v>
      </c>
      <c r="M9" s="13">
        <f>VLOOKUP(A:A,[1]TDSheet!$A:$X,24,0)</f>
        <v>0</v>
      </c>
      <c r="N9" s="13"/>
      <c r="O9" s="13"/>
      <c r="P9" s="13"/>
      <c r="Q9" s="13"/>
      <c r="R9" s="13"/>
      <c r="S9" s="13"/>
      <c r="T9" s="13"/>
      <c r="U9" s="13"/>
      <c r="V9" s="13"/>
      <c r="W9" s="13">
        <f t="shared" si="10"/>
        <v>89.473800000000011</v>
      </c>
      <c r="X9" s="15">
        <v>100</v>
      </c>
      <c r="Y9" s="16">
        <f t="shared" si="11"/>
        <v>8.3582568304911593</v>
      </c>
      <c r="Z9" s="13">
        <f t="shared" si="12"/>
        <v>5.005319993115303</v>
      </c>
      <c r="AA9" s="13">
        <f>VLOOKUP(A:A,[1]TDSheet!$A:$AA,27,0)</f>
        <v>0</v>
      </c>
      <c r="AB9" s="13"/>
      <c r="AC9" s="13">
        <f>VLOOKUP(A:A,[1]TDSheet!$A:$AC,29,0)</f>
        <v>175.208</v>
      </c>
      <c r="AD9" s="13">
        <v>0</v>
      </c>
      <c r="AE9" s="13">
        <f>VLOOKUP(A:A,[1]TDSheet!$A:$AF,32,0)</f>
        <v>96.297999999999988</v>
      </c>
      <c r="AF9" s="13">
        <f>VLOOKUP(A:A,[1]TDSheet!$A:$AG,33,0)</f>
        <v>82.525999999999982</v>
      </c>
      <c r="AG9" s="13">
        <f>VLOOKUP(A:A,[1]TDSheet!$A:$W,23,0)</f>
        <v>90.78479999999999</v>
      </c>
      <c r="AH9" s="13">
        <f>VLOOKUP(A:A,[3]TDSheet!$A:$D,4,0)</f>
        <v>101.45</v>
      </c>
      <c r="AI9" s="13" t="e">
        <f>VLOOKUP(A:A,[1]TDSheet!$A:$AI,35,0)</f>
        <v>#N/A</v>
      </c>
      <c r="AJ9" s="13">
        <f t="shared" si="13"/>
        <v>100</v>
      </c>
      <c r="AK9" s="13"/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1000.22</v>
      </c>
      <c r="D10" s="8">
        <v>1086.8219999999999</v>
      </c>
      <c r="E10" s="8">
        <v>1142.944</v>
      </c>
      <c r="F10" s="8">
        <v>908.87300000000005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1113.9490000000001</v>
      </c>
      <c r="K10" s="13">
        <f t="shared" si="9"/>
        <v>28.994999999999891</v>
      </c>
      <c r="L10" s="13">
        <f>VLOOKUP(A:A,[1]TDSheet!$A:$V,22,0)</f>
        <v>250</v>
      </c>
      <c r="M10" s="13">
        <f>VLOOKUP(A:A,[1]TDSheet!$A:$X,24,0)</f>
        <v>0</v>
      </c>
      <c r="N10" s="13">
        <v>350</v>
      </c>
      <c r="O10" s="13"/>
      <c r="P10" s="13"/>
      <c r="Q10" s="13"/>
      <c r="R10" s="13"/>
      <c r="S10" s="13"/>
      <c r="T10" s="13"/>
      <c r="U10" s="13"/>
      <c r="V10" s="13"/>
      <c r="W10" s="13">
        <f t="shared" si="10"/>
        <v>185.71959999999999</v>
      </c>
      <c r="X10" s="15">
        <v>300</v>
      </c>
      <c r="Y10" s="16">
        <f t="shared" si="11"/>
        <v>9.7398066763012636</v>
      </c>
      <c r="Z10" s="13">
        <f t="shared" si="12"/>
        <v>4.8937915007355182</v>
      </c>
      <c r="AA10" s="13">
        <f>VLOOKUP(A:A,[1]TDSheet!$A:$AA,27,0)</f>
        <v>0</v>
      </c>
      <c r="AB10" s="13"/>
      <c r="AC10" s="13">
        <f>VLOOKUP(A:A,[1]TDSheet!$A:$AC,29,0)</f>
        <v>214.346</v>
      </c>
      <c r="AD10" s="13">
        <v>0</v>
      </c>
      <c r="AE10" s="13">
        <f>VLOOKUP(A:A,[1]TDSheet!$A:$AF,32,0)</f>
        <v>269.94259999999997</v>
      </c>
      <c r="AF10" s="13">
        <f>VLOOKUP(A:A,[1]TDSheet!$A:$AG,33,0)</f>
        <v>259.61500000000001</v>
      </c>
      <c r="AG10" s="13">
        <f>VLOOKUP(A:A,[1]TDSheet!$A:$W,23,0)</f>
        <v>216.02699999999999</v>
      </c>
      <c r="AH10" s="13">
        <f>VLOOKUP(A:A,[3]TDSheet!$A:$D,4,0)</f>
        <v>215.65199999999999</v>
      </c>
      <c r="AI10" s="18" t="s">
        <v>149</v>
      </c>
      <c r="AJ10" s="13">
        <f t="shared" si="13"/>
        <v>300</v>
      </c>
      <c r="AK10" s="13"/>
      <c r="AL10" s="13"/>
      <c r="AM10" s="13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147.80199999999999</v>
      </c>
      <c r="D11" s="8">
        <v>174.01900000000001</v>
      </c>
      <c r="E11" s="8">
        <v>206.983</v>
      </c>
      <c r="F11" s="8">
        <v>112.172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208.143</v>
      </c>
      <c r="K11" s="13">
        <f t="shared" si="9"/>
        <v>-1.1599999999999966</v>
      </c>
      <c r="L11" s="13">
        <f>VLOOKUP(A:A,[1]TDSheet!$A:$V,22,0)</f>
        <v>50</v>
      </c>
      <c r="M11" s="13">
        <f>VLOOKUP(A:A,[1]TDSheet!$A:$X,24,0)</f>
        <v>0</v>
      </c>
      <c r="N11" s="13"/>
      <c r="O11" s="13"/>
      <c r="P11" s="13"/>
      <c r="Q11" s="13"/>
      <c r="R11" s="13"/>
      <c r="S11" s="13"/>
      <c r="T11" s="13"/>
      <c r="U11" s="13"/>
      <c r="V11" s="13"/>
      <c r="W11" s="13">
        <f t="shared" si="10"/>
        <v>27.526199999999999</v>
      </c>
      <c r="X11" s="15">
        <v>60</v>
      </c>
      <c r="Y11" s="16">
        <f t="shared" si="11"/>
        <v>8.0712920780928723</v>
      </c>
      <c r="Z11" s="13">
        <f t="shared" si="12"/>
        <v>4.0750993598825849</v>
      </c>
      <c r="AA11" s="13">
        <f>VLOOKUP(A:A,[1]TDSheet!$A:$AA,27,0)</f>
        <v>0</v>
      </c>
      <c r="AB11" s="13"/>
      <c r="AC11" s="13">
        <f>VLOOKUP(A:A,[1]TDSheet!$A:$AC,29,0)</f>
        <v>69.352000000000004</v>
      </c>
      <c r="AD11" s="13">
        <v>0</v>
      </c>
      <c r="AE11" s="13">
        <f>VLOOKUP(A:A,[1]TDSheet!$A:$AF,32,0)</f>
        <v>33.432599999999994</v>
      </c>
      <c r="AF11" s="13">
        <f>VLOOKUP(A:A,[1]TDSheet!$A:$AG,33,0)</f>
        <v>30.179800000000007</v>
      </c>
      <c r="AG11" s="13">
        <f>VLOOKUP(A:A,[1]TDSheet!$A:$W,23,0)</f>
        <v>25.820399999999999</v>
      </c>
      <c r="AH11" s="13">
        <f>VLOOKUP(A:A,[3]TDSheet!$A:$D,4,0)</f>
        <v>28.792000000000002</v>
      </c>
      <c r="AI11" s="13" t="e">
        <f>VLOOKUP(A:A,[1]TDSheet!$A:$AI,35,0)</f>
        <v>#N/A</v>
      </c>
      <c r="AJ11" s="13">
        <f t="shared" si="13"/>
        <v>60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101</v>
      </c>
      <c r="D12" s="8">
        <v>221</v>
      </c>
      <c r="E12" s="8">
        <v>183</v>
      </c>
      <c r="F12" s="8">
        <v>128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204</v>
      </c>
      <c r="K12" s="13">
        <f t="shared" si="9"/>
        <v>-21</v>
      </c>
      <c r="L12" s="13">
        <f>VLOOKUP(A:A,[1]TDSheet!$A:$V,22,0)</f>
        <v>30</v>
      </c>
      <c r="M12" s="13">
        <f>VLOOKUP(A:A,[1]TDSheet!$A:$X,24,0)</f>
        <v>0</v>
      </c>
      <c r="N12" s="13"/>
      <c r="O12" s="13"/>
      <c r="P12" s="13"/>
      <c r="Q12" s="13"/>
      <c r="R12" s="13"/>
      <c r="S12" s="13"/>
      <c r="T12" s="13"/>
      <c r="U12" s="13"/>
      <c r="V12" s="13"/>
      <c r="W12" s="13">
        <f t="shared" si="10"/>
        <v>27</v>
      </c>
      <c r="X12" s="15">
        <v>60</v>
      </c>
      <c r="Y12" s="16">
        <f t="shared" si="11"/>
        <v>8.0740740740740744</v>
      </c>
      <c r="Z12" s="13">
        <f t="shared" si="12"/>
        <v>4.7407407407407405</v>
      </c>
      <c r="AA12" s="13">
        <f>VLOOKUP(A:A,[1]TDSheet!$A:$AA,27,0)</f>
        <v>0</v>
      </c>
      <c r="AB12" s="13"/>
      <c r="AC12" s="13">
        <f>VLOOKUP(A:A,[1]TDSheet!$A:$AC,29,0)</f>
        <v>48</v>
      </c>
      <c r="AD12" s="13">
        <v>0</v>
      </c>
      <c r="AE12" s="13">
        <f>VLOOKUP(A:A,[1]TDSheet!$A:$AF,32,0)</f>
        <v>30.8</v>
      </c>
      <c r="AF12" s="13">
        <f>VLOOKUP(A:A,[1]TDSheet!$A:$AG,33,0)</f>
        <v>30.4</v>
      </c>
      <c r="AG12" s="13">
        <f>VLOOKUP(A:A,[1]TDSheet!$A:$W,23,0)</f>
        <v>27.4</v>
      </c>
      <c r="AH12" s="13">
        <f>VLOOKUP(A:A,[3]TDSheet!$A:$D,4,0)</f>
        <v>31</v>
      </c>
      <c r="AI12" s="13">
        <f>VLOOKUP(A:A,[1]TDSheet!$A:$AI,35,0)</f>
        <v>0</v>
      </c>
      <c r="AJ12" s="13">
        <f t="shared" si="13"/>
        <v>30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269</v>
      </c>
      <c r="D13" s="8">
        <v>3965</v>
      </c>
      <c r="E13" s="8">
        <v>2764</v>
      </c>
      <c r="F13" s="8">
        <v>1443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2888</v>
      </c>
      <c r="K13" s="13">
        <f t="shared" si="9"/>
        <v>-124</v>
      </c>
      <c r="L13" s="13">
        <f>VLOOKUP(A:A,[1]TDSheet!$A:$V,22,0)</f>
        <v>300</v>
      </c>
      <c r="M13" s="13">
        <f>VLOOKUP(A:A,[1]TDSheet!$A:$X,24,0)</f>
        <v>200</v>
      </c>
      <c r="N13" s="13">
        <v>200</v>
      </c>
      <c r="O13" s="13"/>
      <c r="P13" s="13"/>
      <c r="Q13" s="13"/>
      <c r="R13" s="13"/>
      <c r="S13" s="13"/>
      <c r="T13" s="13"/>
      <c r="U13" s="13"/>
      <c r="V13" s="13"/>
      <c r="W13" s="13">
        <f t="shared" si="10"/>
        <v>238.8</v>
      </c>
      <c r="X13" s="15">
        <v>200</v>
      </c>
      <c r="Y13" s="16">
        <f t="shared" si="11"/>
        <v>9.8115577889447234</v>
      </c>
      <c r="Z13" s="13">
        <f t="shared" si="12"/>
        <v>6.0427135678391961</v>
      </c>
      <c r="AA13" s="13">
        <f>VLOOKUP(A:A,[1]TDSheet!$A:$AA,27,0)</f>
        <v>0</v>
      </c>
      <c r="AB13" s="13"/>
      <c r="AC13" s="13">
        <f>VLOOKUP(A:A,[1]TDSheet!$A:$AC,29,0)</f>
        <v>370</v>
      </c>
      <c r="AD13" s="13">
        <f>VLOOKUP(A:A,[4]TDSheet!$A:$D,4,0)</f>
        <v>1200</v>
      </c>
      <c r="AE13" s="13">
        <f>VLOOKUP(A:A,[1]TDSheet!$A:$AF,32,0)</f>
        <v>164.2</v>
      </c>
      <c r="AF13" s="13">
        <f>VLOOKUP(A:A,[1]TDSheet!$A:$AG,33,0)</f>
        <v>163</v>
      </c>
      <c r="AG13" s="13">
        <f>VLOOKUP(A:A,[1]TDSheet!$A:$W,23,0)</f>
        <v>236.6</v>
      </c>
      <c r="AH13" s="13">
        <f>VLOOKUP(A:A,[3]TDSheet!$A:$D,4,0)</f>
        <v>250</v>
      </c>
      <c r="AI13" s="13" t="str">
        <f>VLOOKUP(A:A,[1]TDSheet!$A:$AI,35,0)</f>
        <v>?????</v>
      </c>
      <c r="AJ13" s="13">
        <f t="shared" si="13"/>
        <v>80</v>
      </c>
      <c r="AK13" s="13"/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1661</v>
      </c>
      <c r="D14" s="8">
        <v>3142</v>
      </c>
      <c r="E14" s="8">
        <v>2567</v>
      </c>
      <c r="F14" s="8">
        <v>2163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2598</v>
      </c>
      <c r="K14" s="13">
        <f t="shared" si="9"/>
        <v>-31</v>
      </c>
      <c r="L14" s="13">
        <f>VLOOKUP(A:A,[1]TDSheet!$A:$V,22,0)</f>
        <v>700</v>
      </c>
      <c r="M14" s="13">
        <f>VLOOKUP(A:A,[1]TDSheet!$A:$X,24,0)</f>
        <v>0</v>
      </c>
      <c r="N14" s="13">
        <v>1000</v>
      </c>
      <c r="O14" s="13"/>
      <c r="P14" s="13"/>
      <c r="Q14" s="13"/>
      <c r="R14" s="13"/>
      <c r="S14" s="13"/>
      <c r="T14" s="13"/>
      <c r="U14" s="13"/>
      <c r="V14" s="13"/>
      <c r="W14" s="13">
        <f t="shared" si="10"/>
        <v>447.4</v>
      </c>
      <c r="X14" s="15">
        <v>1100</v>
      </c>
      <c r="Y14" s="16">
        <f t="shared" si="11"/>
        <v>11.092981671881985</v>
      </c>
      <c r="Z14" s="13">
        <f t="shared" si="12"/>
        <v>4.8345999105945463</v>
      </c>
      <c r="AA14" s="13">
        <f>VLOOKUP(A:A,[1]TDSheet!$A:$AA,27,0)</f>
        <v>0</v>
      </c>
      <c r="AB14" s="13"/>
      <c r="AC14" s="13">
        <f>VLOOKUP(A:A,[1]TDSheet!$A:$AC,29,0)</f>
        <v>174</v>
      </c>
      <c r="AD14" s="13">
        <f>VLOOKUP(A:A,[4]TDSheet!$A:$D,4,0)</f>
        <v>156</v>
      </c>
      <c r="AE14" s="13">
        <f>VLOOKUP(A:A,[1]TDSheet!$A:$AF,32,0)</f>
        <v>522.79999999999995</v>
      </c>
      <c r="AF14" s="13">
        <f>VLOOKUP(A:A,[1]TDSheet!$A:$AG,33,0)</f>
        <v>500.4</v>
      </c>
      <c r="AG14" s="13">
        <f>VLOOKUP(A:A,[1]TDSheet!$A:$W,23,0)</f>
        <v>474.4</v>
      </c>
      <c r="AH14" s="13">
        <f>VLOOKUP(A:A,[3]TDSheet!$A:$D,4,0)</f>
        <v>486</v>
      </c>
      <c r="AI14" s="18" t="s">
        <v>149</v>
      </c>
      <c r="AJ14" s="13">
        <f t="shared" si="13"/>
        <v>495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1719</v>
      </c>
      <c r="D15" s="8">
        <v>5825</v>
      </c>
      <c r="E15" s="8">
        <v>4821</v>
      </c>
      <c r="F15" s="8">
        <v>2620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4877</v>
      </c>
      <c r="K15" s="13">
        <f t="shared" si="9"/>
        <v>-56</v>
      </c>
      <c r="L15" s="13">
        <f>VLOOKUP(A:A,[1]TDSheet!$A:$V,22,0)</f>
        <v>1100</v>
      </c>
      <c r="M15" s="13">
        <f>VLOOKUP(A:A,[1]TDSheet!$A:$X,24,0)</f>
        <v>0</v>
      </c>
      <c r="N15" s="13">
        <v>600</v>
      </c>
      <c r="O15" s="13"/>
      <c r="P15" s="13"/>
      <c r="Q15" s="13"/>
      <c r="R15" s="13"/>
      <c r="S15" s="13"/>
      <c r="T15" s="13"/>
      <c r="U15" s="13"/>
      <c r="V15" s="13"/>
      <c r="W15" s="13">
        <f t="shared" si="10"/>
        <v>769.8</v>
      </c>
      <c r="X15" s="15">
        <v>900</v>
      </c>
      <c r="Y15" s="16">
        <f t="shared" si="11"/>
        <v>6.7809820732657835</v>
      </c>
      <c r="Z15" s="13">
        <f t="shared" si="12"/>
        <v>3.4034814237464279</v>
      </c>
      <c r="AA15" s="13">
        <f>VLOOKUP(A:A,[1]TDSheet!$A:$AA,27,0)</f>
        <v>0</v>
      </c>
      <c r="AB15" s="13"/>
      <c r="AC15" s="13">
        <f>VLOOKUP(A:A,[1]TDSheet!$A:$AC,29,0)</f>
        <v>192</v>
      </c>
      <c r="AD15" s="13">
        <f>VLOOKUP(A:A,[4]TDSheet!$A:$D,4,0)</f>
        <v>780</v>
      </c>
      <c r="AE15" s="13">
        <f>VLOOKUP(A:A,[1]TDSheet!$A:$AF,32,0)</f>
        <v>708.4</v>
      </c>
      <c r="AF15" s="13">
        <f>VLOOKUP(A:A,[1]TDSheet!$A:$AG,33,0)</f>
        <v>744.2</v>
      </c>
      <c r="AG15" s="13">
        <f>VLOOKUP(A:A,[1]TDSheet!$A:$W,23,0)</f>
        <v>785.4</v>
      </c>
      <c r="AH15" s="13">
        <f>VLOOKUP(A:A,[3]TDSheet!$A:$D,4,0)</f>
        <v>854</v>
      </c>
      <c r="AI15" s="17" t="s">
        <v>147</v>
      </c>
      <c r="AJ15" s="13">
        <f t="shared" si="13"/>
        <v>405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49</v>
      </c>
      <c r="D16" s="8">
        <v>328</v>
      </c>
      <c r="E16" s="8">
        <v>201</v>
      </c>
      <c r="F16" s="8">
        <v>166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211</v>
      </c>
      <c r="K16" s="13">
        <f t="shared" si="9"/>
        <v>-10</v>
      </c>
      <c r="L16" s="13">
        <f>VLOOKUP(A:A,[1]TDSheet!$A:$V,22,0)</f>
        <v>60</v>
      </c>
      <c r="M16" s="13">
        <f>VLOOKUP(A:A,[1]TDSheet!$A:$X,24,0)</f>
        <v>0</v>
      </c>
      <c r="N16" s="13"/>
      <c r="O16" s="13"/>
      <c r="P16" s="13"/>
      <c r="Q16" s="13"/>
      <c r="R16" s="13"/>
      <c r="S16" s="13"/>
      <c r="T16" s="13"/>
      <c r="U16" s="13"/>
      <c r="V16" s="13"/>
      <c r="W16" s="13">
        <f t="shared" si="10"/>
        <v>31.8</v>
      </c>
      <c r="X16" s="15">
        <v>30</v>
      </c>
      <c r="Y16" s="16">
        <f t="shared" si="11"/>
        <v>8.050314465408805</v>
      </c>
      <c r="Z16" s="13">
        <f t="shared" si="12"/>
        <v>5.2201257861635222</v>
      </c>
      <c r="AA16" s="13">
        <f>VLOOKUP(A:A,[1]TDSheet!$A:$AA,27,0)</f>
        <v>0</v>
      </c>
      <c r="AB16" s="13"/>
      <c r="AC16" s="13">
        <f>VLOOKUP(A:A,[1]TDSheet!$A:$AC,29,0)</f>
        <v>42</v>
      </c>
      <c r="AD16" s="13">
        <v>0</v>
      </c>
      <c r="AE16" s="13">
        <f>VLOOKUP(A:A,[1]TDSheet!$A:$AF,32,0)</f>
        <v>31.6</v>
      </c>
      <c r="AF16" s="13">
        <f>VLOOKUP(A:A,[1]TDSheet!$A:$AG,33,0)</f>
        <v>28.6</v>
      </c>
      <c r="AG16" s="13">
        <f>VLOOKUP(A:A,[1]TDSheet!$A:$W,23,0)</f>
        <v>36.200000000000003</v>
      </c>
      <c r="AH16" s="13">
        <f>VLOOKUP(A:A,[3]TDSheet!$A:$D,4,0)</f>
        <v>39</v>
      </c>
      <c r="AI16" s="13" t="e">
        <f>VLOOKUP(A:A,[1]TDSheet!$A:$AI,35,0)</f>
        <v>#N/A</v>
      </c>
      <c r="AJ16" s="13">
        <f t="shared" si="13"/>
        <v>15</v>
      </c>
      <c r="AK16" s="13"/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77</v>
      </c>
      <c r="D17" s="8">
        <v>290</v>
      </c>
      <c r="E17" s="8">
        <v>114</v>
      </c>
      <c r="F17" s="8">
        <v>28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138</v>
      </c>
      <c r="K17" s="13">
        <f t="shared" si="9"/>
        <v>-24</v>
      </c>
      <c r="L17" s="13">
        <f>VLOOKUP(A:A,[1]TDSheet!$A:$V,22,0)</f>
        <v>50</v>
      </c>
      <c r="M17" s="13">
        <f>VLOOKUP(A:A,[1]TDSheet!$A:$X,24,0)</f>
        <v>0</v>
      </c>
      <c r="N17" s="13">
        <v>40</v>
      </c>
      <c r="O17" s="13"/>
      <c r="P17" s="13"/>
      <c r="Q17" s="13"/>
      <c r="R17" s="13"/>
      <c r="S17" s="13"/>
      <c r="T17" s="13"/>
      <c r="U17" s="13"/>
      <c r="V17" s="13"/>
      <c r="W17" s="13">
        <f t="shared" si="10"/>
        <v>16.8</v>
      </c>
      <c r="X17" s="15">
        <v>40</v>
      </c>
      <c r="Y17" s="16">
        <f t="shared" si="11"/>
        <v>9.4047619047619051</v>
      </c>
      <c r="Z17" s="13">
        <f t="shared" si="12"/>
        <v>1.6666666666666665</v>
      </c>
      <c r="AA17" s="13">
        <f>VLOOKUP(A:A,[1]TDSheet!$A:$AA,27,0)</f>
        <v>0</v>
      </c>
      <c r="AB17" s="13"/>
      <c r="AC17" s="13">
        <f>VLOOKUP(A:A,[1]TDSheet!$A:$AC,29,0)</f>
        <v>30</v>
      </c>
      <c r="AD17" s="13">
        <v>0</v>
      </c>
      <c r="AE17" s="13">
        <f>VLOOKUP(A:A,[1]TDSheet!$A:$AF,32,0)</f>
        <v>19.399999999999999</v>
      </c>
      <c r="AF17" s="13">
        <f>VLOOKUP(A:A,[1]TDSheet!$A:$AG,33,0)</f>
        <v>18.399999999999999</v>
      </c>
      <c r="AG17" s="13">
        <f>VLOOKUP(A:A,[1]TDSheet!$A:$W,23,0)</f>
        <v>15.6</v>
      </c>
      <c r="AH17" s="13">
        <f>VLOOKUP(A:A,[3]TDSheet!$A:$D,4,0)</f>
        <v>24</v>
      </c>
      <c r="AI17" s="13">
        <f>VLOOKUP(A:A,[1]TDSheet!$A:$AI,35,0)</f>
        <v>0</v>
      </c>
      <c r="AJ17" s="13">
        <f t="shared" si="13"/>
        <v>16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232</v>
      </c>
      <c r="D18" s="8">
        <v>188</v>
      </c>
      <c r="E18" s="8">
        <v>135</v>
      </c>
      <c r="F18" s="8">
        <v>273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169</v>
      </c>
      <c r="K18" s="13">
        <f t="shared" si="9"/>
        <v>-34</v>
      </c>
      <c r="L18" s="13">
        <f>VLOOKUP(A:A,[1]TDSheet!$A:$V,22,0)</f>
        <v>0</v>
      </c>
      <c r="M18" s="13">
        <f>VLOOKUP(A:A,[1]TDSheet!$A:$X,24,0)</f>
        <v>0</v>
      </c>
      <c r="N18" s="13"/>
      <c r="O18" s="13"/>
      <c r="P18" s="13"/>
      <c r="Q18" s="13"/>
      <c r="R18" s="13"/>
      <c r="S18" s="13"/>
      <c r="T18" s="13"/>
      <c r="U18" s="13"/>
      <c r="V18" s="13"/>
      <c r="W18" s="13">
        <f t="shared" si="10"/>
        <v>27</v>
      </c>
      <c r="X18" s="15">
        <v>100</v>
      </c>
      <c r="Y18" s="16">
        <f t="shared" si="11"/>
        <v>13.814814814814815</v>
      </c>
      <c r="Z18" s="13">
        <f t="shared" si="12"/>
        <v>10.111111111111111</v>
      </c>
      <c r="AA18" s="13">
        <f>VLOOKUP(A:A,[1]TDSheet!$A:$AA,27,0)</f>
        <v>0</v>
      </c>
      <c r="AB18" s="13"/>
      <c r="AC18" s="13">
        <f>VLOOKUP(A:A,[1]TDSheet!$A:$AC,29,0)</f>
        <v>0</v>
      </c>
      <c r="AD18" s="13">
        <v>0</v>
      </c>
      <c r="AE18" s="13">
        <f>VLOOKUP(A:A,[1]TDSheet!$A:$AF,32,0)</f>
        <v>25.2</v>
      </c>
      <c r="AF18" s="13">
        <f>VLOOKUP(A:A,[1]TDSheet!$A:$AG,33,0)</f>
        <v>26.2</v>
      </c>
      <c r="AG18" s="13">
        <f>VLOOKUP(A:A,[1]TDSheet!$A:$W,23,0)</f>
        <v>28.6</v>
      </c>
      <c r="AH18" s="13">
        <f>VLOOKUP(A:A,[3]TDSheet!$A:$D,4,0)</f>
        <v>36</v>
      </c>
      <c r="AI18" s="13" t="e">
        <f>VLOOKUP(A:A,[1]TDSheet!$A:$AI,35,0)</f>
        <v>#N/A</v>
      </c>
      <c r="AJ18" s="13">
        <f t="shared" si="13"/>
        <v>17</v>
      </c>
      <c r="AK18" s="13"/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141</v>
      </c>
      <c r="D19" s="8">
        <v>410</v>
      </c>
      <c r="E19" s="8">
        <v>237</v>
      </c>
      <c r="F19" s="8">
        <v>308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241</v>
      </c>
      <c r="K19" s="13">
        <f t="shared" si="9"/>
        <v>-4</v>
      </c>
      <c r="L19" s="13">
        <f>VLOOKUP(A:A,[1]TDSheet!$A:$V,22,0)</f>
        <v>0</v>
      </c>
      <c r="M19" s="13">
        <f>VLOOKUP(A:A,[1]TDSheet!$A:$X,24,0)</f>
        <v>0</v>
      </c>
      <c r="N19" s="13">
        <v>60</v>
      </c>
      <c r="O19" s="13"/>
      <c r="P19" s="13"/>
      <c r="Q19" s="13"/>
      <c r="R19" s="13"/>
      <c r="S19" s="13"/>
      <c r="T19" s="13"/>
      <c r="U19" s="13"/>
      <c r="V19" s="13"/>
      <c r="W19" s="13">
        <f t="shared" si="10"/>
        <v>47.4</v>
      </c>
      <c r="X19" s="15">
        <v>60</v>
      </c>
      <c r="Y19" s="16">
        <f t="shared" si="11"/>
        <v>9.0295358649789037</v>
      </c>
      <c r="Z19" s="13">
        <f t="shared" si="12"/>
        <v>6.4978902953586504</v>
      </c>
      <c r="AA19" s="13">
        <f>VLOOKUP(A:A,[1]TDSheet!$A:$AA,27,0)</f>
        <v>0</v>
      </c>
      <c r="AB19" s="13"/>
      <c r="AC19" s="13">
        <f>VLOOKUP(A:A,[1]TDSheet!$A:$AC,29,0)</f>
        <v>0</v>
      </c>
      <c r="AD19" s="13">
        <v>0</v>
      </c>
      <c r="AE19" s="13">
        <f>VLOOKUP(A:A,[1]TDSheet!$A:$AF,32,0)</f>
        <v>61.6</v>
      </c>
      <c r="AF19" s="13">
        <f>VLOOKUP(A:A,[1]TDSheet!$A:$AG,33,0)</f>
        <v>55.8</v>
      </c>
      <c r="AG19" s="13">
        <f>VLOOKUP(A:A,[1]TDSheet!$A:$W,23,0)</f>
        <v>52.6</v>
      </c>
      <c r="AH19" s="13">
        <f>VLOOKUP(A:A,[3]TDSheet!$A:$D,4,0)</f>
        <v>50</v>
      </c>
      <c r="AI19" s="18" t="s">
        <v>148</v>
      </c>
      <c r="AJ19" s="13">
        <f t="shared" si="13"/>
        <v>27</v>
      </c>
      <c r="AK19" s="13"/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643</v>
      </c>
      <c r="D20" s="8">
        <v>970</v>
      </c>
      <c r="E20" s="21">
        <v>600</v>
      </c>
      <c r="F20" s="22">
        <v>579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268</v>
      </c>
      <c r="K20" s="13">
        <f t="shared" si="9"/>
        <v>332</v>
      </c>
      <c r="L20" s="13">
        <f>VLOOKUP(A:A,[1]TDSheet!$A:$V,22,0)</f>
        <v>250</v>
      </c>
      <c r="M20" s="13">
        <f>VLOOKUP(A:A,[1]TDSheet!$A:$X,24,0)</f>
        <v>0</v>
      </c>
      <c r="N20" s="13"/>
      <c r="O20" s="13"/>
      <c r="P20" s="13"/>
      <c r="Q20" s="13"/>
      <c r="R20" s="13"/>
      <c r="S20" s="13"/>
      <c r="T20" s="13"/>
      <c r="U20" s="13"/>
      <c r="V20" s="13"/>
      <c r="W20" s="13">
        <f t="shared" si="10"/>
        <v>116</v>
      </c>
      <c r="X20" s="15">
        <v>200</v>
      </c>
      <c r="Y20" s="16">
        <f t="shared" si="11"/>
        <v>8.8706896551724146</v>
      </c>
      <c r="Z20" s="13">
        <f t="shared" si="12"/>
        <v>4.9913793103448274</v>
      </c>
      <c r="AA20" s="13">
        <f>VLOOKUP(A:A,[1]TDSheet!$A:$AA,27,0)</f>
        <v>0</v>
      </c>
      <c r="AB20" s="13"/>
      <c r="AC20" s="13">
        <f>VLOOKUP(A:A,[1]TDSheet!$A:$AC,29,0)</f>
        <v>20</v>
      </c>
      <c r="AD20" s="13">
        <v>0</v>
      </c>
      <c r="AE20" s="13">
        <f>VLOOKUP(A:A,[1]TDSheet!$A:$AF,32,0)</f>
        <v>142.19999999999999</v>
      </c>
      <c r="AF20" s="13">
        <f>VLOOKUP(A:A,[1]TDSheet!$A:$AG,33,0)</f>
        <v>127.2</v>
      </c>
      <c r="AG20" s="13">
        <f>VLOOKUP(A:A,[1]TDSheet!$A:$W,23,0)</f>
        <v>132.19999999999999</v>
      </c>
      <c r="AH20" s="13">
        <f>VLOOKUP(A:A,[3]TDSheet!$A:$D,4,0)</f>
        <v>46</v>
      </c>
      <c r="AI20" s="13" t="e">
        <f>VLOOKUP(A:A,[1]TDSheet!$A:$AI,35,0)</f>
        <v>#N/A</v>
      </c>
      <c r="AJ20" s="13">
        <f t="shared" si="13"/>
        <v>100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125</v>
      </c>
      <c r="D21" s="8">
        <v>556</v>
      </c>
      <c r="E21" s="8">
        <v>163</v>
      </c>
      <c r="F21" s="8">
        <v>88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269</v>
      </c>
      <c r="K21" s="13">
        <f t="shared" si="9"/>
        <v>-106</v>
      </c>
      <c r="L21" s="13">
        <f>VLOOKUP(A:A,[1]TDSheet!$A:$V,22,0)</f>
        <v>60</v>
      </c>
      <c r="M21" s="13">
        <f>VLOOKUP(A:A,[1]TDSheet!$A:$X,24,0)</f>
        <v>0</v>
      </c>
      <c r="N21" s="13">
        <v>40</v>
      </c>
      <c r="O21" s="13"/>
      <c r="P21" s="13"/>
      <c r="Q21" s="13"/>
      <c r="R21" s="13"/>
      <c r="S21" s="13"/>
      <c r="T21" s="13"/>
      <c r="U21" s="13"/>
      <c r="V21" s="13"/>
      <c r="W21" s="13">
        <f t="shared" si="10"/>
        <v>29</v>
      </c>
      <c r="X21" s="15">
        <v>60</v>
      </c>
      <c r="Y21" s="16">
        <f t="shared" si="11"/>
        <v>8.5517241379310338</v>
      </c>
      <c r="Z21" s="13">
        <f t="shared" si="12"/>
        <v>3.0344827586206895</v>
      </c>
      <c r="AA21" s="13">
        <f>VLOOKUP(A:A,[1]TDSheet!$A:$AA,27,0)</f>
        <v>0</v>
      </c>
      <c r="AB21" s="13"/>
      <c r="AC21" s="13">
        <f>VLOOKUP(A:A,[1]TDSheet!$A:$AC,29,0)</f>
        <v>18</v>
      </c>
      <c r="AD21" s="13">
        <v>0</v>
      </c>
      <c r="AE21" s="13">
        <f>VLOOKUP(A:A,[1]TDSheet!$A:$AF,32,0)</f>
        <v>48.6</v>
      </c>
      <c r="AF21" s="13">
        <f>VLOOKUP(A:A,[1]TDSheet!$A:$AG,33,0)</f>
        <v>39.4</v>
      </c>
      <c r="AG21" s="13">
        <f>VLOOKUP(A:A,[1]TDSheet!$A:$W,23,0)</f>
        <v>28.4</v>
      </c>
      <c r="AH21" s="13">
        <f>VLOOKUP(A:A,[3]TDSheet!$A:$D,4,0)</f>
        <v>42</v>
      </c>
      <c r="AI21" s="13">
        <f>VLOOKUP(A:A,[1]TDSheet!$A:$AI,35,0)</f>
        <v>0</v>
      </c>
      <c r="AJ21" s="13">
        <f t="shared" si="13"/>
        <v>18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66</v>
      </c>
      <c r="D22" s="8">
        <v>274</v>
      </c>
      <c r="E22" s="8">
        <v>135</v>
      </c>
      <c r="F22" s="8">
        <v>67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152</v>
      </c>
      <c r="K22" s="13">
        <f t="shared" si="9"/>
        <v>-17</v>
      </c>
      <c r="L22" s="13">
        <f>VLOOKUP(A:A,[1]TDSheet!$A:$V,22,0)</f>
        <v>60</v>
      </c>
      <c r="M22" s="13">
        <f>VLOOKUP(A:A,[1]TDSheet!$A:$X,24,0)</f>
        <v>0</v>
      </c>
      <c r="N22" s="13"/>
      <c r="O22" s="13"/>
      <c r="P22" s="13"/>
      <c r="Q22" s="13"/>
      <c r="R22" s="13"/>
      <c r="S22" s="13"/>
      <c r="T22" s="13"/>
      <c r="U22" s="13"/>
      <c r="V22" s="13"/>
      <c r="W22" s="13">
        <f t="shared" si="10"/>
        <v>17</v>
      </c>
      <c r="X22" s="15">
        <v>20</v>
      </c>
      <c r="Y22" s="16">
        <f t="shared" si="11"/>
        <v>8.6470588235294112</v>
      </c>
      <c r="Z22" s="13">
        <f t="shared" si="12"/>
        <v>3.9411764705882355</v>
      </c>
      <c r="AA22" s="13">
        <f>VLOOKUP(A:A,[1]TDSheet!$A:$AA,27,0)</f>
        <v>0</v>
      </c>
      <c r="AB22" s="13"/>
      <c r="AC22" s="13">
        <f>VLOOKUP(A:A,[1]TDSheet!$A:$AC,29,0)</f>
        <v>50</v>
      </c>
      <c r="AD22" s="13">
        <v>0</v>
      </c>
      <c r="AE22" s="13">
        <f>VLOOKUP(A:A,[1]TDSheet!$A:$AF,32,0)</f>
        <v>17.600000000000001</v>
      </c>
      <c r="AF22" s="13">
        <f>VLOOKUP(A:A,[1]TDSheet!$A:$AG,33,0)</f>
        <v>16.399999999999999</v>
      </c>
      <c r="AG22" s="13">
        <f>VLOOKUP(A:A,[1]TDSheet!$A:$W,23,0)</f>
        <v>16.600000000000001</v>
      </c>
      <c r="AH22" s="13">
        <f>VLOOKUP(A:A,[3]TDSheet!$A:$D,4,0)</f>
        <v>19</v>
      </c>
      <c r="AI22" s="13">
        <f>VLOOKUP(A:A,[1]TDSheet!$A:$AI,35,0)</f>
        <v>0</v>
      </c>
      <c r="AJ22" s="13">
        <f t="shared" si="13"/>
        <v>10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3</v>
      </c>
      <c r="D23" s="8">
        <v>60</v>
      </c>
      <c r="E23" s="8">
        <v>13</v>
      </c>
      <c r="F23" s="8">
        <v>50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29</v>
      </c>
      <c r="K23" s="13">
        <f t="shared" si="9"/>
        <v>-16</v>
      </c>
      <c r="L23" s="13">
        <f>VLOOKUP(A:A,[1]TDSheet!$A:$V,22,0)</f>
        <v>0</v>
      </c>
      <c r="M23" s="13">
        <f>VLOOKUP(A:A,[1]TDSheet!$A:$X,24,0)</f>
        <v>0</v>
      </c>
      <c r="N23" s="13"/>
      <c r="O23" s="13"/>
      <c r="P23" s="13"/>
      <c r="Q23" s="13"/>
      <c r="R23" s="13"/>
      <c r="S23" s="13"/>
      <c r="T23" s="13"/>
      <c r="U23" s="13"/>
      <c r="V23" s="13"/>
      <c r="W23" s="13">
        <f t="shared" si="10"/>
        <v>2.6</v>
      </c>
      <c r="X23" s="15"/>
      <c r="Y23" s="16">
        <f t="shared" si="11"/>
        <v>19.23076923076923</v>
      </c>
      <c r="Z23" s="13">
        <f t="shared" si="12"/>
        <v>19.23076923076923</v>
      </c>
      <c r="AA23" s="13">
        <f>VLOOKUP(A:A,[1]TDSheet!$A:$AA,27,0)</f>
        <v>0</v>
      </c>
      <c r="AB23" s="13"/>
      <c r="AC23" s="13">
        <f>VLOOKUP(A:A,[1]TDSheet!$A:$AC,29,0)</f>
        <v>0</v>
      </c>
      <c r="AD23" s="13">
        <v>0</v>
      </c>
      <c r="AE23" s="13">
        <f>VLOOKUP(A:A,[1]TDSheet!$A:$AF,32,0)</f>
        <v>6.8</v>
      </c>
      <c r="AF23" s="13">
        <f>VLOOKUP(A:A,[1]TDSheet!$A:$AG,33,0)</f>
        <v>4.5999999999999996</v>
      </c>
      <c r="AG23" s="13">
        <f>VLOOKUP(A:A,[1]TDSheet!$A:$W,23,0)</f>
        <v>3</v>
      </c>
      <c r="AH23" s="13">
        <f>VLOOKUP(A:A,[3]TDSheet!$A:$D,4,0)</f>
        <v>3</v>
      </c>
      <c r="AI23" s="13" t="e">
        <f>VLOOKUP(A:A,[1]TDSheet!$A:$AI,35,0)</f>
        <v>#N/A</v>
      </c>
      <c r="AJ23" s="13">
        <f t="shared" si="13"/>
        <v>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14</v>
      </c>
      <c r="C24" s="8"/>
      <c r="D24" s="8">
        <v>500</v>
      </c>
      <c r="E24" s="8">
        <v>0</v>
      </c>
      <c r="F24" s="8">
        <v>500</v>
      </c>
      <c r="G24" s="12" t="s">
        <v>138</v>
      </c>
      <c r="H24" s="1">
        <v>0</v>
      </c>
      <c r="I24" s="1" t="e">
        <f>VLOOKUP(A:A,[1]TDSheet!$A:$I,9,0)</f>
        <v>#N/A</v>
      </c>
      <c r="J24" s="13">
        <v>0</v>
      </c>
      <c r="K24" s="13">
        <f t="shared" si="9"/>
        <v>0</v>
      </c>
      <c r="L24" s="13">
        <v>0</v>
      </c>
      <c r="M24" s="13">
        <v>0</v>
      </c>
      <c r="N24" s="13"/>
      <c r="O24" s="13"/>
      <c r="P24" s="13"/>
      <c r="Q24" s="13"/>
      <c r="R24" s="13"/>
      <c r="S24" s="13"/>
      <c r="T24" s="13"/>
      <c r="U24" s="13"/>
      <c r="V24" s="13"/>
      <c r="W24" s="13">
        <f t="shared" si="10"/>
        <v>0</v>
      </c>
      <c r="X24" s="15"/>
      <c r="Y24" s="16" t="e">
        <f t="shared" si="11"/>
        <v>#DIV/0!</v>
      </c>
      <c r="Z24" s="13" t="e">
        <f t="shared" si="12"/>
        <v>#DIV/0!</v>
      </c>
      <c r="AA24" s="13">
        <v>0</v>
      </c>
      <c r="AB24" s="13"/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 t="e">
        <f>VLOOKUP(A:A,[1]TDSheet!$A:$AI,35,0)</f>
        <v>#N/A</v>
      </c>
      <c r="AJ24" s="13">
        <f t="shared" si="13"/>
        <v>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812</v>
      </c>
      <c r="D25" s="8">
        <v>2402</v>
      </c>
      <c r="E25" s="8">
        <v>1136</v>
      </c>
      <c r="F25" s="8">
        <v>881</v>
      </c>
      <c r="G25" s="1">
        <f>VLOOKUP(A:A,[1]TDSheet!$A:$G,7,0)</f>
        <v>0</v>
      </c>
      <c r="H25" s="1">
        <f>VLOOKUP(A:A,[1]TDSheet!$A:$H,8,0)</f>
        <v>0.17</v>
      </c>
      <c r="I25" s="1">
        <f>VLOOKUP(A:A,[1]TDSheet!$A:$I,9,0)</f>
        <v>180</v>
      </c>
      <c r="J25" s="13">
        <f>VLOOKUP(A:A,[2]TDSheet!$A:$F,6,0)</f>
        <v>1180</v>
      </c>
      <c r="K25" s="13">
        <f t="shared" si="9"/>
        <v>-44</v>
      </c>
      <c r="L25" s="13">
        <f>VLOOKUP(A:A,[1]TDSheet!$A:$V,22,0)</f>
        <v>300</v>
      </c>
      <c r="M25" s="13">
        <f>VLOOKUP(A:A,[1]TDSheet!$A:$X,24,0)</f>
        <v>0</v>
      </c>
      <c r="N25" s="13"/>
      <c r="O25" s="13"/>
      <c r="P25" s="13"/>
      <c r="Q25" s="13"/>
      <c r="R25" s="13"/>
      <c r="S25" s="13"/>
      <c r="T25" s="13"/>
      <c r="U25" s="13"/>
      <c r="V25" s="13"/>
      <c r="W25" s="13">
        <f t="shared" si="10"/>
        <v>191.2</v>
      </c>
      <c r="X25" s="15">
        <v>2000</v>
      </c>
      <c r="Y25" s="16">
        <f t="shared" si="11"/>
        <v>16.63702928870293</v>
      </c>
      <c r="Z25" s="13">
        <f t="shared" si="12"/>
        <v>4.6077405857740592</v>
      </c>
      <c r="AA25" s="13">
        <f>VLOOKUP(A:A,[1]TDSheet!$A:$AA,27,0)</f>
        <v>0</v>
      </c>
      <c r="AB25" s="13"/>
      <c r="AC25" s="13">
        <f>VLOOKUP(A:A,[1]TDSheet!$A:$AC,29,0)</f>
        <v>180</v>
      </c>
      <c r="AD25" s="13">
        <v>0</v>
      </c>
      <c r="AE25" s="13">
        <f>VLOOKUP(A:A,[1]TDSheet!$A:$AF,32,0)</f>
        <v>206.8</v>
      </c>
      <c r="AF25" s="13">
        <f>VLOOKUP(A:A,[1]TDSheet!$A:$AG,33,0)</f>
        <v>200</v>
      </c>
      <c r="AG25" s="13">
        <f>VLOOKUP(A:A,[1]TDSheet!$A:$W,23,0)</f>
        <v>216.2</v>
      </c>
      <c r="AH25" s="13">
        <f>VLOOKUP(A:A,[3]TDSheet!$A:$D,4,0)</f>
        <v>190</v>
      </c>
      <c r="AI25" s="13">
        <f>VLOOKUP(A:A,[1]TDSheet!$A:$AI,35,0)</f>
        <v>0</v>
      </c>
      <c r="AJ25" s="13">
        <f t="shared" si="13"/>
        <v>340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14</v>
      </c>
      <c r="C26" s="8">
        <v>119</v>
      </c>
      <c r="D26" s="8">
        <v>331</v>
      </c>
      <c r="E26" s="8">
        <v>303</v>
      </c>
      <c r="F26" s="8">
        <v>140</v>
      </c>
      <c r="G26" s="1">
        <f>VLOOKUP(A:A,[1]TDSheet!$A:$G,7,0)</f>
        <v>0</v>
      </c>
      <c r="H26" s="1">
        <f>VLOOKUP(A:A,[1]TDSheet!$A:$H,8,0)</f>
        <v>0.38</v>
      </c>
      <c r="I26" s="1">
        <f>VLOOKUP(A:A,[1]TDSheet!$A:$I,9,0)</f>
        <v>40</v>
      </c>
      <c r="J26" s="13">
        <f>VLOOKUP(A:A,[2]TDSheet!$A:$F,6,0)</f>
        <v>341</v>
      </c>
      <c r="K26" s="13">
        <f t="shared" si="9"/>
        <v>-38</v>
      </c>
      <c r="L26" s="13">
        <f>VLOOKUP(A:A,[1]TDSheet!$A:$V,22,0)</f>
        <v>70</v>
      </c>
      <c r="M26" s="13">
        <f>VLOOKUP(A:A,[1]TDSheet!$A:$X,24,0)</f>
        <v>0</v>
      </c>
      <c r="N26" s="13">
        <v>40</v>
      </c>
      <c r="O26" s="13"/>
      <c r="P26" s="13"/>
      <c r="Q26" s="13"/>
      <c r="R26" s="13"/>
      <c r="S26" s="13"/>
      <c r="T26" s="13"/>
      <c r="U26" s="13"/>
      <c r="V26" s="13"/>
      <c r="W26" s="13">
        <f t="shared" si="10"/>
        <v>39</v>
      </c>
      <c r="X26" s="15">
        <v>60</v>
      </c>
      <c r="Y26" s="16">
        <f t="shared" si="11"/>
        <v>7.9487179487179489</v>
      </c>
      <c r="Z26" s="13">
        <f t="shared" si="12"/>
        <v>3.5897435897435899</v>
      </c>
      <c r="AA26" s="13">
        <f>VLOOKUP(A:A,[1]TDSheet!$A:$AA,27,0)</f>
        <v>0</v>
      </c>
      <c r="AB26" s="13"/>
      <c r="AC26" s="13">
        <f>VLOOKUP(A:A,[1]TDSheet!$A:$AC,29,0)</f>
        <v>108</v>
      </c>
      <c r="AD26" s="13">
        <v>0</v>
      </c>
      <c r="AE26" s="13">
        <f>VLOOKUP(A:A,[1]TDSheet!$A:$AF,32,0)</f>
        <v>41.4</v>
      </c>
      <c r="AF26" s="13">
        <f>VLOOKUP(A:A,[1]TDSheet!$A:$AG,33,0)</f>
        <v>35.6</v>
      </c>
      <c r="AG26" s="13">
        <f>VLOOKUP(A:A,[1]TDSheet!$A:$W,23,0)</f>
        <v>37.799999999999997</v>
      </c>
      <c r="AH26" s="13">
        <f>VLOOKUP(A:A,[3]TDSheet!$A:$D,4,0)</f>
        <v>36</v>
      </c>
      <c r="AI26" s="13" t="e">
        <f>VLOOKUP(A:A,[1]TDSheet!$A:$AI,35,0)</f>
        <v>#N/A</v>
      </c>
      <c r="AJ26" s="13">
        <f t="shared" si="13"/>
        <v>22.8</v>
      </c>
      <c r="AK26" s="13"/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495</v>
      </c>
      <c r="D27" s="8">
        <v>1092</v>
      </c>
      <c r="E27" s="8">
        <v>777</v>
      </c>
      <c r="F27" s="8">
        <v>777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800</v>
      </c>
      <c r="K27" s="13">
        <f t="shared" si="9"/>
        <v>-23</v>
      </c>
      <c r="L27" s="13">
        <f>VLOOKUP(A:A,[1]TDSheet!$A:$V,22,0)</f>
        <v>0</v>
      </c>
      <c r="M27" s="13">
        <f>VLOOKUP(A:A,[1]TDSheet!$A:$X,24,0)</f>
        <v>0</v>
      </c>
      <c r="N27" s="13">
        <v>200</v>
      </c>
      <c r="O27" s="13"/>
      <c r="P27" s="13"/>
      <c r="Q27" s="13"/>
      <c r="R27" s="13"/>
      <c r="S27" s="13"/>
      <c r="T27" s="13"/>
      <c r="U27" s="13"/>
      <c r="V27" s="13"/>
      <c r="W27" s="13">
        <f t="shared" si="10"/>
        <v>139.80000000000001</v>
      </c>
      <c r="X27" s="15">
        <v>150</v>
      </c>
      <c r="Y27" s="16">
        <f t="shared" si="11"/>
        <v>8.0615164520743914</v>
      </c>
      <c r="Z27" s="13">
        <f t="shared" si="12"/>
        <v>5.5579399141630894</v>
      </c>
      <c r="AA27" s="13">
        <f>VLOOKUP(A:A,[1]TDSheet!$A:$AA,27,0)</f>
        <v>0</v>
      </c>
      <c r="AB27" s="13"/>
      <c r="AC27" s="13">
        <f>VLOOKUP(A:A,[1]TDSheet!$A:$AC,29,0)</f>
        <v>78</v>
      </c>
      <c r="AD27" s="13">
        <v>0</v>
      </c>
      <c r="AE27" s="13">
        <f>VLOOKUP(A:A,[1]TDSheet!$A:$AF,32,0)</f>
        <v>205</v>
      </c>
      <c r="AF27" s="13">
        <f>VLOOKUP(A:A,[1]TDSheet!$A:$AG,33,0)</f>
        <v>176</v>
      </c>
      <c r="AG27" s="13">
        <f>VLOOKUP(A:A,[1]TDSheet!$A:$W,23,0)</f>
        <v>144.80000000000001</v>
      </c>
      <c r="AH27" s="13">
        <f>VLOOKUP(A:A,[3]TDSheet!$A:$D,4,0)</f>
        <v>151</v>
      </c>
      <c r="AI27" s="18" t="s">
        <v>148</v>
      </c>
      <c r="AJ27" s="13">
        <f t="shared" si="13"/>
        <v>52.5</v>
      </c>
      <c r="AK27" s="13"/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578</v>
      </c>
      <c r="D28" s="8">
        <v>487</v>
      </c>
      <c r="E28" s="8">
        <v>562</v>
      </c>
      <c r="F28" s="8">
        <v>490</v>
      </c>
      <c r="G28" s="1" t="str">
        <f>VLOOKUP(A:A,[1]TDSheet!$A:$G,7,0)</f>
        <v>н</v>
      </c>
      <c r="H28" s="1">
        <f>VLOOKUP(A:A,[1]TDSheet!$A:$H,8,0)</f>
        <v>0.35</v>
      </c>
      <c r="I28" s="1" t="e">
        <f>VLOOKUP(A:A,[1]TDSheet!$A:$I,9,0)</f>
        <v>#N/A</v>
      </c>
      <c r="J28" s="13">
        <f>VLOOKUP(A:A,[2]TDSheet!$A:$F,6,0)</f>
        <v>577</v>
      </c>
      <c r="K28" s="13">
        <f t="shared" si="9"/>
        <v>-15</v>
      </c>
      <c r="L28" s="13">
        <f>VLOOKUP(A:A,[1]TDSheet!$A:$V,22,0)</f>
        <v>0</v>
      </c>
      <c r="M28" s="13">
        <f>VLOOKUP(A:A,[1]TDSheet!$A:$X,24,0)</f>
        <v>0</v>
      </c>
      <c r="N28" s="13"/>
      <c r="O28" s="13"/>
      <c r="P28" s="13"/>
      <c r="Q28" s="13"/>
      <c r="R28" s="13"/>
      <c r="S28" s="13"/>
      <c r="T28" s="13"/>
      <c r="U28" s="13"/>
      <c r="V28" s="13"/>
      <c r="W28" s="13">
        <f t="shared" si="10"/>
        <v>41.6</v>
      </c>
      <c r="X28" s="15"/>
      <c r="Y28" s="16">
        <f t="shared" si="11"/>
        <v>11.778846153846153</v>
      </c>
      <c r="Z28" s="13">
        <f t="shared" si="12"/>
        <v>11.778846153846153</v>
      </c>
      <c r="AA28" s="13">
        <f>VLOOKUP(A:A,[1]TDSheet!$A:$AA,27,0)</f>
        <v>0</v>
      </c>
      <c r="AB28" s="13"/>
      <c r="AC28" s="13">
        <f>VLOOKUP(A:A,[1]TDSheet!$A:$AC,29,0)</f>
        <v>0</v>
      </c>
      <c r="AD28" s="13">
        <f>VLOOKUP(A:A,[4]TDSheet!$A:$D,4,0)</f>
        <v>354</v>
      </c>
      <c r="AE28" s="13">
        <f>VLOOKUP(A:A,[1]TDSheet!$A:$AF,32,0)</f>
        <v>43</v>
      </c>
      <c r="AF28" s="13">
        <f>VLOOKUP(A:A,[1]TDSheet!$A:$AG,33,0)</f>
        <v>59</v>
      </c>
      <c r="AG28" s="13">
        <f>VLOOKUP(A:A,[1]TDSheet!$A:$W,23,0)</f>
        <v>32.4</v>
      </c>
      <c r="AH28" s="13">
        <f>VLOOKUP(A:A,[3]TDSheet!$A:$D,4,0)</f>
        <v>58</v>
      </c>
      <c r="AI28" s="19" t="str">
        <f>VLOOKUP(A:A,[1]TDSheet!$A:$AI,35,0)</f>
        <v>увел</v>
      </c>
      <c r="AJ28" s="13">
        <f t="shared" si="13"/>
        <v>0</v>
      </c>
      <c r="AK28" s="13"/>
      <c r="AL28" s="13"/>
      <c r="AM28" s="13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475</v>
      </c>
      <c r="D29" s="8">
        <v>928</v>
      </c>
      <c r="E29" s="8">
        <v>983</v>
      </c>
      <c r="F29" s="8">
        <v>389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986</v>
      </c>
      <c r="K29" s="13">
        <f t="shared" si="9"/>
        <v>-3</v>
      </c>
      <c r="L29" s="13">
        <f>VLOOKUP(A:A,[1]TDSheet!$A:$V,22,0)</f>
        <v>220</v>
      </c>
      <c r="M29" s="13">
        <f>VLOOKUP(A:A,[1]TDSheet!$A:$X,24,0)</f>
        <v>0</v>
      </c>
      <c r="N29" s="13">
        <v>250</v>
      </c>
      <c r="O29" s="13"/>
      <c r="P29" s="13"/>
      <c r="Q29" s="13"/>
      <c r="R29" s="13"/>
      <c r="S29" s="13"/>
      <c r="T29" s="13"/>
      <c r="U29" s="13"/>
      <c r="V29" s="13"/>
      <c r="W29" s="13">
        <f t="shared" si="10"/>
        <v>127</v>
      </c>
      <c r="X29" s="15">
        <v>160</v>
      </c>
      <c r="Y29" s="16">
        <f t="shared" si="11"/>
        <v>8.0236220472440944</v>
      </c>
      <c r="Z29" s="13">
        <f t="shared" si="12"/>
        <v>3.0629921259842519</v>
      </c>
      <c r="AA29" s="13">
        <f>VLOOKUP(A:A,[1]TDSheet!$A:$AA,27,0)</f>
        <v>0</v>
      </c>
      <c r="AB29" s="13"/>
      <c r="AC29" s="13">
        <f>VLOOKUP(A:A,[1]TDSheet!$A:$AC,29,0)</f>
        <v>138</v>
      </c>
      <c r="AD29" s="13">
        <f>VLOOKUP(A:A,[4]TDSheet!$A:$D,4,0)</f>
        <v>210</v>
      </c>
      <c r="AE29" s="13">
        <f>VLOOKUP(A:A,[1]TDSheet!$A:$AF,32,0)</f>
        <v>96.8</v>
      </c>
      <c r="AF29" s="13">
        <f>VLOOKUP(A:A,[1]TDSheet!$A:$AG,33,0)</f>
        <v>117.8</v>
      </c>
      <c r="AG29" s="13">
        <f>VLOOKUP(A:A,[1]TDSheet!$A:$W,23,0)</f>
        <v>120.2</v>
      </c>
      <c r="AH29" s="13">
        <f>VLOOKUP(A:A,[3]TDSheet!$A:$D,4,0)</f>
        <v>185</v>
      </c>
      <c r="AI29" s="13">
        <f>VLOOKUP(A:A,[1]TDSheet!$A:$AI,35,0)</f>
        <v>0</v>
      </c>
      <c r="AJ29" s="13">
        <f t="shared" si="13"/>
        <v>56</v>
      </c>
      <c r="AK29" s="13"/>
      <c r="AL29" s="13"/>
      <c r="AM29" s="13"/>
    </row>
    <row r="30" spans="1:39" s="1" customFormat="1" ht="21.95" customHeight="1" outlineLevel="1" x14ac:dyDescent="0.2">
      <c r="A30" s="7" t="s">
        <v>33</v>
      </c>
      <c r="B30" s="7" t="s">
        <v>14</v>
      </c>
      <c r="C30" s="8">
        <v>682</v>
      </c>
      <c r="D30" s="8">
        <v>940</v>
      </c>
      <c r="E30" s="8">
        <v>920</v>
      </c>
      <c r="F30" s="8">
        <v>670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3">
        <f>VLOOKUP(A:A,[2]TDSheet!$A:$F,6,0)</f>
        <v>932</v>
      </c>
      <c r="K30" s="13">
        <f t="shared" si="9"/>
        <v>-12</v>
      </c>
      <c r="L30" s="13">
        <f>VLOOKUP(A:A,[1]TDSheet!$A:$V,22,0)</f>
        <v>150</v>
      </c>
      <c r="M30" s="13">
        <f>VLOOKUP(A:A,[1]TDSheet!$A:$X,24,0)</f>
        <v>0</v>
      </c>
      <c r="N30" s="13">
        <v>200</v>
      </c>
      <c r="O30" s="13"/>
      <c r="P30" s="13"/>
      <c r="Q30" s="13"/>
      <c r="R30" s="13"/>
      <c r="S30" s="13"/>
      <c r="T30" s="13"/>
      <c r="U30" s="13"/>
      <c r="V30" s="13"/>
      <c r="W30" s="13">
        <f t="shared" si="10"/>
        <v>148</v>
      </c>
      <c r="X30" s="15">
        <v>160</v>
      </c>
      <c r="Y30" s="16">
        <f t="shared" si="11"/>
        <v>7.9729729729729728</v>
      </c>
      <c r="Z30" s="13">
        <f t="shared" si="12"/>
        <v>4.5270270270270272</v>
      </c>
      <c r="AA30" s="13">
        <f>VLOOKUP(A:A,[1]TDSheet!$A:$AA,27,0)</f>
        <v>0</v>
      </c>
      <c r="AB30" s="13"/>
      <c r="AC30" s="13">
        <f>VLOOKUP(A:A,[1]TDSheet!$A:$AC,29,0)</f>
        <v>180</v>
      </c>
      <c r="AD30" s="13">
        <v>0</v>
      </c>
      <c r="AE30" s="13">
        <f>VLOOKUP(A:A,[1]TDSheet!$A:$AF,32,0)</f>
        <v>167</v>
      </c>
      <c r="AF30" s="13">
        <f>VLOOKUP(A:A,[1]TDSheet!$A:$AG,33,0)</f>
        <v>154.80000000000001</v>
      </c>
      <c r="AG30" s="13">
        <f>VLOOKUP(A:A,[1]TDSheet!$A:$W,23,0)</f>
        <v>158.80000000000001</v>
      </c>
      <c r="AH30" s="13">
        <f>VLOOKUP(A:A,[3]TDSheet!$A:$D,4,0)</f>
        <v>171</v>
      </c>
      <c r="AI30" s="18" t="s">
        <v>148</v>
      </c>
      <c r="AJ30" s="13">
        <f t="shared" si="13"/>
        <v>56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303.79500000000002</v>
      </c>
      <c r="D31" s="8">
        <v>710.36400000000003</v>
      </c>
      <c r="E31" s="8">
        <v>693.31500000000005</v>
      </c>
      <c r="F31" s="8">
        <v>300.65899999999999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679.87800000000004</v>
      </c>
      <c r="K31" s="13">
        <f t="shared" si="9"/>
        <v>13.437000000000012</v>
      </c>
      <c r="L31" s="13">
        <f>VLOOKUP(A:A,[1]TDSheet!$A:$V,22,0)</f>
        <v>200</v>
      </c>
      <c r="M31" s="13">
        <f>VLOOKUP(A:A,[1]TDSheet!$A:$X,24,0)</f>
        <v>0</v>
      </c>
      <c r="N31" s="13">
        <v>200</v>
      </c>
      <c r="O31" s="13"/>
      <c r="P31" s="13"/>
      <c r="Q31" s="13"/>
      <c r="R31" s="13"/>
      <c r="S31" s="13"/>
      <c r="T31" s="13"/>
      <c r="U31" s="13"/>
      <c r="V31" s="13"/>
      <c r="W31" s="13">
        <f t="shared" si="10"/>
        <v>103.78900000000002</v>
      </c>
      <c r="X31" s="15">
        <v>130</v>
      </c>
      <c r="Y31" s="16">
        <f t="shared" si="11"/>
        <v>8.0033433215465983</v>
      </c>
      <c r="Z31" s="13">
        <f t="shared" si="12"/>
        <v>2.896829143743556</v>
      </c>
      <c r="AA31" s="13">
        <f>VLOOKUP(A:A,[1]TDSheet!$A:$AA,27,0)</f>
        <v>0</v>
      </c>
      <c r="AB31" s="13"/>
      <c r="AC31" s="13">
        <f>VLOOKUP(A:A,[1]TDSheet!$A:$AC,29,0)</f>
        <v>174.37</v>
      </c>
      <c r="AD31" s="13">
        <v>0</v>
      </c>
      <c r="AE31" s="13">
        <f>VLOOKUP(A:A,[1]TDSheet!$A:$AF,32,0)</f>
        <v>86.132400000000004</v>
      </c>
      <c r="AF31" s="13">
        <f>VLOOKUP(A:A,[1]TDSheet!$A:$AG,33,0)</f>
        <v>95.17</v>
      </c>
      <c r="AG31" s="13">
        <f>VLOOKUP(A:A,[1]TDSheet!$A:$W,23,0)</f>
        <v>99.927199999999999</v>
      </c>
      <c r="AH31" s="13">
        <f>VLOOKUP(A:A,[3]TDSheet!$A:$D,4,0)</f>
        <v>107.127</v>
      </c>
      <c r="AI31" s="13" t="e">
        <f>VLOOKUP(A:A,[1]TDSheet!$A:$AI,35,0)</f>
        <v>#N/A</v>
      </c>
      <c r="AJ31" s="13">
        <f t="shared" si="13"/>
        <v>130</v>
      </c>
      <c r="AK31" s="13"/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2436.4169999999999</v>
      </c>
      <c r="D32" s="8">
        <v>9192.6059999999998</v>
      </c>
      <c r="E32" s="8">
        <v>7705.692</v>
      </c>
      <c r="F32" s="8">
        <v>3750.5259999999998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7879.4970000000003</v>
      </c>
      <c r="K32" s="13">
        <f t="shared" si="9"/>
        <v>-173.80500000000029</v>
      </c>
      <c r="L32" s="13">
        <f>VLOOKUP(A:A,[1]TDSheet!$A:$V,22,0)</f>
        <v>800</v>
      </c>
      <c r="M32" s="13">
        <f>VLOOKUP(A:A,[1]TDSheet!$A:$X,24,0)</f>
        <v>1500</v>
      </c>
      <c r="N32" s="13">
        <v>1900</v>
      </c>
      <c r="O32" s="13"/>
      <c r="P32" s="13"/>
      <c r="Q32" s="13"/>
      <c r="R32" s="13"/>
      <c r="S32" s="13"/>
      <c r="T32" s="13"/>
      <c r="U32" s="13"/>
      <c r="V32" s="13"/>
      <c r="W32" s="13">
        <f t="shared" si="10"/>
        <v>1041.6215999999999</v>
      </c>
      <c r="X32" s="15">
        <v>1900</v>
      </c>
      <c r="Y32" s="16">
        <f t="shared" si="11"/>
        <v>9.4569141039317923</v>
      </c>
      <c r="Z32" s="13">
        <f t="shared" si="12"/>
        <v>3.6006607389862118</v>
      </c>
      <c r="AA32" s="13">
        <f>VLOOKUP(A:A,[1]TDSheet!$A:$AA,27,0)</f>
        <v>600</v>
      </c>
      <c r="AB32" s="13"/>
      <c r="AC32" s="13">
        <f>VLOOKUP(A:A,[1]TDSheet!$A:$AC,29,0)</f>
        <v>1897.5840000000001</v>
      </c>
      <c r="AD32" s="13">
        <v>0</v>
      </c>
      <c r="AE32" s="13">
        <f>VLOOKUP(A:A,[1]TDSheet!$A:$AF,32,0)</f>
        <v>1042.5620000000001</v>
      </c>
      <c r="AF32" s="13">
        <f>VLOOKUP(A:A,[1]TDSheet!$A:$AG,33,0)</f>
        <v>1017.3838</v>
      </c>
      <c r="AG32" s="13">
        <f>VLOOKUP(A:A,[1]TDSheet!$A:$W,23,0)</f>
        <v>1045.5586000000001</v>
      </c>
      <c r="AH32" s="13">
        <f>VLOOKUP(A:A,[3]TDSheet!$A:$D,4,0)</f>
        <v>1130.875</v>
      </c>
      <c r="AI32" s="18" t="s">
        <v>149</v>
      </c>
      <c r="AJ32" s="13">
        <f t="shared" si="13"/>
        <v>1900</v>
      </c>
      <c r="AK32" s="13"/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150.81800000000001</v>
      </c>
      <c r="D33" s="8">
        <v>485.37200000000001</v>
      </c>
      <c r="E33" s="8">
        <v>382.74200000000002</v>
      </c>
      <c r="F33" s="8">
        <v>235.95400000000001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376.77800000000002</v>
      </c>
      <c r="K33" s="13">
        <f t="shared" si="9"/>
        <v>5.9639999999999986</v>
      </c>
      <c r="L33" s="13">
        <f>VLOOKUP(A:A,[1]TDSheet!$A:$V,22,0)</f>
        <v>120</v>
      </c>
      <c r="M33" s="13">
        <f>VLOOKUP(A:A,[1]TDSheet!$A:$X,24,0)</f>
        <v>0</v>
      </c>
      <c r="N33" s="13">
        <v>150</v>
      </c>
      <c r="O33" s="13"/>
      <c r="P33" s="13"/>
      <c r="Q33" s="13"/>
      <c r="R33" s="13"/>
      <c r="S33" s="13"/>
      <c r="T33" s="13"/>
      <c r="U33" s="13"/>
      <c r="V33" s="13"/>
      <c r="W33" s="13">
        <f t="shared" si="10"/>
        <v>73.398400000000009</v>
      </c>
      <c r="X33" s="15">
        <v>80</v>
      </c>
      <c r="Y33" s="16">
        <f t="shared" si="11"/>
        <v>7.9831985438374664</v>
      </c>
      <c r="Z33" s="13">
        <f t="shared" si="12"/>
        <v>3.2147022278414785</v>
      </c>
      <c r="AA33" s="13">
        <f>VLOOKUP(A:A,[1]TDSheet!$A:$AA,27,0)</f>
        <v>0</v>
      </c>
      <c r="AB33" s="13"/>
      <c r="AC33" s="13">
        <f>VLOOKUP(A:A,[1]TDSheet!$A:$AC,29,0)</f>
        <v>15.75</v>
      </c>
      <c r="AD33" s="13">
        <v>0</v>
      </c>
      <c r="AE33" s="13">
        <f>VLOOKUP(A:A,[1]TDSheet!$A:$AF,32,0)</f>
        <v>71.400400000000005</v>
      </c>
      <c r="AF33" s="13">
        <f>VLOOKUP(A:A,[1]TDSheet!$A:$AG,33,0)</f>
        <v>64.122199999999992</v>
      </c>
      <c r="AG33" s="13">
        <f>VLOOKUP(A:A,[1]TDSheet!$A:$W,23,0)</f>
        <v>67.271600000000007</v>
      </c>
      <c r="AH33" s="13">
        <f>VLOOKUP(A:A,[3]TDSheet!$A:$D,4,0)</f>
        <v>100.38</v>
      </c>
      <c r="AI33" s="13" t="str">
        <f>VLOOKUP(A:A,[1]TDSheet!$A:$AI,35,0)</f>
        <v>зв60</v>
      </c>
      <c r="AJ33" s="13">
        <f t="shared" si="13"/>
        <v>80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570.19899999999996</v>
      </c>
      <c r="D34" s="8">
        <v>975.64499999999998</v>
      </c>
      <c r="E34" s="8">
        <v>989.476</v>
      </c>
      <c r="F34" s="8">
        <v>548.33900000000006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3">
        <f>VLOOKUP(A:A,[2]TDSheet!$A:$F,6,0)</f>
        <v>963.03200000000004</v>
      </c>
      <c r="K34" s="13">
        <f t="shared" si="9"/>
        <v>26.44399999999996</v>
      </c>
      <c r="L34" s="13">
        <f>VLOOKUP(A:A,[1]TDSheet!$A:$V,22,0)</f>
        <v>200</v>
      </c>
      <c r="M34" s="13">
        <f>VLOOKUP(A:A,[1]TDSheet!$A:$X,24,0)</f>
        <v>0</v>
      </c>
      <c r="N34" s="13">
        <v>250</v>
      </c>
      <c r="O34" s="13"/>
      <c r="P34" s="13"/>
      <c r="Q34" s="13"/>
      <c r="R34" s="13"/>
      <c r="S34" s="13"/>
      <c r="T34" s="13"/>
      <c r="U34" s="13"/>
      <c r="V34" s="13"/>
      <c r="W34" s="13">
        <f t="shared" si="10"/>
        <v>154.7252</v>
      </c>
      <c r="X34" s="15">
        <v>240</v>
      </c>
      <c r="Y34" s="16">
        <f t="shared" si="11"/>
        <v>8.0034732545183331</v>
      </c>
      <c r="Z34" s="13">
        <f t="shared" si="12"/>
        <v>3.5439540553187201</v>
      </c>
      <c r="AA34" s="13">
        <f>VLOOKUP(A:A,[1]TDSheet!$A:$AA,27,0)</f>
        <v>0</v>
      </c>
      <c r="AB34" s="13"/>
      <c r="AC34" s="13">
        <f>VLOOKUP(A:A,[1]TDSheet!$A:$AC,29,0)</f>
        <v>215.85</v>
      </c>
      <c r="AD34" s="13">
        <v>0</v>
      </c>
      <c r="AE34" s="13">
        <f>VLOOKUP(A:A,[1]TDSheet!$A:$AF,32,0)</f>
        <v>146.78879999999998</v>
      </c>
      <c r="AF34" s="13">
        <f>VLOOKUP(A:A,[1]TDSheet!$A:$AG,33,0)</f>
        <v>147.381</v>
      </c>
      <c r="AG34" s="13">
        <f>VLOOKUP(A:A,[1]TDSheet!$A:$W,23,0)</f>
        <v>148.012</v>
      </c>
      <c r="AH34" s="13">
        <f>VLOOKUP(A:A,[3]TDSheet!$A:$D,4,0)</f>
        <v>135.28800000000001</v>
      </c>
      <c r="AI34" s="13">
        <f>VLOOKUP(A:A,[1]TDSheet!$A:$AI,35,0)</f>
        <v>0</v>
      </c>
      <c r="AJ34" s="13">
        <f t="shared" si="13"/>
        <v>240</v>
      </c>
      <c r="AK34" s="13"/>
      <c r="AL34" s="13"/>
      <c r="AM34" s="13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240.25399999999999</v>
      </c>
      <c r="D35" s="8">
        <v>307.24400000000003</v>
      </c>
      <c r="E35" s="8">
        <v>226.90299999999999</v>
      </c>
      <c r="F35" s="8">
        <v>314.91899999999998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229.989</v>
      </c>
      <c r="K35" s="13">
        <f t="shared" si="9"/>
        <v>-3.0860000000000127</v>
      </c>
      <c r="L35" s="13">
        <f>VLOOKUP(A:A,[1]TDSheet!$A:$V,22,0)</f>
        <v>70</v>
      </c>
      <c r="M35" s="13">
        <f>VLOOKUP(A:A,[1]TDSheet!$A:$X,24,0)</f>
        <v>0</v>
      </c>
      <c r="N35" s="13"/>
      <c r="O35" s="13"/>
      <c r="P35" s="13"/>
      <c r="Q35" s="13"/>
      <c r="R35" s="13"/>
      <c r="S35" s="13"/>
      <c r="T35" s="13"/>
      <c r="U35" s="13"/>
      <c r="V35" s="13"/>
      <c r="W35" s="13">
        <f t="shared" si="10"/>
        <v>45.380600000000001</v>
      </c>
      <c r="X35" s="15"/>
      <c r="Y35" s="16">
        <f t="shared" si="11"/>
        <v>8.4820165445146163</v>
      </c>
      <c r="Z35" s="13">
        <f t="shared" si="12"/>
        <v>6.9395071902971752</v>
      </c>
      <c r="AA35" s="13">
        <f>VLOOKUP(A:A,[1]TDSheet!$A:$AA,27,0)</f>
        <v>0</v>
      </c>
      <c r="AB35" s="13"/>
      <c r="AC35" s="13">
        <f>VLOOKUP(A:A,[1]TDSheet!$A:$AC,29,0)</f>
        <v>0</v>
      </c>
      <c r="AD35" s="13">
        <v>0</v>
      </c>
      <c r="AE35" s="13">
        <f>VLOOKUP(A:A,[1]TDSheet!$A:$AF,32,0)</f>
        <v>52.2986</v>
      </c>
      <c r="AF35" s="13">
        <f>VLOOKUP(A:A,[1]TDSheet!$A:$AG,33,0)</f>
        <v>48.049199999999999</v>
      </c>
      <c r="AG35" s="13">
        <f>VLOOKUP(A:A,[1]TDSheet!$A:$W,23,0)</f>
        <v>50.0792</v>
      </c>
      <c r="AH35" s="13">
        <f>VLOOKUP(A:A,[3]TDSheet!$A:$D,4,0)</f>
        <v>54.875</v>
      </c>
      <c r="AI35" s="13">
        <f>VLOOKUP(A:A,[1]TDSheet!$A:$AI,35,0)</f>
        <v>0</v>
      </c>
      <c r="AJ35" s="13">
        <f t="shared" si="13"/>
        <v>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4763.3059999999996</v>
      </c>
      <c r="D36" s="8">
        <v>9123.3729999999996</v>
      </c>
      <c r="E36" s="8">
        <v>8872.59</v>
      </c>
      <c r="F36" s="8">
        <v>4812.96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8834.1740000000009</v>
      </c>
      <c r="K36" s="13">
        <f t="shared" si="9"/>
        <v>38.415999999999258</v>
      </c>
      <c r="L36" s="13">
        <f>VLOOKUP(A:A,[1]TDSheet!$A:$V,22,0)</f>
        <v>900</v>
      </c>
      <c r="M36" s="13">
        <f>VLOOKUP(A:A,[1]TDSheet!$A:$X,24,0)</f>
        <v>2700</v>
      </c>
      <c r="N36" s="13">
        <v>2900</v>
      </c>
      <c r="O36" s="13"/>
      <c r="P36" s="13"/>
      <c r="Q36" s="13"/>
      <c r="R36" s="13"/>
      <c r="S36" s="13"/>
      <c r="T36" s="13"/>
      <c r="U36" s="13"/>
      <c r="V36" s="13"/>
      <c r="W36" s="13">
        <f t="shared" si="10"/>
        <v>1535.0720000000001</v>
      </c>
      <c r="X36" s="15">
        <v>3800</v>
      </c>
      <c r="Y36" s="16">
        <f t="shared" si="11"/>
        <v>9.8451147568322508</v>
      </c>
      <c r="Z36" s="13">
        <f t="shared" si="12"/>
        <v>3.1353317629401096</v>
      </c>
      <c r="AA36" s="13">
        <f>VLOOKUP(A:A,[1]TDSheet!$A:$AA,27,0)</f>
        <v>0</v>
      </c>
      <c r="AB36" s="13"/>
      <c r="AC36" s="13">
        <f>VLOOKUP(A:A,[1]TDSheet!$A:$AC,29,0)</f>
        <v>1197.23</v>
      </c>
      <c r="AD36" s="13">
        <v>0</v>
      </c>
      <c r="AE36" s="13">
        <f>VLOOKUP(A:A,[1]TDSheet!$A:$AF,32,0)</f>
        <v>1758.7837999999999</v>
      </c>
      <c r="AF36" s="13">
        <f>VLOOKUP(A:A,[1]TDSheet!$A:$AG,33,0)</f>
        <v>1573.6235999999997</v>
      </c>
      <c r="AG36" s="13">
        <f>VLOOKUP(A:A,[1]TDSheet!$A:$W,23,0)</f>
        <v>1505.4030000000002</v>
      </c>
      <c r="AH36" s="13">
        <f>VLOOKUP(A:A,[3]TDSheet!$A:$D,4,0)</f>
        <v>1608.1</v>
      </c>
      <c r="AI36" s="18" t="s">
        <v>146</v>
      </c>
      <c r="AJ36" s="13">
        <f t="shared" si="13"/>
        <v>3800</v>
      </c>
      <c r="AK36" s="13"/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157.18299999999999</v>
      </c>
      <c r="D37" s="8">
        <v>242.33799999999999</v>
      </c>
      <c r="E37" s="8">
        <v>220.04400000000001</v>
      </c>
      <c r="F37" s="8">
        <v>167.52</v>
      </c>
      <c r="G37" s="1" t="str">
        <f>VLOOKUP(A:A,[1]TDSheet!$A:$G,7,0)</f>
        <v>выв</v>
      </c>
      <c r="H37" s="1">
        <f>VLOOKUP(A:A,[1]TDSheet!$A:$H,8,0)</f>
        <v>0</v>
      </c>
      <c r="I37" s="1">
        <f>VLOOKUP(A:A,[1]TDSheet!$A:$I,9,0)</f>
        <v>55</v>
      </c>
      <c r="J37" s="13">
        <f>VLOOKUP(A:A,[2]TDSheet!$A:$F,6,0)</f>
        <v>228.916</v>
      </c>
      <c r="K37" s="13">
        <f t="shared" si="9"/>
        <v>-8.8719999999999857</v>
      </c>
      <c r="L37" s="13">
        <f>VLOOKUP(A:A,[1]TDSheet!$A:$V,22,0)</f>
        <v>0</v>
      </c>
      <c r="M37" s="13">
        <f>VLOOKUP(A:A,[1]TDSheet!$A:$X,24,0)</f>
        <v>0</v>
      </c>
      <c r="N37" s="13"/>
      <c r="O37" s="13"/>
      <c r="P37" s="13"/>
      <c r="Q37" s="13"/>
      <c r="R37" s="13"/>
      <c r="S37" s="13"/>
      <c r="T37" s="13"/>
      <c r="U37" s="13"/>
      <c r="V37" s="13"/>
      <c r="W37" s="13">
        <f t="shared" si="10"/>
        <v>35.577800000000003</v>
      </c>
      <c r="X37" s="15"/>
      <c r="Y37" s="16">
        <f t="shared" si="11"/>
        <v>4.7085542107718856</v>
      </c>
      <c r="Z37" s="13">
        <f t="shared" si="12"/>
        <v>4.7085542107718856</v>
      </c>
      <c r="AA37" s="13">
        <f>VLOOKUP(A:A,[1]TDSheet!$A:$AA,27,0)</f>
        <v>0</v>
      </c>
      <c r="AB37" s="13"/>
      <c r="AC37" s="13">
        <f>VLOOKUP(A:A,[1]TDSheet!$A:$AC,29,0)</f>
        <v>42.155000000000001</v>
      </c>
      <c r="AD37" s="13">
        <v>0</v>
      </c>
      <c r="AE37" s="13">
        <f>VLOOKUP(A:A,[1]TDSheet!$A:$AF,32,0)</f>
        <v>26.036800000000007</v>
      </c>
      <c r="AF37" s="13">
        <f>VLOOKUP(A:A,[1]TDSheet!$A:$AG,33,0)</f>
        <v>33.786000000000001</v>
      </c>
      <c r="AG37" s="13">
        <f>VLOOKUP(A:A,[1]TDSheet!$A:$W,23,0)</f>
        <v>37.597200000000001</v>
      </c>
      <c r="AH37" s="13">
        <f>VLOOKUP(A:A,[3]TDSheet!$A:$D,4,0)</f>
        <v>13.226000000000001</v>
      </c>
      <c r="AI37" s="13" t="str">
        <f>VLOOKUP(A:A,[1]TDSheet!$A:$AI,35,0)</f>
        <v>зв30</v>
      </c>
      <c r="AJ37" s="13">
        <f t="shared" si="13"/>
        <v>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49.372</v>
      </c>
      <c r="D38" s="8">
        <v>68.540000000000006</v>
      </c>
      <c r="E38" s="8">
        <v>68.912999999999997</v>
      </c>
      <c r="F38" s="8">
        <v>48.999000000000002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3">
        <f>VLOOKUP(A:A,[2]TDSheet!$A:$F,6,0)</f>
        <v>67.557000000000002</v>
      </c>
      <c r="K38" s="13">
        <f t="shared" si="9"/>
        <v>1.3559999999999945</v>
      </c>
      <c r="L38" s="13">
        <f>VLOOKUP(A:A,[1]TDSheet!$A:$V,22,0)</f>
        <v>0</v>
      </c>
      <c r="M38" s="13">
        <f>VLOOKUP(A:A,[1]TDSheet!$A:$X,24,0)</f>
        <v>0</v>
      </c>
      <c r="N38" s="13">
        <v>30</v>
      </c>
      <c r="O38" s="13"/>
      <c r="P38" s="13"/>
      <c r="Q38" s="13"/>
      <c r="R38" s="13"/>
      <c r="S38" s="13"/>
      <c r="T38" s="13"/>
      <c r="U38" s="13"/>
      <c r="V38" s="13"/>
      <c r="W38" s="13">
        <f t="shared" si="10"/>
        <v>13.782599999999999</v>
      </c>
      <c r="X38" s="15">
        <v>30</v>
      </c>
      <c r="Y38" s="16">
        <f t="shared" si="11"/>
        <v>7.9084497845109052</v>
      </c>
      <c r="Z38" s="13">
        <f t="shared" si="12"/>
        <v>3.5551347351007796</v>
      </c>
      <c r="AA38" s="13">
        <f>VLOOKUP(A:A,[1]TDSheet!$A:$AA,27,0)</f>
        <v>0</v>
      </c>
      <c r="AB38" s="13"/>
      <c r="AC38" s="13">
        <f>VLOOKUP(A:A,[1]TDSheet!$A:$AC,29,0)</f>
        <v>0</v>
      </c>
      <c r="AD38" s="13">
        <v>0</v>
      </c>
      <c r="AE38" s="13">
        <f>VLOOKUP(A:A,[1]TDSheet!$A:$AF,32,0)</f>
        <v>14.4368</v>
      </c>
      <c r="AF38" s="13">
        <f>VLOOKUP(A:A,[1]TDSheet!$A:$AG,33,0)</f>
        <v>10.943000000000001</v>
      </c>
      <c r="AG38" s="13">
        <f>VLOOKUP(A:A,[1]TDSheet!$A:$W,23,0)</f>
        <v>10.881399999999999</v>
      </c>
      <c r="AH38" s="13">
        <f>VLOOKUP(A:A,[3]TDSheet!$A:$D,4,0)</f>
        <v>15.917999999999999</v>
      </c>
      <c r="AI38" s="13">
        <f>VLOOKUP(A:A,[1]TDSheet!$A:$AI,35,0)</f>
        <v>0</v>
      </c>
      <c r="AJ38" s="13">
        <f t="shared" si="13"/>
        <v>30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180.28700000000001</v>
      </c>
      <c r="D39" s="8">
        <v>1133.575</v>
      </c>
      <c r="E39" s="8">
        <v>713.15300000000002</v>
      </c>
      <c r="F39" s="8">
        <v>586.69200000000001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3">
        <f>VLOOKUP(A:A,[2]TDSheet!$A:$F,6,0)</f>
        <v>708.31</v>
      </c>
      <c r="K39" s="13">
        <f t="shared" si="9"/>
        <v>4.8430000000000746</v>
      </c>
      <c r="L39" s="13">
        <f>VLOOKUP(A:A,[1]TDSheet!$A:$V,22,0)</f>
        <v>220</v>
      </c>
      <c r="M39" s="13">
        <f>VLOOKUP(A:A,[1]TDSheet!$A:$X,24,0)</f>
        <v>0</v>
      </c>
      <c r="N39" s="13"/>
      <c r="O39" s="13"/>
      <c r="P39" s="13"/>
      <c r="Q39" s="13"/>
      <c r="R39" s="13"/>
      <c r="S39" s="13"/>
      <c r="T39" s="13"/>
      <c r="U39" s="13"/>
      <c r="V39" s="13"/>
      <c r="W39" s="13">
        <f t="shared" si="10"/>
        <v>112.09259999999999</v>
      </c>
      <c r="X39" s="15">
        <v>90</v>
      </c>
      <c r="Y39" s="16">
        <f t="shared" si="11"/>
        <v>7.9995646456590359</v>
      </c>
      <c r="Z39" s="13">
        <f t="shared" si="12"/>
        <v>5.2339940370729208</v>
      </c>
      <c r="AA39" s="13">
        <f>VLOOKUP(A:A,[1]TDSheet!$A:$AA,27,0)</f>
        <v>0</v>
      </c>
      <c r="AB39" s="13"/>
      <c r="AC39" s="13">
        <f>VLOOKUP(A:A,[1]TDSheet!$A:$AC,29,0)</f>
        <v>152.69</v>
      </c>
      <c r="AD39" s="13">
        <v>0</v>
      </c>
      <c r="AE39" s="13">
        <f>VLOOKUP(A:A,[1]TDSheet!$A:$AF,32,0)</f>
        <v>112.602</v>
      </c>
      <c r="AF39" s="13">
        <f>VLOOKUP(A:A,[1]TDSheet!$A:$AG,33,0)</f>
        <v>94.376200000000011</v>
      </c>
      <c r="AG39" s="13">
        <f>VLOOKUP(A:A,[1]TDSheet!$A:$W,23,0)</f>
        <v>132.01300000000001</v>
      </c>
      <c r="AH39" s="13">
        <f>VLOOKUP(A:A,[3]TDSheet!$A:$D,4,0)</f>
        <v>124.77</v>
      </c>
      <c r="AI39" s="13">
        <f>VLOOKUP(A:A,[1]TDSheet!$A:$AI,35,0)</f>
        <v>0</v>
      </c>
      <c r="AJ39" s="13">
        <f t="shared" si="13"/>
        <v>90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2691.973</v>
      </c>
      <c r="D40" s="8">
        <v>7861.366</v>
      </c>
      <c r="E40" s="8">
        <v>6987.71</v>
      </c>
      <c r="F40" s="8">
        <v>3464.9989999999998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6885.5429999999997</v>
      </c>
      <c r="K40" s="13">
        <f t="shared" si="9"/>
        <v>102.16700000000037</v>
      </c>
      <c r="L40" s="13">
        <f>VLOOKUP(A:A,[1]TDSheet!$A:$V,22,0)</f>
        <v>900</v>
      </c>
      <c r="M40" s="13">
        <f>VLOOKUP(A:A,[1]TDSheet!$A:$X,24,0)</f>
        <v>1700</v>
      </c>
      <c r="N40" s="13">
        <v>1000</v>
      </c>
      <c r="O40" s="13"/>
      <c r="P40" s="13"/>
      <c r="Q40" s="13"/>
      <c r="R40" s="13"/>
      <c r="S40" s="13"/>
      <c r="T40" s="13"/>
      <c r="U40" s="13"/>
      <c r="V40" s="13"/>
      <c r="W40" s="13">
        <f t="shared" si="10"/>
        <v>1156.106</v>
      </c>
      <c r="X40" s="15">
        <v>900</v>
      </c>
      <c r="Y40" s="16">
        <f t="shared" si="11"/>
        <v>6.8895058065609902</v>
      </c>
      <c r="Z40" s="13">
        <f t="shared" si="12"/>
        <v>2.997129155977047</v>
      </c>
      <c r="AA40" s="13">
        <f>VLOOKUP(A:A,[1]TDSheet!$A:$AA,27,0)</f>
        <v>0</v>
      </c>
      <c r="AB40" s="13"/>
      <c r="AC40" s="13">
        <f>VLOOKUP(A:A,[1]TDSheet!$A:$AC,29,0)</f>
        <v>1207.18</v>
      </c>
      <c r="AD40" s="13">
        <v>0</v>
      </c>
      <c r="AE40" s="13">
        <f>VLOOKUP(A:A,[1]TDSheet!$A:$AF,32,0)</f>
        <v>982.63019999999995</v>
      </c>
      <c r="AF40" s="13">
        <f>VLOOKUP(A:A,[1]TDSheet!$A:$AG,33,0)</f>
        <v>1063.204</v>
      </c>
      <c r="AG40" s="13">
        <f>VLOOKUP(A:A,[1]TDSheet!$A:$W,23,0)</f>
        <v>1142.8932</v>
      </c>
      <c r="AH40" s="13">
        <f>VLOOKUP(A:A,[3]TDSheet!$A:$D,4,0)</f>
        <v>1277.211</v>
      </c>
      <c r="AI40" s="18" t="s">
        <v>147</v>
      </c>
      <c r="AJ40" s="13">
        <f t="shared" si="13"/>
        <v>900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2572.4609999999998</v>
      </c>
      <c r="D41" s="8">
        <v>7114.7569999999996</v>
      </c>
      <c r="E41" s="8">
        <v>6186.9709999999995</v>
      </c>
      <c r="F41" s="8">
        <v>3410.69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6111.0039999999999</v>
      </c>
      <c r="K41" s="13">
        <f t="shared" si="9"/>
        <v>75.966999999999643</v>
      </c>
      <c r="L41" s="13">
        <f>VLOOKUP(A:A,[1]TDSheet!$A:$V,22,0)</f>
        <v>400</v>
      </c>
      <c r="M41" s="13">
        <f>VLOOKUP(A:A,[1]TDSheet!$A:$X,24,0)</f>
        <v>1200</v>
      </c>
      <c r="N41" s="13">
        <v>1000</v>
      </c>
      <c r="O41" s="13"/>
      <c r="P41" s="13"/>
      <c r="Q41" s="13"/>
      <c r="R41" s="13"/>
      <c r="S41" s="13"/>
      <c r="T41" s="13"/>
      <c r="U41" s="13"/>
      <c r="V41" s="13"/>
      <c r="W41" s="13">
        <f t="shared" si="10"/>
        <v>997.47719999999993</v>
      </c>
      <c r="X41" s="15">
        <v>1100</v>
      </c>
      <c r="Y41" s="16">
        <f t="shared" si="11"/>
        <v>7.1286742193205024</v>
      </c>
      <c r="Z41" s="13">
        <f t="shared" si="12"/>
        <v>3.4193162510381194</v>
      </c>
      <c r="AA41" s="13">
        <f>VLOOKUP(A:A,[1]TDSheet!$A:$AA,27,0)</f>
        <v>0</v>
      </c>
      <c r="AB41" s="13"/>
      <c r="AC41" s="13">
        <f>VLOOKUP(A:A,[1]TDSheet!$A:$AC,29,0)</f>
        <v>1199.585</v>
      </c>
      <c r="AD41" s="13">
        <v>0</v>
      </c>
      <c r="AE41" s="13">
        <f>VLOOKUP(A:A,[1]TDSheet!$A:$AF,32,0)</f>
        <v>903.01519999999982</v>
      </c>
      <c r="AF41" s="13">
        <f>VLOOKUP(A:A,[1]TDSheet!$A:$AG,33,0)</f>
        <v>977.07079999999985</v>
      </c>
      <c r="AG41" s="13">
        <f>VLOOKUP(A:A,[1]TDSheet!$A:$W,23,0)</f>
        <v>953.02440000000001</v>
      </c>
      <c r="AH41" s="13">
        <f>VLOOKUP(A:A,[3]TDSheet!$A:$D,4,0)</f>
        <v>1107.4739999999999</v>
      </c>
      <c r="AI41" s="18" t="s">
        <v>147</v>
      </c>
      <c r="AJ41" s="13">
        <f t="shared" si="13"/>
        <v>1100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185.93</v>
      </c>
      <c r="D42" s="8">
        <v>410.291</v>
      </c>
      <c r="E42" s="8">
        <v>392.19900000000001</v>
      </c>
      <c r="F42" s="8">
        <v>200.495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374.96199999999999</v>
      </c>
      <c r="K42" s="13">
        <f t="shared" si="9"/>
        <v>17.237000000000023</v>
      </c>
      <c r="L42" s="13">
        <f>VLOOKUP(A:A,[1]TDSheet!$A:$V,22,0)</f>
        <v>140</v>
      </c>
      <c r="M42" s="13">
        <f>VLOOKUP(A:A,[1]TDSheet!$A:$X,24,0)</f>
        <v>0</v>
      </c>
      <c r="N42" s="13">
        <v>100</v>
      </c>
      <c r="O42" s="13"/>
      <c r="P42" s="13"/>
      <c r="Q42" s="13"/>
      <c r="R42" s="13"/>
      <c r="S42" s="13"/>
      <c r="T42" s="13"/>
      <c r="U42" s="13"/>
      <c r="V42" s="13"/>
      <c r="W42" s="13">
        <f t="shared" si="10"/>
        <v>62.637800000000006</v>
      </c>
      <c r="X42" s="15">
        <v>70</v>
      </c>
      <c r="Y42" s="16">
        <f t="shared" si="11"/>
        <v>8.1499509880615211</v>
      </c>
      <c r="Z42" s="13">
        <f t="shared" si="12"/>
        <v>3.2008627378356196</v>
      </c>
      <c r="AA42" s="13">
        <f>VLOOKUP(A:A,[1]TDSheet!$A:$AA,27,0)</f>
        <v>0</v>
      </c>
      <c r="AB42" s="13"/>
      <c r="AC42" s="13">
        <f>VLOOKUP(A:A,[1]TDSheet!$A:$AC,29,0)</f>
        <v>79.010000000000005</v>
      </c>
      <c r="AD42" s="13">
        <v>0</v>
      </c>
      <c r="AE42" s="13">
        <f>VLOOKUP(A:A,[1]TDSheet!$A:$AF,32,0)</f>
        <v>68.835399999999993</v>
      </c>
      <c r="AF42" s="13">
        <f>VLOOKUP(A:A,[1]TDSheet!$A:$AG,33,0)</f>
        <v>58.020399999999995</v>
      </c>
      <c r="AG42" s="13">
        <f>VLOOKUP(A:A,[1]TDSheet!$A:$W,23,0)</f>
        <v>62.148600000000002</v>
      </c>
      <c r="AH42" s="13">
        <f>VLOOKUP(A:A,[3]TDSheet!$A:$D,4,0)</f>
        <v>73.864999999999995</v>
      </c>
      <c r="AI42" s="13">
        <f>VLOOKUP(A:A,[1]TDSheet!$A:$AI,35,0)</f>
        <v>0</v>
      </c>
      <c r="AJ42" s="13">
        <f t="shared" si="13"/>
        <v>70</v>
      </c>
      <c r="AK42" s="13"/>
      <c r="AL42" s="13"/>
      <c r="AM42" s="13"/>
    </row>
    <row r="43" spans="1:39" s="1" customFormat="1" ht="21.95" customHeight="1" outlineLevel="1" x14ac:dyDescent="0.2">
      <c r="A43" s="7" t="s">
        <v>46</v>
      </c>
      <c r="B43" s="7" t="s">
        <v>8</v>
      </c>
      <c r="C43" s="8">
        <v>231.017</v>
      </c>
      <c r="D43" s="8">
        <v>499.15800000000002</v>
      </c>
      <c r="E43" s="8">
        <v>362.33800000000002</v>
      </c>
      <c r="F43" s="8">
        <v>359.089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3">
        <f>VLOOKUP(A:A,[2]TDSheet!$A:$F,6,0)</f>
        <v>350.59</v>
      </c>
      <c r="K43" s="13">
        <f t="shared" si="9"/>
        <v>11.748000000000047</v>
      </c>
      <c r="L43" s="13">
        <f>VLOOKUP(A:A,[1]TDSheet!$A:$V,22,0)</f>
        <v>180</v>
      </c>
      <c r="M43" s="13">
        <f>VLOOKUP(A:A,[1]TDSheet!$A:$X,24,0)</f>
        <v>0</v>
      </c>
      <c r="N43" s="13"/>
      <c r="O43" s="13"/>
      <c r="P43" s="13"/>
      <c r="Q43" s="13"/>
      <c r="R43" s="13"/>
      <c r="S43" s="13"/>
      <c r="T43" s="13"/>
      <c r="U43" s="13"/>
      <c r="V43" s="13"/>
      <c r="W43" s="13">
        <f t="shared" si="10"/>
        <v>60.862600000000008</v>
      </c>
      <c r="X43" s="15"/>
      <c r="Y43" s="16">
        <f t="shared" si="11"/>
        <v>8.8574756911469414</v>
      </c>
      <c r="Z43" s="13">
        <f t="shared" si="12"/>
        <v>5.8999944136464748</v>
      </c>
      <c r="AA43" s="13">
        <f>VLOOKUP(A:A,[1]TDSheet!$A:$AA,27,0)</f>
        <v>0</v>
      </c>
      <c r="AB43" s="13"/>
      <c r="AC43" s="13">
        <f>VLOOKUP(A:A,[1]TDSheet!$A:$AC,29,0)</f>
        <v>58.024999999999999</v>
      </c>
      <c r="AD43" s="13">
        <v>0</v>
      </c>
      <c r="AE43" s="13">
        <f>VLOOKUP(A:A,[1]TDSheet!$A:$AF,32,0)</f>
        <v>75.193000000000012</v>
      </c>
      <c r="AF43" s="13">
        <f>VLOOKUP(A:A,[1]TDSheet!$A:$AG,33,0)</f>
        <v>68.689599999999999</v>
      </c>
      <c r="AG43" s="13">
        <f>VLOOKUP(A:A,[1]TDSheet!$A:$W,23,0)</f>
        <v>70.825400000000002</v>
      </c>
      <c r="AH43" s="13">
        <f>VLOOKUP(A:A,[3]TDSheet!$A:$D,4,0)</f>
        <v>56.165999999999997</v>
      </c>
      <c r="AI43" s="13">
        <f>VLOOKUP(A:A,[1]TDSheet!$A:$AI,35,0)</f>
        <v>0</v>
      </c>
      <c r="AJ43" s="13">
        <f t="shared" si="13"/>
        <v>0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25.187999999999999</v>
      </c>
      <c r="D44" s="8">
        <v>28.920999999999999</v>
      </c>
      <c r="E44" s="8">
        <v>25.928000000000001</v>
      </c>
      <c r="F44" s="8">
        <v>23.396000000000001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180</v>
      </c>
      <c r="J44" s="13">
        <f>VLOOKUP(A:A,[2]TDSheet!$A:$F,6,0)</f>
        <v>31.187000000000001</v>
      </c>
      <c r="K44" s="13">
        <f t="shared" si="9"/>
        <v>-5.2590000000000003</v>
      </c>
      <c r="L44" s="13">
        <f>VLOOKUP(A:A,[1]TDSheet!$A:$V,22,0)</f>
        <v>30</v>
      </c>
      <c r="M44" s="13">
        <f>VLOOKUP(A:A,[1]TDSheet!$A:$X,24,0)</f>
        <v>0</v>
      </c>
      <c r="N44" s="13"/>
      <c r="O44" s="13"/>
      <c r="P44" s="13"/>
      <c r="Q44" s="13"/>
      <c r="R44" s="13"/>
      <c r="S44" s="13"/>
      <c r="T44" s="13"/>
      <c r="U44" s="13"/>
      <c r="V44" s="13"/>
      <c r="W44" s="13">
        <f t="shared" si="10"/>
        <v>5.1856</v>
      </c>
      <c r="X44" s="15"/>
      <c r="Y44" s="16">
        <f t="shared" si="11"/>
        <v>10.296976241900648</v>
      </c>
      <c r="Z44" s="13">
        <f t="shared" si="12"/>
        <v>4.5117247763036099</v>
      </c>
      <c r="AA44" s="13">
        <f>VLOOKUP(A:A,[1]TDSheet!$A:$AA,27,0)</f>
        <v>0</v>
      </c>
      <c r="AB44" s="13"/>
      <c r="AC44" s="13">
        <f>VLOOKUP(A:A,[1]TDSheet!$A:$AC,29,0)</f>
        <v>0</v>
      </c>
      <c r="AD44" s="13">
        <v>0</v>
      </c>
      <c r="AE44" s="13">
        <f>VLOOKUP(A:A,[1]TDSheet!$A:$AF,32,0)</f>
        <v>5.4484000000000004</v>
      </c>
      <c r="AF44" s="13">
        <f>VLOOKUP(A:A,[1]TDSheet!$A:$AG,33,0)</f>
        <v>4.7690000000000001</v>
      </c>
      <c r="AG44" s="13">
        <f>VLOOKUP(A:A,[1]TDSheet!$A:$W,23,0)</f>
        <v>5.8957999999999995</v>
      </c>
      <c r="AH44" s="13">
        <f>VLOOKUP(A:A,[3]TDSheet!$A:$D,4,0)</f>
        <v>5.91</v>
      </c>
      <c r="AI44" s="13" t="e">
        <f>VLOOKUP(A:A,[1]TDSheet!$A:$AI,35,0)</f>
        <v>#N/A</v>
      </c>
      <c r="AJ44" s="13">
        <f t="shared" si="13"/>
        <v>0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349.03300000000002</v>
      </c>
      <c r="D45" s="8">
        <v>889.43100000000004</v>
      </c>
      <c r="E45" s="8">
        <v>654.81799999999998</v>
      </c>
      <c r="F45" s="8">
        <v>570.46199999999999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60</v>
      </c>
      <c r="J45" s="13">
        <f>VLOOKUP(A:A,[2]TDSheet!$A:$F,6,0)</f>
        <v>643.71199999999999</v>
      </c>
      <c r="K45" s="13">
        <f t="shared" si="9"/>
        <v>11.105999999999995</v>
      </c>
      <c r="L45" s="13">
        <f>VLOOKUP(A:A,[1]TDSheet!$A:$V,22,0)</f>
        <v>200</v>
      </c>
      <c r="M45" s="13">
        <f>VLOOKUP(A:A,[1]TDSheet!$A:$X,24,0)</f>
        <v>0</v>
      </c>
      <c r="N45" s="13">
        <v>50</v>
      </c>
      <c r="O45" s="13"/>
      <c r="P45" s="13"/>
      <c r="Q45" s="13"/>
      <c r="R45" s="13"/>
      <c r="S45" s="13"/>
      <c r="T45" s="13"/>
      <c r="U45" s="13"/>
      <c r="V45" s="13"/>
      <c r="W45" s="13">
        <f t="shared" si="10"/>
        <v>114.0394</v>
      </c>
      <c r="X45" s="15">
        <v>100</v>
      </c>
      <c r="Y45" s="16">
        <f t="shared" si="11"/>
        <v>8.0714384677576341</v>
      </c>
      <c r="Z45" s="13">
        <f t="shared" si="12"/>
        <v>5.0023237582800331</v>
      </c>
      <c r="AA45" s="13">
        <f>VLOOKUP(A:A,[1]TDSheet!$A:$AA,27,0)</f>
        <v>0</v>
      </c>
      <c r="AB45" s="13"/>
      <c r="AC45" s="13">
        <f>VLOOKUP(A:A,[1]TDSheet!$A:$AC,29,0)</f>
        <v>84.620999999999995</v>
      </c>
      <c r="AD45" s="13">
        <v>0</v>
      </c>
      <c r="AE45" s="13">
        <f>VLOOKUP(A:A,[1]TDSheet!$A:$AF,32,0)</f>
        <v>127.8616</v>
      </c>
      <c r="AF45" s="13">
        <f>VLOOKUP(A:A,[1]TDSheet!$A:$AG,33,0)</f>
        <v>107.37900000000002</v>
      </c>
      <c r="AG45" s="13">
        <f>VLOOKUP(A:A,[1]TDSheet!$A:$W,23,0)</f>
        <v>125.15260000000001</v>
      </c>
      <c r="AH45" s="13">
        <f>VLOOKUP(A:A,[3]TDSheet!$A:$D,4,0)</f>
        <v>100.35299999999999</v>
      </c>
      <c r="AI45" s="13">
        <f>VLOOKUP(A:A,[1]TDSheet!$A:$AI,35,0)</f>
        <v>0</v>
      </c>
      <c r="AJ45" s="13">
        <f t="shared" si="13"/>
        <v>100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41.061999999999998</v>
      </c>
      <c r="D46" s="8">
        <v>139.89699999999999</v>
      </c>
      <c r="E46" s="8">
        <v>123.47</v>
      </c>
      <c r="F46" s="8">
        <v>57.488999999999997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35</v>
      </c>
      <c r="J46" s="13">
        <f>VLOOKUP(A:A,[2]TDSheet!$A:$F,6,0)</f>
        <v>122.80800000000001</v>
      </c>
      <c r="K46" s="13">
        <f t="shared" si="9"/>
        <v>0.66199999999999193</v>
      </c>
      <c r="L46" s="13">
        <f>VLOOKUP(A:A,[1]TDSheet!$A:$V,22,0)</f>
        <v>20</v>
      </c>
      <c r="M46" s="13">
        <f>VLOOKUP(A:A,[1]TDSheet!$A:$X,24,0)</f>
        <v>0</v>
      </c>
      <c r="N46" s="13"/>
      <c r="O46" s="13"/>
      <c r="P46" s="13"/>
      <c r="Q46" s="13"/>
      <c r="R46" s="13"/>
      <c r="S46" s="13"/>
      <c r="T46" s="13"/>
      <c r="U46" s="13"/>
      <c r="V46" s="13"/>
      <c r="W46" s="13">
        <f t="shared" si="10"/>
        <v>9.8529999999999998</v>
      </c>
      <c r="X46" s="15"/>
      <c r="Y46" s="16">
        <f t="shared" si="11"/>
        <v>7.8645082715924088</v>
      </c>
      <c r="Z46" s="13">
        <f t="shared" si="12"/>
        <v>5.8346696437633208</v>
      </c>
      <c r="AA46" s="13">
        <f>VLOOKUP(A:A,[1]TDSheet!$A:$AA,27,0)</f>
        <v>0</v>
      </c>
      <c r="AB46" s="13"/>
      <c r="AC46" s="13">
        <f>VLOOKUP(A:A,[1]TDSheet!$A:$AC,29,0)</f>
        <v>74.204999999999998</v>
      </c>
      <c r="AD46" s="13">
        <v>0</v>
      </c>
      <c r="AE46" s="13">
        <f>VLOOKUP(A:A,[1]TDSheet!$A:$AF,32,0)</f>
        <v>7.5978000000000012</v>
      </c>
      <c r="AF46" s="13">
        <f>VLOOKUP(A:A,[1]TDSheet!$A:$AG,33,0)</f>
        <v>12.867399999999998</v>
      </c>
      <c r="AG46" s="13">
        <f>VLOOKUP(A:A,[1]TDSheet!$A:$W,23,0)</f>
        <v>10.892199999999999</v>
      </c>
      <c r="AH46" s="13">
        <f>VLOOKUP(A:A,[3]TDSheet!$A:$D,4,0)</f>
        <v>6.9560000000000004</v>
      </c>
      <c r="AI46" s="13">
        <f>VLOOKUP(A:A,[1]TDSheet!$A:$AI,35,0)</f>
        <v>0</v>
      </c>
      <c r="AJ46" s="13">
        <f t="shared" si="13"/>
        <v>0</v>
      </c>
      <c r="AK46" s="13"/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232.298</v>
      </c>
      <c r="D47" s="8">
        <v>175.898</v>
      </c>
      <c r="E47" s="8">
        <v>179.27199999999999</v>
      </c>
      <c r="F47" s="8">
        <v>219.53200000000001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3">
        <f>VLOOKUP(A:A,[2]TDSheet!$A:$F,6,0)</f>
        <v>185.899</v>
      </c>
      <c r="K47" s="13">
        <f t="shared" si="9"/>
        <v>-6.6270000000000095</v>
      </c>
      <c r="L47" s="13">
        <f>VLOOKUP(A:A,[1]TDSheet!$A:$V,22,0)</f>
        <v>0</v>
      </c>
      <c r="M47" s="13">
        <f>VLOOKUP(A:A,[1]TDSheet!$A:$X,24,0)</f>
        <v>0</v>
      </c>
      <c r="N47" s="13"/>
      <c r="O47" s="13"/>
      <c r="P47" s="13"/>
      <c r="Q47" s="13"/>
      <c r="R47" s="13"/>
      <c r="S47" s="13"/>
      <c r="T47" s="13"/>
      <c r="U47" s="13"/>
      <c r="V47" s="13"/>
      <c r="W47" s="13">
        <f t="shared" si="10"/>
        <v>23.176599999999997</v>
      </c>
      <c r="X47" s="15"/>
      <c r="Y47" s="16">
        <f t="shared" si="11"/>
        <v>9.472140003279172</v>
      </c>
      <c r="Z47" s="13">
        <f t="shared" si="12"/>
        <v>9.472140003279172</v>
      </c>
      <c r="AA47" s="13">
        <f>VLOOKUP(A:A,[1]TDSheet!$A:$AA,27,0)</f>
        <v>0</v>
      </c>
      <c r="AB47" s="13"/>
      <c r="AC47" s="13">
        <f>VLOOKUP(A:A,[1]TDSheet!$A:$AC,29,0)</f>
        <v>63.389000000000003</v>
      </c>
      <c r="AD47" s="13">
        <v>0</v>
      </c>
      <c r="AE47" s="13">
        <f>VLOOKUP(A:A,[1]TDSheet!$A:$AF,32,0)</f>
        <v>22.2348</v>
      </c>
      <c r="AF47" s="13">
        <f>VLOOKUP(A:A,[1]TDSheet!$A:$AG,33,0)</f>
        <v>23.616800000000001</v>
      </c>
      <c r="AG47" s="13">
        <f>VLOOKUP(A:A,[1]TDSheet!$A:$W,23,0)</f>
        <v>21.289400000000001</v>
      </c>
      <c r="AH47" s="13">
        <f>VLOOKUP(A:A,[3]TDSheet!$A:$D,4,0)</f>
        <v>23.731000000000002</v>
      </c>
      <c r="AI47" s="19" t="str">
        <f>VLOOKUP(A:A,[1]TDSheet!$A:$AI,35,0)</f>
        <v>увел</v>
      </c>
      <c r="AJ47" s="13">
        <f t="shared" si="13"/>
        <v>0</v>
      </c>
      <c r="AK47" s="13"/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173.97800000000001</v>
      </c>
      <c r="D48" s="8">
        <v>173.63800000000001</v>
      </c>
      <c r="E48" s="8">
        <v>171.23699999999999</v>
      </c>
      <c r="F48" s="8">
        <v>174.93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172.15899999999999</v>
      </c>
      <c r="K48" s="13">
        <f t="shared" si="9"/>
        <v>-0.92199999999999704</v>
      </c>
      <c r="L48" s="13">
        <f>VLOOKUP(A:A,[1]TDSheet!$A:$V,22,0)</f>
        <v>60</v>
      </c>
      <c r="M48" s="13">
        <f>VLOOKUP(A:A,[1]TDSheet!$A:$X,24,0)</f>
        <v>0</v>
      </c>
      <c r="N48" s="13"/>
      <c r="O48" s="13"/>
      <c r="P48" s="13"/>
      <c r="Q48" s="13"/>
      <c r="R48" s="13"/>
      <c r="S48" s="13"/>
      <c r="T48" s="13"/>
      <c r="U48" s="13"/>
      <c r="V48" s="13"/>
      <c r="W48" s="13">
        <f t="shared" si="10"/>
        <v>29.488400000000002</v>
      </c>
      <c r="X48" s="15"/>
      <c r="Y48" s="16">
        <f t="shared" si="11"/>
        <v>7.9668615455568963</v>
      </c>
      <c r="Z48" s="13">
        <f t="shared" si="12"/>
        <v>5.9321631556815557</v>
      </c>
      <c r="AA48" s="13">
        <f>VLOOKUP(A:A,[1]TDSheet!$A:$AA,27,0)</f>
        <v>0</v>
      </c>
      <c r="AB48" s="13"/>
      <c r="AC48" s="13">
        <f>VLOOKUP(A:A,[1]TDSheet!$A:$AC,29,0)</f>
        <v>23.795000000000002</v>
      </c>
      <c r="AD48" s="13">
        <v>0</v>
      </c>
      <c r="AE48" s="13">
        <f>VLOOKUP(A:A,[1]TDSheet!$A:$AF,32,0)</f>
        <v>38.670999999999992</v>
      </c>
      <c r="AF48" s="13">
        <f>VLOOKUP(A:A,[1]TDSheet!$A:$AG,33,0)</f>
        <v>24.847600000000007</v>
      </c>
      <c r="AG48" s="13">
        <f>VLOOKUP(A:A,[1]TDSheet!$A:$W,23,0)</f>
        <v>30.500199999999996</v>
      </c>
      <c r="AH48" s="13">
        <f>VLOOKUP(A:A,[3]TDSheet!$A:$D,4,0)</f>
        <v>25.512</v>
      </c>
      <c r="AI48" s="13" t="str">
        <f>VLOOKUP(A:A,[1]TDSheet!$A:$AI,35,0)</f>
        <v>увел</v>
      </c>
      <c r="AJ48" s="13">
        <f t="shared" si="13"/>
        <v>0</v>
      </c>
      <c r="AK48" s="13"/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306.53399999999999</v>
      </c>
      <c r="D49" s="8">
        <v>1324.5</v>
      </c>
      <c r="E49" s="8">
        <v>1099.6890000000001</v>
      </c>
      <c r="F49" s="8">
        <v>500.44600000000003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1090.3150000000001</v>
      </c>
      <c r="K49" s="13">
        <f t="shared" si="9"/>
        <v>9.3740000000000236</v>
      </c>
      <c r="L49" s="13">
        <f>VLOOKUP(A:A,[1]TDSheet!$A:$V,22,0)</f>
        <v>360</v>
      </c>
      <c r="M49" s="13">
        <f>VLOOKUP(A:A,[1]TDSheet!$A:$X,24,0)</f>
        <v>0</v>
      </c>
      <c r="N49" s="13">
        <v>300</v>
      </c>
      <c r="O49" s="13"/>
      <c r="P49" s="13"/>
      <c r="Q49" s="13"/>
      <c r="R49" s="13"/>
      <c r="S49" s="13"/>
      <c r="T49" s="13"/>
      <c r="U49" s="13"/>
      <c r="V49" s="13"/>
      <c r="W49" s="13">
        <f t="shared" si="10"/>
        <v>194.52600000000001</v>
      </c>
      <c r="X49" s="15">
        <v>200</v>
      </c>
      <c r="Y49" s="16">
        <f t="shared" si="11"/>
        <v>6.9936460935813196</v>
      </c>
      <c r="Z49" s="13">
        <f t="shared" si="12"/>
        <v>2.5726432456329746</v>
      </c>
      <c r="AA49" s="13">
        <f>VLOOKUP(A:A,[1]TDSheet!$A:$AA,27,0)</f>
        <v>0</v>
      </c>
      <c r="AB49" s="13"/>
      <c r="AC49" s="13">
        <f>VLOOKUP(A:A,[1]TDSheet!$A:$AC,29,0)</f>
        <v>127.059</v>
      </c>
      <c r="AD49" s="13">
        <v>0</v>
      </c>
      <c r="AE49" s="13">
        <f>VLOOKUP(A:A,[1]TDSheet!$A:$AF,32,0)</f>
        <v>192.20459999999997</v>
      </c>
      <c r="AF49" s="13">
        <f>VLOOKUP(A:A,[1]TDSheet!$A:$AG,33,0)</f>
        <v>174.9486</v>
      </c>
      <c r="AG49" s="13">
        <f>VLOOKUP(A:A,[1]TDSheet!$A:$W,23,0)</f>
        <v>177.3622</v>
      </c>
      <c r="AH49" s="13">
        <f>VLOOKUP(A:A,[3]TDSheet!$A:$D,4,0)</f>
        <v>211.398</v>
      </c>
      <c r="AI49" s="13">
        <f>VLOOKUP(A:A,[1]TDSheet!$A:$AI,35,0)</f>
        <v>0</v>
      </c>
      <c r="AJ49" s="13">
        <f t="shared" si="13"/>
        <v>200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84.730999999999995</v>
      </c>
      <c r="D50" s="8">
        <v>66.900999999999996</v>
      </c>
      <c r="E50" s="8">
        <v>70.715999999999994</v>
      </c>
      <c r="F50" s="8">
        <v>74.212000000000003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78.400000000000006</v>
      </c>
      <c r="K50" s="13">
        <f t="shared" si="9"/>
        <v>-7.6840000000000117</v>
      </c>
      <c r="L50" s="13">
        <f>VLOOKUP(A:A,[1]TDSheet!$A:$V,22,0)</f>
        <v>40</v>
      </c>
      <c r="M50" s="13">
        <f>VLOOKUP(A:A,[1]TDSheet!$A:$X,24,0)</f>
        <v>0</v>
      </c>
      <c r="N50" s="13"/>
      <c r="O50" s="13"/>
      <c r="P50" s="13"/>
      <c r="Q50" s="13"/>
      <c r="R50" s="13"/>
      <c r="S50" s="13"/>
      <c r="T50" s="13"/>
      <c r="U50" s="13"/>
      <c r="V50" s="13"/>
      <c r="W50" s="13">
        <f t="shared" si="10"/>
        <v>14.143199999999998</v>
      </c>
      <c r="X50" s="15"/>
      <c r="Y50" s="16">
        <f t="shared" si="11"/>
        <v>8.0754001923185719</v>
      </c>
      <c r="Z50" s="13">
        <f t="shared" si="12"/>
        <v>5.2471859268058152</v>
      </c>
      <c r="AA50" s="13">
        <f>VLOOKUP(A:A,[1]TDSheet!$A:$AA,27,0)</f>
        <v>0</v>
      </c>
      <c r="AB50" s="13"/>
      <c r="AC50" s="13">
        <f>VLOOKUP(A:A,[1]TDSheet!$A:$AC,29,0)</f>
        <v>0</v>
      </c>
      <c r="AD50" s="13">
        <v>0</v>
      </c>
      <c r="AE50" s="13">
        <f>VLOOKUP(A:A,[1]TDSheet!$A:$AF,32,0)</f>
        <v>12.635</v>
      </c>
      <c r="AF50" s="13">
        <f>VLOOKUP(A:A,[1]TDSheet!$A:$AG,33,0)</f>
        <v>12.506</v>
      </c>
      <c r="AG50" s="13">
        <f>VLOOKUP(A:A,[1]TDSheet!$A:$W,23,0)</f>
        <v>16.015599999999999</v>
      </c>
      <c r="AH50" s="13">
        <f>VLOOKUP(A:A,[3]TDSheet!$A:$D,4,0)</f>
        <v>12.914999999999999</v>
      </c>
      <c r="AI50" s="13">
        <f>VLOOKUP(A:A,[1]TDSheet!$A:$AI,35,0)</f>
        <v>0</v>
      </c>
      <c r="AJ50" s="13">
        <f t="shared" si="13"/>
        <v>0</v>
      </c>
      <c r="AK50" s="13"/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100.70399999999999</v>
      </c>
      <c r="D51" s="8">
        <v>229.79599999999999</v>
      </c>
      <c r="E51" s="8">
        <v>139.089</v>
      </c>
      <c r="F51" s="8">
        <v>189.96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35</v>
      </c>
      <c r="J51" s="13">
        <f>VLOOKUP(A:A,[2]TDSheet!$A:$F,6,0)</f>
        <v>136.173</v>
      </c>
      <c r="K51" s="13">
        <f t="shared" si="9"/>
        <v>2.9159999999999968</v>
      </c>
      <c r="L51" s="13">
        <f>VLOOKUP(A:A,[1]TDSheet!$A:$V,22,0)</f>
        <v>40</v>
      </c>
      <c r="M51" s="13">
        <f>VLOOKUP(A:A,[1]TDSheet!$A:$X,24,0)</f>
        <v>0</v>
      </c>
      <c r="N51" s="13"/>
      <c r="O51" s="13"/>
      <c r="P51" s="13"/>
      <c r="Q51" s="13"/>
      <c r="R51" s="13"/>
      <c r="S51" s="13"/>
      <c r="T51" s="13"/>
      <c r="U51" s="13"/>
      <c r="V51" s="13"/>
      <c r="W51" s="13">
        <f t="shared" si="10"/>
        <v>27.817799999999998</v>
      </c>
      <c r="X51" s="15"/>
      <c r="Y51" s="16">
        <f t="shared" si="11"/>
        <v>8.2666494115278706</v>
      </c>
      <c r="Z51" s="13">
        <f t="shared" si="12"/>
        <v>6.8287211785259805</v>
      </c>
      <c r="AA51" s="13">
        <f>VLOOKUP(A:A,[1]TDSheet!$A:$AA,27,0)</f>
        <v>0</v>
      </c>
      <c r="AB51" s="13"/>
      <c r="AC51" s="13">
        <f>VLOOKUP(A:A,[1]TDSheet!$A:$AC,29,0)</f>
        <v>0</v>
      </c>
      <c r="AD51" s="13">
        <v>0</v>
      </c>
      <c r="AE51" s="13">
        <f>VLOOKUP(A:A,[1]TDSheet!$A:$AF,32,0)</f>
        <v>34.323999999999998</v>
      </c>
      <c r="AF51" s="13">
        <f>VLOOKUP(A:A,[1]TDSheet!$A:$AG,33,0)</f>
        <v>27.187800000000003</v>
      </c>
      <c r="AG51" s="13">
        <f>VLOOKUP(A:A,[1]TDSheet!$A:$W,23,0)</f>
        <v>31.4466</v>
      </c>
      <c r="AH51" s="13">
        <f>VLOOKUP(A:A,[3]TDSheet!$A:$D,4,0)</f>
        <v>16.18</v>
      </c>
      <c r="AI51" s="13" t="str">
        <f>VLOOKUP(A:A,[1]TDSheet!$A:$AI,35,0)</f>
        <v>увел</v>
      </c>
      <c r="AJ51" s="13">
        <f t="shared" si="13"/>
        <v>0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72.548000000000002</v>
      </c>
      <c r="D52" s="8">
        <v>140.92599999999999</v>
      </c>
      <c r="E52" s="8">
        <v>118.69</v>
      </c>
      <c r="F52" s="8">
        <v>88.24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30</v>
      </c>
      <c r="J52" s="13">
        <f>VLOOKUP(A:A,[2]TDSheet!$A:$F,6,0)</f>
        <v>149.98500000000001</v>
      </c>
      <c r="K52" s="13">
        <f t="shared" si="9"/>
        <v>-31.295000000000016</v>
      </c>
      <c r="L52" s="13">
        <f>VLOOKUP(A:A,[1]TDSheet!$A:$V,22,0)</f>
        <v>40</v>
      </c>
      <c r="M52" s="13">
        <f>VLOOKUP(A:A,[1]TDSheet!$A:$X,24,0)</f>
        <v>0</v>
      </c>
      <c r="N52" s="13"/>
      <c r="O52" s="13"/>
      <c r="P52" s="13"/>
      <c r="Q52" s="13"/>
      <c r="R52" s="13"/>
      <c r="S52" s="13"/>
      <c r="T52" s="13"/>
      <c r="U52" s="13"/>
      <c r="V52" s="13"/>
      <c r="W52" s="13">
        <f t="shared" si="10"/>
        <v>18.932600000000001</v>
      </c>
      <c r="X52" s="15"/>
      <c r="Y52" s="16">
        <f t="shared" si="11"/>
        <v>6.7735017905623103</v>
      </c>
      <c r="Z52" s="13">
        <f t="shared" si="12"/>
        <v>4.6607439020525439</v>
      </c>
      <c r="AA52" s="13">
        <f>VLOOKUP(A:A,[1]TDSheet!$A:$AA,27,0)</f>
        <v>0</v>
      </c>
      <c r="AB52" s="13"/>
      <c r="AC52" s="13">
        <f>VLOOKUP(A:A,[1]TDSheet!$A:$AC,29,0)</f>
        <v>24.027000000000001</v>
      </c>
      <c r="AD52" s="13">
        <v>0</v>
      </c>
      <c r="AE52" s="13">
        <f>VLOOKUP(A:A,[1]TDSheet!$A:$AF,32,0)</f>
        <v>19.511599999999998</v>
      </c>
      <c r="AF52" s="13">
        <f>VLOOKUP(A:A,[1]TDSheet!$A:$AG,33,0)</f>
        <v>15.9298</v>
      </c>
      <c r="AG52" s="13">
        <f>VLOOKUP(A:A,[1]TDSheet!$A:$W,23,0)</f>
        <v>20.4542</v>
      </c>
      <c r="AH52" s="13">
        <f>VLOOKUP(A:A,[3]TDSheet!$A:$D,4,0)</f>
        <v>29.207999999999998</v>
      </c>
      <c r="AI52" s="13" t="str">
        <f>VLOOKUP(A:A,[1]TDSheet!$A:$AI,35,0)</f>
        <v>увел</v>
      </c>
      <c r="AJ52" s="13">
        <f t="shared" si="13"/>
        <v>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248.417</v>
      </c>
      <c r="D53" s="8">
        <v>945.30600000000004</v>
      </c>
      <c r="E53" s="8">
        <v>374.18900000000002</v>
      </c>
      <c r="F53" s="8">
        <v>268.15899999999999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3">
        <f>VLOOKUP(A:A,[2]TDSheet!$A:$F,6,0)</f>
        <v>390.99</v>
      </c>
      <c r="K53" s="13">
        <f t="shared" si="9"/>
        <v>-16.800999999999988</v>
      </c>
      <c r="L53" s="13">
        <f>VLOOKUP(A:A,[1]TDSheet!$A:$V,22,0)</f>
        <v>140</v>
      </c>
      <c r="M53" s="13">
        <f>VLOOKUP(A:A,[1]TDSheet!$A:$X,24,0)</f>
        <v>0</v>
      </c>
      <c r="N53" s="13">
        <v>70</v>
      </c>
      <c r="O53" s="13"/>
      <c r="P53" s="13"/>
      <c r="Q53" s="13"/>
      <c r="R53" s="13"/>
      <c r="S53" s="13"/>
      <c r="T53" s="13"/>
      <c r="U53" s="13"/>
      <c r="V53" s="13"/>
      <c r="W53" s="13">
        <f t="shared" si="10"/>
        <v>67.235800000000012</v>
      </c>
      <c r="X53" s="15">
        <v>100</v>
      </c>
      <c r="Y53" s="16">
        <f t="shared" si="11"/>
        <v>8.5989755457657964</v>
      </c>
      <c r="Z53" s="13">
        <f t="shared" si="12"/>
        <v>3.9883365706959677</v>
      </c>
      <c r="AA53" s="13">
        <f>VLOOKUP(A:A,[1]TDSheet!$A:$AA,27,0)</f>
        <v>0</v>
      </c>
      <c r="AB53" s="13"/>
      <c r="AC53" s="13">
        <f>VLOOKUP(A:A,[1]TDSheet!$A:$AC,29,0)</f>
        <v>38.01</v>
      </c>
      <c r="AD53" s="13">
        <v>0</v>
      </c>
      <c r="AE53" s="13">
        <f>VLOOKUP(A:A,[1]TDSheet!$A:$AF,32,0)</f>
        <v>74.128799999999998</v>
      </c>
      <c r="AF53" s="13">
        <f>VLOOKUP(A:A,[1]TDSheet!$A:$AG,33,0)</f>
        <v>65.118599999999986</v>
      </c>
      <c r="AG53" s="13">
        <f>VLOOKUP(A:A,[1]TDSheet!$A:$W,23,0)</f>
        <v>71.349800000000002</v>
      </c>
      <c r="AH53" s="13">
        <f>VLOOKUP(A:A,[3]TDSheet!$A:$D,4,0)</f>
        <v>82.927000000000007</v>
      </c>
      <c r="AI53" s="13">
        <f>VLOOKUP(A:A,[1]TDSheet!$A:$AI,35,0)</f>
        <v>0</v>
      </c>
      <c r="AJ53" s="13">
        <f t="shared" si="13"/>
        <v>100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170.93799999999999</v>
      </c>
      <c r="D54" s="8">
        <v>731.702</v>
      </c>
      <c r="E54" s="8">
        <v>293.53100000000001</v>
      </c>
      <c r="F54" s="8">
        <v>246.17400000000001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3">
        <f>VLOOKUP(A:A,[2]TDSheet!$A:$F,6,0)</f>
        <v>349.57400000000001</v>
      </c>
      <c r="K54" s="13">
        <f t="shared" si="9"/>
        <v>-56.043000000000006</v>
      </c>
      <c r="L54" s="13">
        <f>VLOOKUP(A:A,[1]TDSheet!$A:$V,22,0)</f>
        <v>100</v>
      </c>
      <c r="M54" s="13">
        <f>VLOOKUP(A:A,[1]TDSheet!$A:$X,24,0)</f>
        <v>0</v>
      </c>
      <c r="N54" s="13"/>
      <c r="O54" s="13"/>
      <c r="P54" s="13"/>
      <c r="Q54" s="13"/>
      <c r="R54" s="13"/>
      <c r="S54" s="13"/>
      <c r="T54" s="13"/>
      <c r="U54" s="13"/>
      <c r="V54" s="13"/>
      <c r="W54" s="13">
        <f t="shared" si="10"/>
        <v>46.043400000000005</v>
      </c>
      <c r="X54" s="15">
        <v>50</v>
      </c>
      <c r="Y54" s="16">
        <f t="shared" si="11"/>
        <v>8.6043602340400565</v>
      </c>
      <c r="Z54" s="13">
        <f t="shared" si="12"/>
        <v>5.3465643284379514</v>
      </c>
      <c r="AA54" s="13">
        <f>VLOOKUP(A:A,[1]TDSheet!$A:$AA,27,0)</f>
        <v>0</v>
      </c>
      <c r="AB54" s="13"/>
      <c r="AC54" s="13">
        <f>VLOOKUP(A:A,[1]TDSheet!$A:$AC,29,0)</f>
        <v>63.314</v>
      </c>
      <c r="AD54" s="13">
        <v>0</v>
      </c>
      <c r="AE54" s="13">
        <f>VLOOKUP(A:A,[1]TDSheet!$A:$AF,32,0)</f>
        <v>23.896599999999999</v>
      </c>
      <c r="AF54" s="13">
        <f>VLOOKUP(A:A,[1]TDSheet!$A:$AG,33,0)</f>
        <v>42.216799999999999</v>
      </c>
      <c r="AG54" s="13">
        <f>VLOOKUP(A:A,[1]TDSheet!$A:$W,23,0)</f>
        <v>51.980999999999995</v>
      </c>
      <c r="AH54" s="13">
        <f>VLOOKUP(A:A,[3]TDSheet!$A:$D,4,0)</f>
        <v>65.677000000000007</v>
      </c>
      <c r="AI54" s="13" t="str">
        <f>VLOOKUP(A:A,[1]TDSheet!$A:$AI,35,0)</f>
        <v>зв50</v>
      </c>
      <c r="AJ54" s="13">
        <f t="shared" si="13"/>
        <v>50</v>
      </c>
      <c r="AK54" s="13"/>
      <c r="AL54" s="13"/>
      <c r="AM54" s="13"/>
    </row>
    <row r="55" spans="1:39" s="1" customFormat="1" ht="21.95" customHeight="1" outlineLevel="1" x14ac:dyDescent="0.2">
      <c r="A55" s="7" t="s">
        <v>58</v>
      </c>
      <c r="B55" s="7" t="s">
        <v>8</v>
      </c>
      <c r="C55" s="8">
        <v>174.58099999999999</v>
      </c>
      <c r="D55" s="8">
        <v>533.79999999999995</v>
      </c>
      <c r="E55" s="8">
        <v>335.512</v>
      </c>
      <c r="F55" s="8">
        <v>215.71199999999999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3">
        <f>VLOOKUP(A:A,[2]TDSheet!$A:$F,6,0)</f>
        <v>339.577</v>
      </c>
      <c r="K55" s="13">
        <f t="shared" si="9"/>
        <v>-4.0649999999999977</v>
      </c>
      <c r="L55" s="13">
        <f>VLOOKUP(A:A,[1]TDSheet!$A:$V,22,0)</f>
        <v>80</v>
      </c>
      <c r="M55" s="13">
        <f>VLOOKUP(A:A,[1]TDSheet!$A:$X,24,0)</f>
        <v>0</v>
      </c>
      <c r="N55" s="13">
        <v>90</v>
      </c>
      <c r="O55" s="13"/>
      <c r="P55" s="13"/>
      <c r="Q55" s="13"/>
      <c r="R55" s="13"/>
      <c r="S55" s="13"/>
      <c r="T55" s="13"/>
      <c r="U55" s="13"/>
      <c r="V55" s="13"/>
      <c r="W55" s="13">
        <f t="shared" si="10"/>
        <v>54.373199999999997</v>
      </c>
      <c r="X55" s="15">
        <v>100</v>
      </c>
      <c r="Y55" s="16">
        <f t="shared" si="11"/>
        <v>8.9329301935512344</v>
      </c>
      <c r="Z55" s="13">
        <f t="shared" si="12"/>
        <v>3.9672485709871776</v>
      </c>
      <c r="AA55" s="13">
        <f>VLOOKUP(A:A,[1]TDSheet!$A:$AA,27,0)</f>
        <v>0</v>
      </c>
      <c r="AB55" s="13"/>
      <c r="AC55" s="13">
        <f>VLOOKUP(A:A,[1]TDSheet!$A:$AC,29,0)</f>
        <v>63.646000000000001</v>
      </c>
      <c r="AD55" s="13">
        <v>0</v>
      </c>
      <c r="AE55" s="13">
        <f>VLOOKUP(A:A,[1]TDSheet!$A:$AF,32,0)</f>
        <v>45.259399999999999</v>
      </c>
      <c r="AF55" s="13">
        <f>VLOOKUP(A:A,[1]TDSheet!$A:$AG,33,0)</f>
        <v>45.599800000000002</v>
      </c>
      <c r="AG55" s="13">
        <f>VLOOKUP(A:A,[1]TDSheet!$A:$W,23,0)</f>
        <v>52.507799999999996</v>
      </c>
      <c r="AH55" s="13">
        <f>VLOOKUP(A:A,[3]TDSheet!$A:$D,4,0)</f>
        <v>71.456999999999994</v>
      </c>
      <c r="AI55" s="13">
        <f>VLOOKUP(A:A,[1]TDSheet!$A:$AI,35,0)</f>
        <v>0</v>
      </c>
      <c r="AJ55" s="13">
        <f t="shared" si="13"/>
        <v>100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14</v>
      </c>
      <c r="C56" s="8">
        <v>1616</v>
      </c>
      <c r="D56" s="8">
        <v>2396</v>
      </c>
      <c r="E56" s="21">
        <v>2377</v>
      </c>
      <c r="F56" s="22">
        <v>1397</v>
      </c>
      <c r="G56" s="1" t="str">
        <f>VLOOKUP(A:A,[1]TDSheet!$A:$G,7,0)</f>
        <v>акк</v>
      </c>
      <c r="H56" s="1">
        <f>VLOOKUP(A:A,[1]TDSheet!$A:$H,8,0)</f>
        <v>0.35</v>
      </c>
      <c r="I56" s="1">
        <f>VLOOKUP(A:A,[1]TDSheet!$A:$I,9,0)</f>
        <v>40</v>
      </c>
      <c r="J56" s="13">
        <f>VLOOKUP(A:A,[2]TDSheet!$A:$F,6,0)</f>
        <v>1965</v>
      </c>
      <c r="K56" s="13">
        <f t="shared" si="9"/>
        <v>412</v>
      </c>
      <c r="L56" s="13">
        <f>VLOOKUP(A:A,[1]TDSheet!$A:$V,22,0)</f>
        <v>650</v>
      </c>
      <c r="M56" s="13">
        <f>VLOOKUP(A:A,[1]TDSheet!$A:$X,24,0)</f>
        <v>0</v>
      </c>
      <c r="N56" s="13">
        <v>500</v>
      </c>
      <c r="O56" s="13"/>
      <c r="P56" s="13"/>
      <c r="Q56" s="13"/>
      <c r="R56" s="13"/>
      <c r="S56" s="13"/>
      <c r="T56" s="13"/>
      <c r="U56" s="13"/>
      <c r="V56" s="13"/>
      <c r="W56" s="13">
        <f t="shared" si="10"/>
        <v>386.6</v>
      </c>
      <c r="X56" s="15">
        <v>600</v>
      </c>
      <c r="Y56" s="16">
        <f t="shared" si="11"/>
        <v>8.1401965856182095</v>
      </c>
      <c r="Z56" s="13">
        <f t="shared" si="12"/>
        <v>3.6135540610450074</v>
      </c>
      <c r="AA56" s="13">
        <f>VLOOKUP(A:A,[1]TDSheet!$A:$AA,27,0)</f>
        <v>0</v>
      </c>
      <c r="AB56" s="13"/>
      <c r="AC56" s="13">
        <f>VLOOKUP(A:A,[1]TDSheet!$A:$AC,29,0)</f>
        <v>444</v>
      </c>
      <c r="AD56" s="13">
        <v>0</v>
      </c>
      <c r="AE56" s="13">
        <f>VLOOKUP(A:A,[1]TDSheet!$A:$AF,32,0)</f>
        <v>468.8</v>
      </c>
      <c r="AF56" s="13">
        <f>VLOOKUP(A:A,[1]TDSheet!$A:$AG,33,0)</f>
        <v>374.6</v>
      </c>
      <c r="AG56" s="13">
        <f>VLOOKUP(A:A,[1]TDSheet!$A:$W,23,0)</f>
        <v>404</v>
      </c>
      <c r="AH56" s="13">
        <f>VLOOKUP(A:A,[3]TDSheet!$A:$D,4,0)</f>
        <v>378</v>
      </c>
      <c r="AI56" s="13" t="str">
        <f>VLOOKUP(A:A,[1]TDSheet!$A:$AI,35,0)</f>
        <v>ск-150</v>
      </c>
      <c r="AJ56" s="13">
        <f t="shared" si="13"/>
        <v>210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3096</v>
      </c>
      <c r="D57" s="8">
        <v>5631</v>
      </c>
      <c r="E57" s="21">
        <v>4933</v>
      </c>
      <c r="F57" s="22">
        <v>3174</v>
      </c>
      <c r="G57" s="1" t="str">
        <f>VLOOKUP(A:A,[1]TDSheet!$A:$G,7,0)</f>
        <v>акк</v>
      </c>
      <c r="H57" s="1">
        <f>VLOOKUP(A:A,[1]TDSheet!$A:$H,8,0)</f>
        <v>0.4</v>
      </c>
      <c r="I57" s="1">
        <f>VLOOKUP(A:A,[1]TDSheet!$A:$I,9,0)</f>
        <v>40</v>
      </c>
      <c r="J57" s="13">
        <f>VLOOKUP(A:A,[2]TDSheet!$A:$F,6,0)</f>
        <v>3846</v>
      </c>
      <c r="K57" s="13">
        <f t="shared" si="9"/>
        <v>1087</v>
      </c>
      <c r="L57" s="13">
        <f>VLOOKUP(A:A,[1]TDSheet!$A:$V,22,0)</f>
        <v>1600</v>
      </c>
      <c r="M57" s="13">
        <f>VLOOKUP(A:A,[1]TDSheet!$A:$X,24,0)</f>
        <v>0</v>
      </c>
      <c r="N57" s="13">
        <v>900</v>
      </c>
      <c r="O57" s="13"/>
      <c r="P57" s="13"/>
      <c r="Q57" s="13"/>
      <c r="R57" s="13"/>
      <c r="S57" s="13"/>
      <c r="T57" s="13"/>
      <c r="U57" s="13"/>
      <c r="V57" s="13"/>
      <c r="W57" s="13">
        <f t="shared" si="10"/>
        <v>811.4</v>
      </c>
      <c r="X57" s="15">
        <v>800</v>
      </c>
      <c r="Y57" s="16">
        <f t="shared" si="11"/>
        <v>7.9788020704954405</v>
      </c>
      <c r="Z57" s="13">
        <f t="shared" si="12"/>
        <v>3.9117574562484596</v>
      </c>
      <c r="AA57" s="13">
        <f>VLOOKUP(A:A,[1]TDSheet!$A:$AA,27,0)</f>
        <v>0</v>
      </c>
      <c r="AB57" s="13"/>
      <c r="AC57" s="13">
        <f>VLOOKUP(A:A,[1]TDSheet!$A:$AC,29,0)</f>
        <v>462</v>
      </c>
      <c r="AD57" s="13">
        <f>VLOOKUP(A:A,[4]TDSheet!$A:$D,4,0)</f>
        <v>414</v>
      </c>
      <c r="AE57" s="13">
        <f>VLOOKUP(A:A,[1]TDSheet!$A:$AF,32,0)</f>
        <v>888.2</v>
      </c>
      <c r="AF57" s="13">
        <f>VLOOKUP(A:A,[1]TDSheet!$A:$AG,33,0)</f>
        <v>866.2</v>
      </c>
      <c r="AG57" s="13">
        <f>VLOOKUP(A:A,[1]TDSheet!$A:$W,23,0)</f>
        <v>891.2</v>
      </c>
      <c r="AH57" s="13">
        <f>VLOOKUP(A:A,[3]TDSheet!$A:$D,4,0)</f>
        <v>640</v>
      </c>
      <c r="AI57" s="13" t="str">
        <f>VLOOKUP(A:A,[1]TDSheet!$A:$AI,35,0)</f>
        <v>ск-250</v>
      </c>
      <c r="AJ57" s="13">
        <f t="shared" si="13"/>
        <v>320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3135</v>
      </c>
      <c r="D58" s="8">
        <v>2803</v>
      </c>
      <c r="E58" s="8">
        <v>3654</v>
      </c>
      <c r="F58" s="8">
        <v>2237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45</v>
      </c>
      <c r="J58" s="13">
        <f>VLOOKUP(A:A,[2]TDSheet!$A:$F,6,0)</f>
        <v>3645</v>
      </c>
      <c r="K58" s="13">
        <f t="shared" si="9"/>
        <v>9</v>
      </c>
      <c r="L58" s="13">
        <f>VLOOKUP(A:A,[1]TDSheet!$A:$V,22,0)</f>
        <v>450</v>
      </c>
      <c r="M58" s="13">
        <f>VLOOKUP(A:A,[1]TDSheet!$A:$X,24,0)</f>
        <v>0</v>
      </c>
      <c r="N58" s="13">
        <v>1100</v>
      </c>
      <c r="O58" s="13"/>
      <c r="P58" s="13"/>
      <c r="Q58" s="13"/>
      <c r="R58" s="13"/>
      <c r="S58" s="13"/>
      <c r="T58" s="13"/>
      <c r="U58" s="13"/>
      <c r="V58" s="13"/>
      <c r="W58" s="13">
        <f t="shared" si="10"/>
        <v>586.79999999999995</v>
      </c>
      <c r="X58" s="15">
        <v>1000</v>
      </c>
      <c r="Y58" s="16">
        <f t="shared" si="11"/>
        <v>8.1578050443081125</v>
      </c>
      <c r="Z58" s="13">
        <f t="shared" si="12"/>
        <v>3.8122017723244719</v>
      </c>
      <c r="AA58" s="13">
        <f>VLOOKUP(A:A,[1]TDSheet!$A:$AA,27,0)</f>
        <v>0</v>
      </c>
      <c r="AB58" s="13"/>
      <c r="AC58" s="13">
        <f>VLOOKUP(A:A,[1]TDSheet!$A:$AC,29,0)</f>
        <v>380</v>
      </c>
      <c r="AD58" s="13">
        <f>VLOOKUP(A:A,[4]TDSheet!$A:$D,4,0)</f>
        <v>340</v>
      </c>
      <c r="AE58" s="13">
        <f>VLOOKUP(A:A,[1]TDSheet!$A:$AF,32,0)</f>
        <v>839.6</v>
      </c>
      <c r="AF58" s="13">
        <f>VLOOKUP(A:A,[1]TDSheet!$A:$AG,33,0)</f>
        <v>775</v>
      </c>
      <c r="AG58" s="13">
        <f>VLOOKUP(A:A,[1]TDSheet!$A:$W,23,0)</f>
        <v>582.79999999999995</v>
      </c>
      <c r="AH58" s="13">
        <f>VLOOKUP(A:A,[3]TDSheet!$A:$D,4,0)</f>
        <v>649</v>
      </c>
      <c r="AI58" s="18" t="s">
        <v>148</v>
      </c>
      <c r="AJ58" s="13">
        <f t="shared" si="13"/>
        <v>450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612.96400000000006</v>
      </c>
      <c r="D59" s="8">
        <v>1294.316</v>
      </c>
      <c r="E59" s="21">
        <v>1097</v>
      </c>
      <c r="F59" s="22">
        <v>704</v>
      </c>
      <c r="G59" s="1" t="str">
        <f>VLOOKUP(A:A,[1]TDSheet!$A:$G,7,0)</f>
        <v>акк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624.55100000000004</v>
      </c>
      <c r="K59" s="13">
        <f t="shared" si="9"/>
        <v>472.44899999999996</v>
      </c>
      <c r="L59" s="13">
        <f>VLOOKUP(A:A,[1]TDSheet!$A:$V,22,0)</f>
        <v>250</v>
      </c>
      <c r="M59" s="13">
        <f>VLOOKUP(A:A,[1]TDSheet!$A:$X,24,0)</f>
        <v>0</v>
      </c>
      <c r="N59" s="13">
        <v>300</v>
      </c>
      <c r="O59" s="13"/>
      <c r="P59" s="13"/>
      <c r="Q59" s="13"/>
      <c r="R59" s="13"/>
      <c r="S59" s="13"/>
      <c r="T59" s="13"/>
      <c r="U59" s="13"/>
      <c r="V59" s="13"/>
      <c r="W59" s="13">
        <f t="shared" si="10"/>
        <v>189.7962</v>
      </c>
      <c r="X59" s="15">
        <v>300</v>
      </c>
      <c r="Y59" s="16">
        <f t="shared" si="11"/>
        <v>8.1877297859493492</v>
      </c>
      <c r="Z59" s="13">
        <f t="shared" si="12"/>
        <v>3.709241807791726</v>
      </c>
      <c r="AA59" s="13">
        <f>VLOOKUP(A:A,[1]TDSheet!$A:$AA,27,0)</f>
        <v>0</v>
      </c>
      <c r="AB59" s="13"/>
      <c r="AC59" s="13">
        <f>VLOOKUP(A:A,[1]TDSheet!$A:$AC,29,0)</f>
        <v>148.01900000000001</v>
      </c>
      <c r="AD59" s="13">
        <v>0</v>
      </c>
      <c r="AE59" s="13">
        <f>VLOOKUP(A:A,[1]TDSheet!$A:$AF,32,0)</f>
        <v>217.6302</v>
      </c>
      <c r="AF59" s="13">
        <f>VLOOKUP(A:A,[1]TDSheet!$A:$AG,33,0)</f>
        <v>182.2302</v>
      </c>
      <c r="AG59" s="13">
        <f>VLOOKUP(A:A,[1]TDSheet!$A:$W,23,0)</f>
        <v>187.99619999999999</v>
      </c>
      <c r="AH59" s="13">
        <f>VLOOKUP(A:A,[3]TDSheet!$A:$D,4,0)</f>
        <v>85.441999999999993</v>
      </c>
      <c r="AI59" s="13">
        <f>VLOOKUP(A:A,[1]TDSheet!$A:$AI,35,0)</f>
        <v>0</v>
      </c>
      <c r="AJ59" s="13">
        <f t="shared" si="13"/>
        <v>300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14</v>
      </c>
      <c r="C60" s="8">
        <v>802</v>
      </c>
      <c r="D60" s="8">
        <v>520</v>
      </c>
      <c r="E60" s="8">
        <v>356</v>
      </c>
      <c r="F60" s="8">
        <v>960</v>
      </c>
      <c r="G60" s="1">
        <f>VLOOKUP(A:A,[1]TDSheet!$A:$G,7,0)</f>
        <v>0</v>
      </c>
      <c r="H60" s="1">
        <f>VLOOKUP(A:A,[1]TDSheet!$A:$H,8,0)</f>
        <v>0.1</v>
      </c>
      <c r="I60" s="1">
        <f>VLOOKUP(A:A,[1]TDSheet!$A:$I,9,0)</f>
        <v>730</v>
      </c>
      <c r="J60" s="13">
        <f>VLOOKUP(A:A,[2]TDSheet!$A:$F,6,0)</f>
        <v>362</v>
      </c>
      <c r="K60" s="13">
        <f t="shared" si="9"/>
        <v>-6</v>
      </c>
      <c r="L60" s="13">
        <f>VLOOKUP(A:A,[1]TDSheet!$A:$V,22,0)</f>
        <v>0</v>
      </c>
      <c r="M60" s="13">
        <f>VLOOKUP(A:A,[1]TDSheet!$A:$X,24,0)</f>
        <v>0</v>
      </c>
      <c r="N60" s="13"/>
      <c r="O60" s="13"/>
      <c r="P60" s="13"/>
      <c r="Q60" s="13"/>
      <c r="R60" s="13"/>
      <c r="S60" s="13"/>
      <c r="T60" s="13"/>
      <c r="U60" s="13"/>
      <c r="V60" s="13"/>
      <c r="W60" s="13">
        <f t="shared" si="10"/>
        <v>71.2</v>
      </c>
      <c r="X60" s="15"/>
      <c r="Y60" s="16">
        <f t="shared" si="11"/>
        <v>13.48314606741573</v>
      </c>
      <c r="Z60" s="13">
        <f t="shared" si="12"/>
        <v>13.48314606741573</v>
      </c>
      <c r="AA60" s="13">
        <f>VLOOKUP(A:A,[1]TDSheet!$A:$AA,27,0)</f>
        <v>0</v>
      </c>
      <c r="AB60" s="13"/>
      <c r="AC60" s="13">
        <f>VLOOKUP(A:A,[1]TDSheet!$A:$AC,29,0)</f>
        <v>0</v>
      </c>
      <c r="AD60" s="13">
        <v>0</v>
      </c>
      <c r="AE60" s="13">
        <f>VLOOKUP(A:A,[1]TDSheet!$A:$AF,32,0)</f>
        <v>86.8</v>
      </c>
      <c r="AF60" s="13">
        <f>VLOOKUP(A:A,[1]TDSheet!$A:$AG,33,0)</f>
        <v>75.599999999999994</v>
      </c>
      <c r="AG60" s="13">
        <f>VLOOKUP(A:A,[1]TDSheet!$A:$W,23,0)</f>
        <v>65.2</v>
      </c>
      <c r="AH60" s="13">
        <f>VLOOKUP(A:A,[3]TDSheet!$A:$D,4,0)</f>
        <v>68</v>
      </c>
      <c r="AI60" s="13" t="str">
        <f>VLOOKUP(A:A,[1]TDSheet!$A:$AI,35,0)</f>
        <v>склад</v>
      </c>
      <c r="AJ60" s="13">
        <f t="shared" si="13"/>
        <v>0</v>
      </c>
      <c r="AK60" s="13"/>
      <c r="AL60" s="13"/>
      <c r="AM60" s="13"/>
    </row>
    <row r="61" spans="1:39" s="1" customFormat="1" ht="11.1" customHeight="1" outlineLevel="1" x14ac:dyDescent="0.2">
      <c r="A61" s="7" t="s">
        <v>114</v>
      </c>
      <c r="B61" s="7" t="s">
        <v>14</v>
      </c>
      <c r="C61" s="8">
        <v>108</v>
      </c>
      <c r="D61" s="8">
        <v>156</v>
      </c>
      <c r="E61" s="8">
        <v>123</v>
      </c>
      <c r="F61" s="8">
        <v>60</v>
      </c>
      <c r="G61" s="1" t="str">
        <f>VLOOKUP(A:A,[1]TDSheet!$A:$G,7,0)</f>
        <v>нов</v>
      </c>
      <c r="H61" s="1">
        <f>VLOOKUP(A:A,[1]TDSheet!$A:$H,8,0)</f>
        <v>0.4</v>
      </c>
      <c r="I61" s="1" t="e">
        <f>VLOOKUP(A:A,[1]TDSheet!$A:$I,9,0)</f>
        <v>#N/A</v>
      </c>
      <c r="J61" s="13">
        <f>VLOOKUP(A:A,[2]TDSheet!$A:$F,6,0)</f>
        <v>129</v>
      </c>
      <c r="K61" s="13">
        <f t="shared" si="9"/>
        <v>-6</v>
      </c>
      <c r="L61" s="13">
        <f>VLOOKUP(A:A,[1]TDSheet!$A:$V,22,0)</f>
        <v>40</v>
      </c>
      <c r="M61" s="13">
        <f>VLOOKUP(A:A,[1]TDSheet!$A:$X,24,0)</f>
        <v>0</v>
      </c>
      <c r="N61" s="13"/>
      <c r="O61" s="13"/>
      <c r="P61" s="13"/>
      <c r="Q61" s="13"/>
      <c r="R61" s="13"/>
      <c r="S61" s="13"/>
      <c r="T61" s="13"/>
      <c r="U61" s="13"/>
      <c r="V61" s="13"/>
      <c r="W61" s="13">
        <f t="shared" si="10"/>
        <v>8.6</v>
      </c>
      <c r="X61" s="15"/>
      <c r="Y61" s="16">
        <f t="shared" si="11"/>
        <v>11.627906976744187</v>
      </c>
      <c r="Z61" s="13">
        <f t="shared" si="12"/>
        <v>6.9767441860465116</v>
      </c>
      <c r="AA61" s="13">
        <f>VLOOKUP(A:A,[1]TDSheet!$A:$AA,27,0)</f>
        <v>0</v>
      </c>
      <c r="AB61" s="13"/>
      <c r="AC61" s="13">
        <f>VLOOKUP(A:A,[1]TDSheet!$A:$AC,29,0)</f>
        <v>80</v>
      </c>
      <c r="AD61" s="13">
        <v>0</v>
      </c>
      <c r="AE61" s="13">
        <f>VLOOKUP(A:A,[1]TDSheet!$A:$AF,32,0)</f>
        <v>22.8</v>
      </c>
      <c r="AF61" s="13">
        <f>VLOOKUP(A:A,[1]TDSheet!$A:$AG,33,0)</f>
        <v>11.6</v>
      </c>
      <c r="AG61" s="13">
        <f>VLOOKUP(A:A,[1]TDSheet!$A:$W,23,0)</f>
        <v>13.2</v>
      </c>
      <c r="AH61" s="13">
        <f>VLOOKUP(A:A,[3]TDSheet!$A:$D,4,0)</f>
        <v>5</v>
      </c>
      <c r="AI61" s="13" t="str">
        <f>VLOOKUP(A:A,[1]TDSheet!$A:$AI,35,0)</f>
        <v>увел</v>
      </c>
      <c r="AJ61" s="13">
        <f t="shared" si="13"/>
        <v>0</v>
      </c>
      <c r="AK61" s="13"/>
      <c r="AL61" s="13"/>
      <c r="AM61" s="13"/>
    </row>
    <row r="62" spans="1:39" s="1" customFormat="1" ht="21.95" customHeight="1" outlineLevel="1" x14ac:dyDescent="0.2">
      <c r="A62" s="7" t="s">
        <v>64</v>
      </c>
      <c r="B62" s="7" t="s">
        <v>14</v>
      </c>
      <c r="C62" s="8">
        <v>414</v>
      </c>
      <c r="D62" s="8">
        <v>1943</v>
      </c>
      <c r="E62" s="8">
        <v>1361</v>
      </c>
      <c r="F62" s="8">
        <v>967</v>
      </c>
      <c r="G62" s="1">
        <f>VLOOKUP(A:A,[1]TDSheet!$A:$G,7,0)</f>
        <v>0</v>
      </c>
      <c r="H62" s="1">
        <f>VLOOKUP(A:A,[1]TDSheet!$A:$H,8,0)</f>
        <v>0.35</v>
      </c>
      <c r="I62" s="1">
        <f>VLOOKUP(A:A,[1]TDSheet!$A:$I,9,0)</f>
        <v>40</v>
      </c>
      <c r="J62" s="13">
        <f>VLOOKUP(A:A,[2]TDSheet!$A:$F,6,0)</f>
        <v>1403</v>
      </c>
      <c r="K62" s="13">
        <f t="shared" si="9"/>
        <v>-42</v>
      </c>
      <c r="L62" s="13">
        <f>VLOOKUP(A:A,[1]TDSheet!$A:$V,22,0)</f>
        <v>400</v>
      </c>
      <c r="M62" s="13">
        <f>VLOOKUP(A:A,[1]TDSheet!$A:$X,24,0)</f>
        <v>0</v>
      </c>
      <c r="N62" s="13">
        <v>200</v>
      </c>
      <c r="O62" s="13"/>
      <c r="P62" s="13"/>
      <c r="Q62" s="13"/>
      <c r="R62" s="13"/>
      <c r="S62" s="13"/>
      <c r="T62" s="13"/>
      <c r="U62" s="13"/>
      <c r="V62" s="13"/>
      <c r="W62" s="13">
        <f t="shared" si="10"/>
        <v>224.2</v>
      </c>
      <c r="X62" s="15">
        <v>250</v>
      </c>
      <c r="Y62" s="16">
        <f t="shared" si="11"/>
        <v>8.1043710972346119</v>
      </c>
      <c r="Z62" s="13">
        <f t="shared" si="12"/>
        <v>4.3131132917038357</v>
      </c>
      <c r="AA62" s="13">
        <f>VLOOKUP(A:A,[1]TDSheet!$A:$AA,27,0)</f>
        <v>0</v>
      </c>
      <c r="AB62" s="13"/>
      <c r="AC62" s="13">
        <f>VLOOKUP(A:A,[1]TDSheet!$A:$AC,29,0)</f>
        <v>240</v>
      </c>
      <c r="AD62" s="13">
        <v>0</v>
      </c>
      <c r="AE62" s="13">
        <f>VLOOKUP(A:A,[1]TDSheet!$A:$AF,32,0)</f>
        <v>214</v>
      </c>
      <c r="AF62" s="13">
        <f>VLOOKUP(A:A,[1]TDSheet!$A:$AG,33,0)</f>
        <v>200.2</v>
      </c>
      <c r="AG62" s="13">
        <f>VLOOKUP(A:A,[1]TDSheet!$A:$W,23,0)</f>
        <v>242.8</v>
      </c>
      <c r="AH62" s="13">
        <f>VLOOKUP(A:A,[3]TDSheet!$A:$D,4,0)</f>
        <v>242</v>
      </c>
      <c r="AI62" s="13">
        <f>VLOOKUP(A:A,[1]TDSheet!$A:$AI,35,0)</f>
        <v>0</v>
      </c>
      <c r="AJ62" s="13">
        <f t="shared" si="13"/>
        <v>87.5</v>
      </c>
      <c r="AK62" s="13"/>
      <c r="AL62" s="13"/>
      <c r="AM62" s="13"/>
    </row>
    <row r="63" spans="1:39" s="1" customFormat="1" ht="11.1" customHeight="1" outlineLevel="1" x14ac:dyDescent="0.2">
      <c r="A63" s="7" t="s">
        <v>65</v>
      </c>
      <c r="B63" s="7" t="s">
        <v>8</v>
      </c>
      <c r="C63" s="8">
        <v>129.15899999999999</v>
      </c>
      <c r="D63" s="8">
        <v>788.63300000000004</v>
      </c>
      <c r="E63" s="8">
        <v>238.86</v>
      </c>
      <c r="F63" s="8">
        <v>256.72000000000003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238.65</v>
      </c>
      <c r="K63" s="13">
        <f t="shared" si="9"/>
        <v>0.21000000000000796</v>
      </c>
      <c r="L63" s="13">
        <f>VLOOKUP(A:A,[1]TDSheet!$A:$V,22,0)</f>
        <v>100</v>
      </c>
      <c r="M63" s="13">
        <f>VLOOKUP(A:A,[1]TDSheet!$A:$X,24,0)</f>
        <v>0</v>
      </c>
      <c r="N63" s="13"/>
      <c r="O63" s="13"/>
      <c r="P63" s="13"/>
      <c r="Q63" s="13"/>
      <c r="R63" s="13"/>
      <c r="S63" s="13"/>
      <c r="T63" s="13"/>
      <c r="U63" s="13"/>
      <c r="V63" s="13"/>
      <c r="W63" s="13">
        <f t="shared" si="10"/>
        <v>43.467200000000005</v>
      </c>
      <c r="X63" s="15"/>
      <c r="Y63" s="16">
        <f t="shared" si="11"/>
        <v>8.2066477711929906</v>
      </c>
      <c r="Z63" s="13">
        <f t="shared" si="12"/>
        <v>5.9060625023005855</v>
      </c>
      <c r="AA63" s="13">
        <f>VLOOKUP(A:A,[1]TDSheet!$A:$AA,27,0)</f>
        <v>0</v>
      </c>
      <c r="AB63" s="13"/>
      <c r="AC63" s="13">
        <f>VLOOKUP(A:A,[1]TDSheet!$A:$AC,29,0)</f>
        <v>21.524000000000001</v>
      </c>
      <c r="AD63" s="13">
        <v>0</v>
      </c>
      <c r="AE63" s="13">
        <f>VLOOKUP(A:A,[1]TDSheet!$A:$AF,32,0)</f>
        <v>49.330399999999997</v>
      </c>
      <c r="AF63" s="13">
        <f>VLOOKUP(A:A,[1]TDSheet!$A:$AG,33,0)</f>
        <v>43.254399999999997</v>
      </c>
      <c r="AG63" s="13">
        <f>VLOOKUP(A:A,[1]TDSheet!$A:$W,23,0)</f>
        <v>49.911000000000001</v>
      </c>
      <c r="AH63" s="13">
        <f>VLOOKUP(A:A,[3]TDSheet!$A:$D,4,0)</f>
        <v>39.674999999999997</v>
      </c>
      <c r="AI63" s="13">
        <f>VLOOKUP(A:A,[1]TDSheet!$A:$AI,35,0)</f>
        <v>0</v>
      </c>
      <c r="AJ63" s="13">
        <f t="shared" si="13"/>
        <v>0</v>
      </c>
      <c r="AK63" s="13"/>
      <c r="AL63" s="13"/>
      <c r="AM63" s="13"/>
    </row>
    <row r="64" spans="1:39" s="1" customFormat="1" ht="11.1" customHeight="1" outlineLevel="1" x14ac:dyDescent="0.2">
      <c r="A64" s="7" t="s">
        <v>66</v>
      </c>
      <c r="B64" s="7" t="s">
        <v>14</v>
      </c>
      <c r="C64" s="8">
        <v>1930</v>
      </c>
      <c r="D64" s="8">
        <v>3030</v>
      </c>
      <c r="E64" s="8">
        <v>3129</v>
      </c>
      <c r="F64" s="8">
        <v>1768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3">
        <f>VLOOKUP(A:A,[2]TDSheet!$A:$F,6,0)</f>
        <v>3159</v>
      </c>
      <c r="K64" s="13">
        <f t="shared" si="9"/>
        <v>-30</v>
      </c>
      <c r="L64" s="13">
        <f>VLOOKUP(A:A,[1]TDSheet!$A:$V,22,0)</f>
        <v>1200</v>
      </c>
      <c r="M64" s="13">
        <f>VLOOKUP(A:A,[1]TDSheet!$A:$X,24,0)</f>
        <v>0</v>
      </c>
      <c r="N64" s="13">
        <v>700</v>
      </c>
      <c r="O64" s="13"/>
      <c r="P64" s="13"/>
      <c r="Q64" s="13"/>
      <c r="R64" s="13"/>
      <c r="S64" s="13"/>
      <c r="T64" s="13"/>
      <c r="U64" s="13"/>
      <c r="V64" s="13"/>
      <c r="W64" s="13">
        <f t="shared" si="10"/>
        <v>545.4</v>
      </c>
      <c r="X64" s="15">
        <v>700</v>
      </c>
      <c r="Y64" s="16">
        <f t="shared" si="11"/>
        <v>8.0088008800880086</v>
      </c>
      <c r="Z64" s="13">
        <f t="shared" si="12"/>
        <v>3.2416574990832419</v>
      </c>
      <c r="AA64" s="13">
        <f>VLOOKUP(A:A,[1]TDSheet!$A:$AA,27,0)</f>
        <v>0</v>
      </c>
      <c r="AB64" s="13"/>
      <c r="AC64" s="13">
        <f>VLOOKUP(A:A,[1]TDSheet!$A:$AC,29,0)</f>
        <v>402</v>
      </c>
      <c r="AD64" s="13">
        <v>0</v>
      </c>
      <c r="AE64" s="13">
        <f>VLOOKUP(A:A,[1]TDSheet!$A:$AF,32,0)</f>
        <v>643</v>
      </c>
      <c r="AF64" s="13">
        <f>VLOOKUP(A:A,[1]TDSheet!$A:$AG,33,0)</f>
        <v>600.20000000000005</v>
      </c>
      <c r="AG64" s="13">
        <f>VLOOKUP(A:A,[1]TDSheet!$A:$W,23,0)</f>
        <v>558</v>
      </c>
      <c r="AH64" s="13">
        <f>VLOOKUP(A:A,[3]TDSheet!$A:$D,4,0)</f>
        <v>470</v>
      </c>
      <c r="AI64" s="13" t="e">
        <f>VLOOKUP(A:A,[1]TDSheet!$A:$AI,35,0)</f>
        <v>#N/A</v>
      </c>
      <c r="AJ64" s="13">
        <f t="shared" si="13"/>
        <v>280</v>
      </c>
      <c r="AK64" s="13"/>
      <c r="AL64" s="13"/>
      <c r="AM64" s="13"/>
    </row>
    <row r="65" spans="1:39" s="1" customFormat="1" ht="11.1" customHeight="1" outlineLevel="1" x14ac:dyDescent="0.2">
      <c r="A65" s="7" t="s">
        <v>67</v>
      </c>
      <c r="B65" s="7" t="s">
        <v>14</v>
      </c>
      <c r="C65" s="8">
        <v>1876</v>
      </c>
      <c r="D65" s="8">
        <v>3725</v>
      </c>
      <c r="E65" s="8">
        <v>3326</v>
      </c>
      <c r="F65" s="8">
        <v>2171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3395</v>
      </c>
      <c r="K65" s="13">
        <f t="shared" si="9"/>
        <v>-69</v>
      </c>
      <c r="L65" s="13">
        <f>VLOOKUP(A:A,[1]TDSheet!$A:$V,22,0)</f>
        <v>1200</v>
      </c>
      <c r="M65" s="13">
        <f>VLOOKUP(A:A,[1]TDSheet!$A:$X,24,0)</f>
        <v>0</v>
      </c>
      <c r="N65" s="13">
        <v>600</v>
      </c>
      <c r="O65" s="13"/>
      <c r="P65" s="13"/>
      <c r="Q65" s="13"/>
      <c r="R65" s="13"/>
      <c r="S65" s="13"/>
      <c r="T65" s="13"/>
      <c r="U65" s="13"/>
      <c r="V65" s="13"/>
      <c r="W65" s="13">
        <f t="shared" si="10"/>
        <v>576.4</v>
      </c>
      <c r="X65" s="15">
        <v>700</v>
      </c>
      <c r="Y65" s="16">
        <f t="shared" si="11"/>
        <v>8.103747397640527</v>
      </c>
      <c r="Z65" s="13">
        <f t="shared" si="12"/>
        <v>3.7664816099930607</v>
      </c>
      <c r="AA65" s="13">
        <f>VLOOKUP(A:A,[1]TDSheet!$A:$AA,27,0)</f>
        <v>0</v>
      </c>
      <c r="AB65" s="13"/>
      <c r="AC65" s="13">
        <f>VLOOKUP(A:A,[1]TDSheet!$A:$AC,29,0)</f>
        <v>444</v>
      </c>
      <c r="AD65" s="13">
        <v>0</v>
      </c>
      <c r="AE65" s="13">
        <f>VLOOKUP(A:A,[1]TDSheet!$A:$AF,32,0)</f>
        <v>690</v>
      </c>
      <c r="AF65" s="13">
        <f>VLOOKUP(A:A,[1]TDSheet!$A:$AG,33,0)</f>
        <v>654.79999999999995</v>
      </c>
      <c r="AG65" s="13">
        <f>VLOOKUP(A:A,[1]TDSheet!$A:$W,23,0)</f>
        <v>631</v>
      </c>
      <c r="AH65" s="13">
        <f>VLOOKUP(A:A,[3]TDSheet!$A:$D,4,0)</f>
        <v>591</v>
      </c>
      <c r="AI65" s="13" t="e">
        <f>VLOOKUP(A:A,[1]TDSheet!$A:$AI,35,0)</f>
        <v>#N/A</v>
      </c>
      <c r="AJ65" s="13">
        <f t="shared" si="13"/>
        <v>280</v>
      </c>
      <c r="AK65" s="13"/>
      <c r="AL65" s="13"/>
      <c r="AM65" s="13"/>
    </row>
    <row r="66" spans="1:39" s="1" customFormat="1" ht="21.95" customHeight="1" outlineLevel="1" x14ac:dyDescent="0.2">
      <c r="A66" s="7" t="s">
        <v>68</v>
      </c>
      <c r="B66" s="7" t="s">
        <v>8</v>
      </c>
      <c r="C66" s="8">
        <v>44.686999999999998</v>
      </c>
      <c r="D66" s="8">
        <v>398.334</v>
      </c>
      <c r="E66" s="8">
        <v>64.78</v>
      </c>
      <c r="F66" s="8">
        <v>244.10499999999999</v>
      </c>
      <c r="G66" s="1" t="str">
        <f>VLOOKUP(A:A,[1]TDSheet!$A:$G,7,0)</f>
        <v>лид, я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79.972999999999999</v>
      </c>
      <c r="K66" s="13">
        <f t="shared" si="9"/>
        <v>-15.192999999999998</v>
      </c>
      <c r="L66" s="13">
        <f>VLOOKUP(A:A,[1]TDSheet!$A:$V,22,0)</f>
        <v>0</v>
      </c>
      <c r="M66" s="13">
        <f>VLOOKUP(A:A,[1]TDSheet!$A:$X,24,0)</f>
        <v>0</v>
      </c>
      <c r="N66" s="13"/>
      <c r="O66" s="13"/>
      <c r="P66" s="13"/>
      <c r="Q66" s="13"/>
      <c r="R66" s="13"/>
      <c r="S66" s="13"/>
      <c r="T66" s="13"/>
      <c r="U66" s="13"/>
      <c r="V66" s="13"/>
      <c r="W66" s="13">
        <f t="shared" si="10"/>
        <v>12.956</v>
      </c>
      <c r="X66" s="15"/>
      <c r="Y66" s="16">
        <f t="shared" si="11"/>
        <v>18.841077493053412</v>
      </c>
      <c r="Z66" s="13">
        <f t="shared" si="12"/>
        <v>18.841077493053412</v>
      </c>
      <c r="AA66" s="13">
        <f>VLOOKUP(A:A,[1]TDSheet!$A:$AA,27,0)</f>
        <v>0</v>
      </c>
      <c r="AB66" s="13"/>
      <c r="AC66" s="13">
        <f>VLOOKUP(A:A,[1]TDSheet!$A:$AC,29,0)</f>
        <v>0</v>
      </c>
      <c r="AD66" s="13">
        <v>0</v>
      </c>
      <c r="AE66" s="13">
        <f>VLOOKUP(A:A,[1]TDSheet!$A:$AF,32,0)</f>
        <v>12.0724</v>
      </c>
      <c r="AF66" s="13">
        <f>VLOOKUP(A:A,[1]TDSheet!$A:$AG,33,0)</f>
        <v>10.9474</v>
      </c>
      <c r="AG66" s="13">
        <f>VLOOKUP(A:A,[1]TDSheet!$A:$W,23,0)</f>
        <v>11.9374</v>
      </c>
      <c r="AH66" s="13">
        <f>VLOOKUP(A:A,[3]TDSheet!$A:$D,4,0)</f>
        <v>20.852</v>
      </c>
      <c r="AI66" s="19">
        <f>VLOOKUP(A:A,[1]TDSheet!$A:$AI,35,0)</f>
        <v>0</v>
      </c>
      <c r="AJ66" s="13">
        <f t="shared" si="13"/>
        <v>0</v>
      </c>
      <c r="AK66" s="13"/>
      <c r="AL66" s="13"/>
      <c r="AM66" s="13"/>
    </row>
    <row r="67" spans="1:39" s="1" customFormat="1" ht="21.95" customHeight="1" outlineLevel="1" x14ac:dyDescent="0.2">
      <c r="A67" s="7" t="s">
        <v>69</v>
      </c>
      <c r="B67" s="7" t="s">
        <v>8</v>
      </c>
      <c r="C67" s="8">
        <v>407.28899999999999</v>
      </c>
      <c r="D67" s="8">
        <v>458.517</v>
      </c>
      <c r="E67" s="21">
        <v>461</v>
      </c>
      <c r="F67" s="22">
        <v>298</v>
      </c>
      <c r="G67" s="1" t="str">
        <f>VLOOKUP(A:A,[1]TDSheet!$A:$G,7,0)</f>
        <v>акк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165.477</v>
      </c>
      <c r="K67" s="13">
        <f t="shared" si="9"/>
        <v>295.52300000000002</v>
      </c>
      <c r="L67" s="13">
        <f>VLOOKUP(A:A,[1]TDSheet!$A:$V,22,0)</f>
        <v>120</v>
      </c>
      <c r="M67" s="13">
        <f>VLOOKUP(A:A,[1]TDSheet!$A:$X,24,0)</f>
        <v>0</v>
      </c>
      <c r="N67" s="13">
        <v>200</v>
      </c>
      <c r="O67" s="13"/>
      <c r="P67" s="13"/>
      <c r="Q67" s="13"/>
      <c r="R67" s="13"/>
      <c r="S67" s="13"/>
      <c r="T67" s="13"/>
      <c r="U67" s="13"/>
      <c r="V67" s="13"/>
      <c r="W67" s="13">
        <f t="shared" si="10"/>
        <v>92.2</v>
      </c>
      <c r="X67" s="15">
        <v>120</v>
      </c>
      <c r="Y67" s="16">
        <f t="shared" si="11"/>
        <v>8.0043383947939262</v>
      </c>
      <c r="Z67" s="13">
        <f t="shared" si="12"/>
        <v>3.2321041214750541</v>
      </c>
      <c r="AA67" s="13">
        <f>VLOOKUP(A:A,[1]TDSheet!$A:$AA,27,0)</f>
        <v>0</v>
      </c>
      <c r="AB67" s="13"/>
      <c r="AC67" s="13">
        <f>VLOOKUP(A:A,[1]TDSheet!$A:$AC,29,0)</f>
        <v>0</v>
      </c>
      <c r="AD67" s="13">
        <v>0</v>
      </c>
      <c r="AE67" s="13">
        <f>VLOOKUP(A:A,[1]TDSheet!$A:$AF,32,0)</f>
        <v>86.700800000000001</v>
      </c>
      <c r="AF67" s="13">
        <f>VLOOKUP(A:A,[1]TDSheet!$A:$AG,33,0)</f>
        <v>81.500799999999998</v>
      </c>
      <c r="AG67" s="13">
        <f>VLOOKUP(A:A,[1]TDSheet!$A:$W,23,0)</f>
        <v>82.2</v>
      </c>
      <c r="AH67" s="13">
        <f>VLOOKUP(A:A,[3]TDSheet!$A:$D,4,0)</f>
        <v>25.731999999999999</v>
      </c>
      <c r="AI67" s="13">
        <f>VLOOKUP(A:A,[1]TDSheet!$A:$AI,35,0)</f>
        <v>0</v>
      </c>
      <c r="AJ67" s="13">
        <f t="shared" si="13"/>
        <v>120</v>
      </c>
      <c r="AK67" s="13"/>
      <c r="AL67" s="13"/>
      <c r="AM67" s="13"/>
    </row>
    <row r="68" spans="1:39" s="1" customFormat="1" ht="21.95" customHeight="1" outlineLevel="1" x14ac:dyDescent="0.2">
      <c r="A68" s="7" t="s">
        <v>70</v>
      </c>
      <c r="B68" s="7" t="s">
        <v>14</v>
      </c>
      <c r="C68" s="8">
        <v>546</v>
      </c>
      <c r="D68" s="8">
        <v>2082</v>
      </c>
      <c r="E68" s="8">
        <v>1511</v>
      </c>
      <c r="F68" s="8">
        <v>1071</v>
      </c>
      <c r="G68" s="1" t="str">
        <f>VLOOKUP(A:A,[1]TDSheet!$A:$G,7,0)</f>
        <v>лид, я</v>
      </c>
      <c r="H68" s="1">
        <f>VLOOKUP(A:A,[1]TDSheet!$A:$H,8,0)</f>
        <v>0.35</v>
      </c>
      <c r="I68" s="1">
        <f>VLOOKUP(A:A,[1]TDSheet!$A:$I,9,0)</f>
        <v>40</v>
      </c>
      <c r="J68" s="13">
        <f>VLOOKUP(A:A,[2]TDSheet!$A:$F,6,0)</f>
        <v>1563</v>
      </c>
      <c r="K68" s="13">
        <f t="shared" si="9"/>
        <v>-52</v>
      </c>
      <c r="L68" s="13">
        <f>VLOOKUP(A:A,[1]TDSheet!$A:$V,22,0)</f>
        <v>500</v>
      </c>
      <c r="M68" s="13">
        <f>VLOOKUP(A:A,[1]TDSheet!$A:$X,24,0)</f>
        <v>0</v>
      </c>
      <c r="N68" s="13">
        <v>90</v>
      </c>
      <c r="O68" s="13"/>
      <c r="P68" s="13"/>
      <c r="Q68" s="13"/>
      <c r="R68" s="13"/>
      <c r="S68" s="13"/>
      <c r="T68" s="13"/>
      <c r="U68" s="13"/>
      <c r="V68" s="13"/>
      <c r="W68" s="13">
        <f t="shared" si="10"/>
        <v>237.4</v>
      </c>
      <c r="X68" s="15">
        <v>240</v>
      </c>
      <c r="Y68" s="16">
        <f t="shared" si="11"/>
        <v>8.0075821398483562</v>
      </c>
      <c r="Z68" s="13">
        <f t="shared" si="12"/>
        <v>4.5113732097725361</v>
      </c>
      <c r="AA68" s="13">
        <f>VLOOKUP(A:A,[1]TDSheet!$A:$AA,27,0)</f>
        <v>0</v>
      </c>
      <c r="AB68" s="13"/>
      <c r="AC68" s="13">
        <f>VLOOKUP(A:A,[1]TDSheet!$A:$AC,29,0)</f>
        <v>324</v>
      </c>
      <c r="AD68" s="13">
        <v>0</v>
      </c>
      <c r="AE68" s="13">
        <f>VLOOKUP(A:A,[1]TDSheet!$A:$AF,32,0)</f>
        <v>231.4</v>
      </c>
      <c r="AF68" s="13">
        <f>VLOOKUP(A:A,[1]TDSheet!$A:$AG,33,0)</f>
        <v>204.8</v>
      </c>
      <c r="AG68" s="13">
        <f>VLOOKUP(A:A,[1]TDSheet!$A:$W,23,0)</f>
        <v>251.4</v>
      </c>
      <c r="AH68" s="13">
        <f>VLOOKUP(A:A,[3]TDSheet!$A:$D,4,0)</f>
        <v>289</v>
      </c>
      <c r="AI68" s="13">
        <f>VLOOKUP(A:A,[1]TDSheet!$A:$AI,35,0)</f>
        <v>0</v>
      </c>
      <c r="AJ68" s="13">
        <f t="shared" si="13"/>
        <v>84</v>
      </c>
      <c r="AK68" s="13"/>
      <c r="AL68" s="13"/>
      <c r="AM68" s="13"/>
    </row>
    <row r="69" spans="1:39" s="1" customFormat="1" ht="21.95" customHeight="1" outlineLevel="1" x14ac:dyDescent="0.2">
      <c r="A69" s="7" t="s">
        <v>71</v>
      </c>
      <c r="B69" s="7" t="s">
        <v>14</v>
      </c>
      <c r="C69" s="8">
        <v>715</v>
      </c>
      <c r="D69" s="8">
        <v>2343</v>
      </c>
      <c r="E69" s="8">
        <v>1919</v>
      </c>
      <c r="F69" s="8">
        <v>1090</v>
      </c>
      <c r="G69" s="1" t="str">
        <f>VLOOKUP(A:A,[1]TDSheet!$A:$G,7,0)</f>
        <v>неакк</v>
      </c>
      <c r="H69" s="1">
        <f>VLOOKUP(A:A,[1]TDSheet!$A:$H,8,0)</f>
        <v>0.35</v>
      </c>
      <c r="I69" s="1">
        <f>VLOOKUP(A:A,[1]TDSheet!$A:$I,9,0)</f>
        <v>40</v>
      </c>
      <c r="J69" s="13">
        <f>VLOOKUP(A:A,[2]TDSheet!$A:$F,6,0)</f>
        <v>1949</v>
      </c>
      <c r="K69" s="13">
        <f t="shared" si="9"/>
        <v>-30</v>
      </c>
      <c r="L69" s="13">
        <f>VLOOKUP(A:A,[1]TDSheet!$A:$V,22,0)</f>
        <v>700</v>
      </c>
      <c r="M69" s="13">
        <f>VLOOKUP(A:A,[1]TDSheet!$A:$X,24,0)</f>
        <v>0</v>
      </c>
      <c r="N69" s="13">
        <v>400</v>
      </c>
      <c r="O69" s="13"/>
      <c r="P69" s="13"/>
      <c r="Q69" s="13"/>
      <c r="R69" s="13"/>
      <c r="S69" s="13"/>
      <c r="T69" s="13"/>
      <c r="U69" s="13"/>
      <c r="V69" s="13"/>
      <c r="W69" s="13">
        <f t="shared" si="10"/>
        <v>319</v>
      </c>
      <c r="X69" s="15">
        <v>370</v>
      </c>
      <c r="Y69" s="16">
        <f t="shared" si="11"/>
        <v>8.0250783699059554</v>
      </c>
      <c r="Z69" s="13">
        <f t="shared" si="12"/>
        <v>3.4169278996865202</v>
      </c>
      <c r="AA69" s="13">
        <f>VLOOKUP(A:A,[1]TDSheet!$A:$AA,27,0)</f>
        <v>0</v>
      </c>
      <c r="AB69" s="13"/>
      <c r="AC69" s="13">
        <f>VLOOKUP(A:A,[1]TDSheet!$A:$AC,29,0)</f>
        <v>324</v>
      </c>
      <c r="AD69" s="13">
        <v>0</v>
      </c>
      <c r="AE69" s="13">
        <f>VLOOKUP(A:A,[1]TDSheet!$A:$AF,32,0)</f>
        <v>358.8</v>
      </c>
      <c r="AF69" s="13">
        <f>VLOOKUP(A:A,[1]TDSheet!$A:$AG,33,0)</f>
        <v>285.2</v>
      </c>
      <c r="AG69" s="13">
        <f>VLOOKUP(A:A,[1]TDSheet!$A:$W,23,0)</f>
        <v>336.2</v>
      </c>
      <c r="AH69" s="13">
        <f>VLOOKUP(A:A,[3]TDSheet!$A:$D,4,0)</f>
        <v>356</v>
      </c>
      <c r="AI69" s="13">
        <f>VLOOKUP(A:A,[1]TDSheet!$A:$AI,35,0)</f>
        <v>0</v>
      </c>
      <c r="AJ69" s="13">
        <f t="shared" si="13"/>
        <v>129.5</v>
      </c>
      <c r="AK69" s="13"/>
      <c r="AL69" s="13"/>
      <c r="AM69" s="13"/>
    </row>
    <row r="70" spans="1:39" s="1" customFormat="1" ht="11.1" customHeight="1" outlineLevel="1" x14ac:dyDescent="0.2">
      <c r="A70" s="7" t="s">
        <v>72</v>
      </c>
      <c r="B70" s="7" t="s">
        <v>14</v>
      </c>
      <c r="C70" s="8">
        <v>524</v>
      </c>
      <c r="D70" s="8">
        <v>1065</v>
      </c>
      <c r="E70" s="8">
        <v>902</v>
      </c>
      <c r="F70" s="8">
        <v>661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35</v>
      </c>
      <c r="J70" s="13">
        <f>VLOOKUP(A:A,[2]TDSheet!$A:$F,6,0)</f>
        <v>918</v>
      </c>
      <c r="K70" s="13">
        <f t="shared" si="9"/>
        <v>-16</v>
      </c>
      <c r="L70" s="13">
        <f>VLOOKUP(A:A,[1]TDSheet!$A:$V,22,0)</f>
        <v>260</v>
      </c>
      <c r="M70" s="13">
        <f>VLOOKUP(A:A,[1]TDSheet!$A:$X,24,0)</f>
        <v>0</v>
      </c>
      <c r="N70" s="13">
        <v>220</v>
      </c>
      <c r="O70" s="13"/>
      <c r="P70" s="13"/>
      <c r="Q70" s="13"/>
      <c r="R70" s="13"/>
      <c r="S70" s="13"/>
      <c r="T70" s="13"/>
      <c r="U70" s="13"/>
      <c r="V70" s="13"/>
      <c r="W70" s="13">
        <f t="shared" si="10"/>
        <v>166</v>
      </c>
      <c r="X70" s="15">
        <v>200</v>
      </c>
      <c r="Y70" s="16">
        <f t="shared" si="11"/>
        <v>8.0783132530120483</v>
      </c>
      <c r="Z70" s="13">
        <f t="shared" si="12"/>
        <v>3.9819277108433737</v>
      </c>
      <c r="AA70" s="13">
        <f>VLOOKUP(A:A,[1]TDSheet!$A:$AA,27,0)</f>
        <v>0</v>
      </c>
      <c r="AB70" s="13"/>
      <c r="AC70" s="13">
        <f>VLOOKUP(A:A,[1]TDSheet!$A:$AC,29,0)</f>
        <v>72</v>
      </c>
      <c r="AD70" s="13">
        <v>0</v>
      </c>
      <c r="AE70" s="13">
        <f>VLOOKUP(A:A,[1]TDSheet!$A:$AF,32,0)</f>
        <v>198.2</v>
      </c>
      <c r="AF70" s="13">
        <f>VLOOKUP(A:A,[1]TDSheet!$A:$AG,33,0)</f>
        <v>172.2</v>
      </c>
      <c r="AG70" s="13">
        <f>VLOOKUP(A:A,[1]TDSheet!$A:$W,23,0)</f>
        <v>175.4</v>
      </c>
      <c r="AH70" s="13">
        <f>VLOOKUP(A:A,[3]TDSheet!$A:$D,4,0)</f>
        <v>196</v>
      </c>
      <c r="AI70" s="13">
        <f>VLOOKUP(A:A,[1]TDSheet!$A:$AI,35,0)</f>
        <v>0</v>
      </c>
      <c r="AJ70" s="13">
        <f t="shared" si="13"/>
        <v>80</v>
      </c>
      <c r="AK70" s="13"/>
      <c r="AL70" s="13"/>
      <c r="AM70" s="13"/>
    </row>
    <row r="71" spans="1:39" s="1" customFormat="1" ht="11.1" customHeight="1" outlineLevel="1" x14ac:dyDescent="0.2">
      <c r="A71" s="7" t="s">
        <v>73</v>
      </c>
      <c r="B71" s="7" t="s">
        <v>8</v>
      </c>
      <c r="C71" s="8">
        <v>178.304</v>
      </c>
      <c r="D71" s="8">
        <v>418.005</v>
      </c>
      <c r="E71" s="8">
        <v>298.12799999999999</v>
      </c>
      <c r="F71" s="8">
        <v>291.44099999999997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299.07299999999998</v>
      </c>
      <c r="K71" s="13">
        <f t="shared" si="9"/>
        <v>-0.94499999999999318</v>
      </c>
      <c r="L71" s="13">
        <f>VLOOKUP(A:A,[1]TDSheet!$A:$V,22,0)</f>
        <v>0</v>
      </c>
      <c r="M71" s="13">
        <f>VLOOKUP(A:A,[1]TDSheet!$A:$X,24,0)</f>
        <v>0</v>
      </c>
      <c r="N71" s="13"/>
      <c r="O71" s="13"/>
      <c r="P71" s="13"/>
      <c r="Q71" s="13"/>
      <c r="R71" s="13"/>
      <c r="S71" s="13"/>
      <c r="T71" s="13"/>
      <c r="U71" s="13"/>
      <c r="V71" s="13"/>
      <c r="W71" s="13">
        <f t="shared" si="10"/>
        <v>40.262</v>
      </c>
      <c r="X71" s="15">
        <v>50</v>
      </c>
      <c r="Y71" s="16">
        <f t="shared" si="11"/>
        <v>8.4804778699518142</v>
      </c>
      <c r="Z71" s="13">
        <f t="shared" si="12"/>
        <v>7.2386120908052254</v>
      </c>
      <c r="AA71" s="13">
        <f>VLOOKUP(A:A,[1]TDSheet!$A:$AA,27,0)</f>
        <v>0</v>
      </c>
      <c r="AB71" s="13"/>
      <c r="AC71" s="13">
        <f>VLOOKUP(A:A,[1]TDSheet!$A:$AC,29,0)</f>
        <v>96.817999999999998</v>
      </c>
      <c r="AD71" s="13">
        <v>0</v>
      </c>
      <c r="AE71" s="13">
        <f>VLOOKUP(A:A,[1]TDSheet!$A:$AF,32,0)</f>
        <v>39.087600000000002</v>
      </c>
      <c r="AF71" s="13">
        <f>VLOOKUP(A:A,[1]TDSheet!$A:$AG,33,0)</f>
        <v>42.655799999999992</v>
      </c>
      <c r="AG71" s="13">
        <f>VLOOKUP(A:A,[1]TDSheet!$A:$W,23,0)</f>
        <v>43.862400000000001</v>
      </c>
      <c r="AH71" s="13">
        <f>VLOOKUP(A:A,[3]TDSheet!$A:$D,4,0)</f>
        <v>45.87</v>
      </c>
      <c r="AI71" s="13" t="e">
        <f>VLOOKUP(A:A,[1]TDSheet!$A:$AI,35,0)</f>
        <v>#N/A</v>
      </c>
      <c r="AJ71" s="13">
        <f t="shared" si="13"/>
        <v>50</v>
      </c>
      <c r="AK71" s="13"/>
      <c r="AL71" s="13"/>
      <c r="AM71" s="13"/>
    </row>
    <row r="72" spans="1:39" s="1" customFormat="1" ht="11.1" customHeight="1" outlineLevel="1" x14ac:dyDescent="0.2">
      <c r="A72" s="7" t="s">
        <v>74</v>
      </c>
      <c r="B72" s="7" t="s">
        <v>8</v>
      </c>
      <c r="C72" s="8">
        <v>468.07</v>
      </c>
      <c r="D72" s="8">
        <v>675.99199999999996</v>
      </c>
      <c r="E72" s="8">
        <v>705.64700000000005</v>
      </c>
      <c r="F72" s="8">
        <v>418.07400000000001</v>
      </c>
      <c r="G72" s="1" t="str">
        <f>VLOOKUP(A:A,[1]TDSheet!$A:$G,7,0)</f>
        <v>н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694.33900000000006</v>
      </c>
      <c r="K72" s="13">
        <f t="shared" ref="K72:K118" si="14">E72-J72</f>
        <v>11.307999999999993</v>
      </c>
      <c r="L72" s="13">
        <f>VLOOKUP(A:A,[1]TDSheet!$A:$V,22,0)</f>
        <v>250</v>
      </c>
      <c r="M72" s="13">
        <f>VLOOKUP(A:A,[1]TDSheet!$A:$X,24,0)</f>
        <v>0</v>
      </c>
      <c r="N72" s="13">
        <v>450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18" si="15">(E72-AA72-AC72-AD72)/5</f>
        <v>130.13860000000003</v>
      </c>
      <c r="X72" s="15">
        <v>300</v>
      </c>
      <c r="Y72" s="16">
        <f t="shared" ref="Y72:Y118" si="16">(F72+L72+M72+N72+X72)/W72</f>
        <v>10.896644039508645</v>
      </c>
      <c r="Z72" s="13">
        <f t="shared" ref="Z72:Z118" si="17">F72/W72</f>
        <v>3.2125287962218736</v>
      </c>
      <c r="AA72" s="13">
        <f>VLOOKUP(A:A,[1]TDSheet!$A:$AA,27,0)</f>
        <v>0</v>
      </c>
      <c r="AB72" s="13"/>
      <c r="AC72" s="13">
        <f>VLOOKUP(A:A,[1]TDSheet!$A:$AC,29,0)</f>
        <v>54.954000000000001</v>
      </c>
      <c r="AD72" s="13">
        <v>0</v>
      </c>
      <c r="AE72" s="13">
        <f>VLOOKUP(A:A,[1]TDSheet!$A:$AF,32,0)</f>
        <v>135.3664</v>
      </c>
      <c r="AF72" s="13">
        <f>VLOOKUP(A:A,[1]TDSheet!$A:$AG,33,0)</f>
        <v>134.08519999999999</v>
      </c>
      <c r="AG72" s="13">
        <f>VLOOKUP(A:A,[1]TDSheet!$A:$W,23,0)</f>
        <v>122.9374</v>
      </c>
      <c r="AH72" s="13">
        <f>VLOOKUP(A:A,[3]TDSheet!$A:$D,4,0)</f>
        <v>146.73099999999999</v>
      </c>
      <c r="AI72" s="18" t="s">
        <v>149</v>
      </c>
      <c r="AJ72" s="13">
        <f t="shared" ref="AJ72:AJ118" si="18">X72*H72</f>
        <v>300</v>
      </c>
      <c r="AK72" s="13"/>
      <c r="AL72" s="13"/>
      <c r="AM72" s="13"/>
    </row>
    <row r="73" spans="1:39" s="1" customFormat="1" ht="11.1" customHeight="1" outlineLevel="1" x14ac:dyDescent="0.2">
      <c r="A73" s="7" t="s">
        <v>75</v>
      </c>
      <c r="B73" s="7" t="s">
        <v>8</v>
      </c>
      <c r="C73" s="8">
        <v>152.50299999999999</v>
      </c>
      <c r="D73" s="8">
        <v>208.68199999999999</v>
      </c>
      <c r="E73" s="8">
        <v>146.24600000000001</v>
      </c>
      <c r="F73" s="8">
        <v>58.851999999999997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50</v>
      </c>
      <c r="J73" s="13">
        <f>VLOOKUP(A:A,[2]TDSheet!$A:$F,6,0)</f>
        <v>139.982</v>
      </c>
      <c r="K73" s="13">
        <f t="shared" si="14"/>
        <v>6.26400000000001</v>
      </c>
      <c r="L73" s="13">
        <f>VLOOKUP(A:A,[1]TDSheet!$A:$V,22,0)</f>
        <v>80</v>
      </c>
      <c r="M73" s="13">
        <f>VLOOKUP(A:A,[1]TDSheet!$A:$X,24,0)</f>
        <v>0</v>
      </c>
      <c r="N73" s="13">
        <v>20</v>
      </c>
      <c r="O73" s="13"/>
      <c r="P73" s="13"/>
      <c r="Q73" s="13"/>
      <c r="R73" s="13"/>
      <c r="S73" s="13"/>
      <c r="T73" s="13"/>
      <c r="U73" s="13"/>
      <c r="V73" s="13"/>
      <c r="W73" s="13">
        <f t="shared" si="15"/>
        <v>22.022200000000005</v>
      </c>
      <c r="X73" s="15">
        <v>20</v>
      </c>
      <c r="Y73" s="16">
        <f t="shared" si="16"/>
        <v>8.1214410912624508</v>
      </c>
      <c r="Z73" s="13">
        <f t="shared" si="17"/>
        <v>2.6723942203776181</v>
      </c>
      <c r="AA73" s="13">
        <f>VLOOKUP(A:A,[1]TDSheet!$A:$AA,27,0)</f>
        <v>0</v>
      </c>
      <c r="AB73" s="13"/>
      <c r="AC73" s="13">
        <f>VLOOKUP(A:A,[1]TDSheet!$A:$AC,29,0)</f>
        <v>36.134999999999998</v>
      </c>
      <c r="AD73" s="13">
        <v>0</v>
      </c>
      <c r="AE73" s="13">
        <f>VLOOKUP(A:A,[1]TDSheet!$A:$AF,32,0)</f>
        <v>24.0656</v>
      </c>
      <c r="AF73" s="13">
        <f>VLOOKUP(A:A,[1]TDSheet!$A:$AG,33,0)</f>
        <v>24.005199999999999</v>
      </c>
      <c r="AG73" s="13">
        <f>VLOOKUP(A:A,[1]TDSheet!$A:$W,23,0)</f>
        <v>22.6524</v>
      </c>
      <c r="AH73" s="13">
        <f>VLOOKUP(A:A,[3]TDSheet!$A:$D,4,0)</f>
        <v>14.958</v>
      </c>
      <c r="AI73" s="13">
        <f>VLOOKUP(A:A,[1]TDSheet!$A:$AI,35,0)</f>
        <v>0</v>
      </c>
      <c r="AJ73" s="13">
        <f t="shared" si="18"/>
        <v>20</v>
      </c>
      <c r="AK73" s="13"/>
      <c r="AL73" s="13"/>
      <c r="AM73" s="13"/>
    </row>
    <row r="74" spans="1:39" s="1" customFormat="1" ht="11.1" customHeight="1" outlineLevel="1" x14ac:dyDescent="0.2">
      <c r="A74" s="7" t="s">
        <v>76</v>
      </c>
      <c r="B74" s="7" t="s">
        <v>8</v>
      </c>
      <c r="C74" s="8">
        <v>1335.9590000000001</v>
      </c>
      <c r="D74" s="8">
        <v>4767.8289999999997</v>
      </c>
      <c r="E74" s="8">
        <v>2696.2330000000002</v>
      </c>
      <c r="F74" s="8">
        <v>1962.442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2623.6109999999999</v>
      </c>
      <c r="K74" s="13">
        <f t="shared" si="14"/>
        <v>72.622000000000298</v>
      </c>
      <c r="L74" s="13">
        <f>VLOOKUP(A:A,[1]TDSheet!$A:$V,22,0)</f>
        <v>900</v>
      </c>
      <c r="M74" s="13">
        <f>VLOOKUP(A:A,[1]TDSheet!$A:$X,24,0)</f>
        <v>0</v>
      </c>
      <c r="N74" s="13"/>
      <c r="O74" s="13"/>
      <c r="P74" s="13"/>
      <c r="Q74" s="13"/>
      <c r="R74" s="13"/>
      <c r="S74" s="13"/>
      <c r="T74" s="13"/>
      <c r="U74" s="13"/>
      <c r="V74" s="13"/>
      <c r="W74" s="13">
        <f t="shared" si="15"/>
        <v>412.66040000000004</v>
      </c>
      <c r="X74" s="15">
        <v>300</v>
      </c>
      <c r="Y74" s="16">
        <f t="shared" si="16"/>
        <v>7.6635461023156077</v>
      </c>
      <c r="Z74" s="13">
        <f t="shared" si="17"/>
        <v>4.7555859491242671</v>
      </c>
      <c r="AA74" s="13">
        <f>VLOOKUP(A:A,[1]TDSheet!$A:$AA,27,0)</f>
        <v>0</v>
      </c>
      <c r="AB74" s="13"/>
      <c r="AC74" s="13">
        <f>VLOOKUP(A:A,[1]TDSheet!$A:$AC,29,0)</f>
        <v>632.93100000000004</v>
      </c>
      <c r="AD74" s="13">
        <v>0</v>
      </c>
      <c r="AE74" s="13">
        <f>VLOOKUP(A:A,[1]TDSheet!$A:$AF,32,0)</f>
        <v>434.11660000000001</v>
      </c>
      <c r="AF74" s="13">
        <f>VLOOKUP(A:A,[1]TDSheet!$A:$AG,33,0)</f>
        <v>420.06639999999999</v>
      </c>
      <c r="AG74" s="13">
        <f>VLOOKUP(A:A,[1]TDSheet!$A:$W,23,0)</f>
        <v>453.64</v>
      </c>
      <c r="AH74" s="13">
        <f>VLOOKUP(A:A,[3]TDSheet!$A:$D,4,0)</f>
        <v>552.03099999999995</v>
      </c>
      <c r="AI74" s="13" t="str">
        <f>VLOOKUP(A:A,[1]TDSheet!$A:$AI,35,0)</f>
        <v>янвак</v>
      </c>
      <c r="AJ74" s="13">
        <f t="shared" si="18"/>
        <v>300</v>
      </c>
      <c r="AK74" s="13"/>
      <c r="AL74" s="13"/>
      <c r="AM74" s="13"/>
    </row>
    <row r="75" spans="1:39" s="1" customFormat="1" ht="11.1" customHeight="1" outlineLevel="1" x14ac:dyDescent="0.2">
      <c r="A75" s="7" t="s">
        <v>77</v>
      </c>
      <c r="B75" s="7" t="s">
        <v>14</v>
      </c>
      <c r="C75" s="8">
        <v>2018</v>
      </c>
      <c r="D75" s="8">
        <v>3096</v>
      </c>
      <c r="E75" s="8">
        <v>3217</v>
      </c>
      <c r="F75" s="8">
        <v>1857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3">
        <f>VLOOKUP(A:A,[2]TDSheet!$A:$F,6,0)</f>
        <v>3209</v>
      </c>
      <c r="K75" s="13">
        <f t="shared" si="14"/>
        <v>8</v>
      </c>
      <c r="L75" s="13">
        <f>VLOOKUP(A:A,[1]TDSheet!$A:$V,22,0)</f>
        <v>700</v>
      </c>
      <c r="M75" s="13">
        <f>VLOOKUP(A:A,[1]TDSheet!$A:$X,24,0)</f>
        <v>0</v>
      </c>
      <c r="N75" s="13">
        <v>2000</v>
      </c>
      <c r="O75" s="13"/>
      <c r="P75" s="13"/>
      <c r="Q75" s="13"/>
      <c r="R75" s="13"/>
      <c r="S75" s="13"/>
      <c r="T75" s="13"/>
      <c r="U75" s="13"/>
      <c r="V75" s="13"/>
      <c r="W75" s="13">
        <f t="shared" si="15"/>
        <v>547.4</v>
      </c>
      <c r="X75" s="15">
        <v>1000</v>
      </c>
      <c r="Y75" s="16">
        <f t="shared" si="16"/>
        <v>10.151625867738399</v>
      </c>
      <c r="Z75" s="13">
        <f t="shared" si="17"/>
        <v>3.3924004384362441</v>
      </c>
      <c r="AA75" s="13">
        <f>VLOOKUP(A:A,[1]TDSheet!$A:$AA,27,0)</f>
        <v>0</v>
      </c>
      <c r="AB75" s="13"/>
      <c r="AC75" s="13">
        <f>VLOOKUP(A:A,[1]TDSheet!$A:$AC,29,0)</f>
        <v>480</v>
      </c>
      <c r="AD75" s="13">
        <v>0</v>
      </c>
      <c r="AE75" s="13">
        <f>VLOOKUP(A:A,[1]TDSheet!$A:$AF,32,0)</f>
        <v>648.79999999999995</v>
      </c>
      <c r="AF75" s="13">
        <f>VLOOKUP(A:A,[1]TDSheet!$A:$AG,33,0)</f>
        <v>620</v>
      </c>
      <c r="AG75" s="13">
        <f>VLOOKUP(A:A,[1]TDSheet!$A:$W,23,0)</f>
        <v>536.20000000000005</v>
      </c>
      <c r="AH75" s="13">
        <f>VLOOKUP(A:A,[3]TDSheet!$A:$D,4,0)</f>
        <v>660</v>
      </c>
      <c r="AI75" s="18" t="s">
        <v>149</v>
      </c>
      <c r="AJ75" s="13">
        <f t="shared" si="18"/>
        <v>450</v>
      </c>
      <c r="AK75" s="13"/>
      <c r="AL75" s="13"/>
      <c r="AM75" s="13"/>
    </row>
    <row r="76" spans="1:39" s="1" customFormat="1" ht="11.1" customHeight="1" outlineLevel="1" x14ac:dyDescent="0.2">
      <c r="A76" s="7" t="s">
        <v>78</v>
      </c>
      <c r="B76" s="7" t="s">
        <v>14</v>
      </c>
      <c r="C76" s="8">
        <v>346</v>
      </c>
      <c r="D76" s="8">
        <v>8477</v>
      </c>
      <c r="E76" s="8">
        <v>4956</v>
      </c>
      <c r="F76" s="8">
        <v>3800</v>
      </c>
      <c r="G76" s="1" t="str">
        <f>VLOOKUP(A:A,[1]TDSheet!$A:$G,7,0)</f>
        <v>акяб</v>
      </c>
      <c r="H76" s="1">
        <f>VLOOKUP(A:A,[1]TDSheet!$A:$H,8,0)</f>
        <v>0.45</v>
      </c>
      <c r="I76" s="1">
        <f>VLOOKUP(A:A,[1]TDSheet!$A:$I,9,0)</f>
        <v>50</v>
      </c>
      <c r="J76" s="13">
        <f>VLOOKUP(A:A,[2]TDSheet!$A:$F,6,0)</f>
        <v>5677</v>
      </c>
      <c r="K76" s="13">
        <f t="shared" si="14"/>
        <v>-721</v>
      </c>
      <c r="L76" s="13">
        <f>VLOOKUP(A:A,[1]TDSheet!$A:$V,22,0)</f>
        <v>2400</v>
      </c>
      <c r="M76" s="13">
        <f>VLOOKUP(A:A,[1]TDSheet!$A:$X,24,0)</f>
        <v>800</v>
      </c>
      <c r="N76" s="13"/>
      <c r="O76" s="13"/>
      <c r="P76" s="13"/>
      <c r="Q76" s="13"/>
      <c r="R76" s="13"/>
      <c r="S76" s="13"/>
      <c r="T76" s="13"/>
      <c r="U76" s="13"/>
      <c r="V76" s="13"/>
      <c r="W76" s="13">
        <f t="shared" si="15"/>
        <v>747.2</v>
      </c>
      <c r="X76" s="15">
        <v>500</v>
      </c>
      <c r="Y76" s="16">
        <f t="shared" si="16"/>
        <v>10.037473233404711</v>
      </c>
      <c r="Z76" s="13">
        <f t="shared" si="17"/>
        <v>5.0856531049250533</v>
      </c>
      <c r="AA76" s="13">
        <f>VLOOKUP(A:A,[1]TDSheet!$A:$AA,27,0)</f>
        <v>0</v>
      </c>
      <c r="AB76" s="13"/>
      <c r="AC76" s="13">
        <f>VLOOKUP(A:A,[1]TDSheet!$A:$AC,29,0)</f>
        <v>520</v>
      </c>
      <c r="AD76" s="13">
        <f>VLOOKUP(A:A,[4]TDSheet!$A:$D,4,0)</f>
        <v>700</v>
      </c>
      <c r="AE76" s="13">
        <f>VLOOKUP(A:A,[1]TDSheet!$A:$AF,32,0)</f>
        <v>624.6</v>
      </c>
      <c r="AF76" s="13">
        <f>VLOOKUP(A:A,[1]TDSheet!$A:$AG,33,0)</f>
        <v>584.6</v>
      </c>
      <c r="AG76" s="13">
        <f>VLOOKUP(A:A,[1]TDSheet!$A:$W,23,0)</f>
        <v>767.6</v>
      </c>
      <c r="AH76" s="13">
        <f>VLOOKUP(A:A,[3]TDSheet!$A:$D,4,0)</f>
        <v>1015</v>
      </c>
      <c r="AI76" s="19" t="str">
        <f>VLOOKUP(A:A,[1]TDSheet!$A:$AI,35,0)</f>
        <v>?</v>
      </c>
      <c r="AJ76" s="13">
        <f t="shared" si="18"/>
        <v>225</v>
      </c>
      <c r="AK76" s="13"/>
      <c r="AL76" s="13"/>
      <c r="AM76" s="13"/>
    </row>
    <row r="77" spans="1:39" s="1" customFormat="1" ht="11.1" customHeight="1" outlineLevel="1" x14ac:dyDescent="0.2">
      <c r="A77" s="7" t="s">
        <v>79</v>
      </c>
      <c r="B77" s="7" t="s">
        <v>14</v>
      </c>
      <c r="C77" s="8">
        <v>1006</v>
      </c>
      <c r="D77" s="8">
        <v>948</v>
      </c>
      <c r="E77" s="8">
        <v>1182</v>
      </c>
      <c r="F77" s="8">
        <v>759</v>
      </c>
      <c r="G77" s="1">
        <f>VLOOKUP(A:A,[1]TDSheet!$A:$G,7,0)</f>
        <v>0</v>
      </c>
      <c r="H77" s="1">
        <f>VLOOKUP(A:A,[1]TDSheet!$A:$H,8,0)</f>
        <v>0.45</v>
      </c>
      <c r="I77" s="1">
        <f>VLOOKUP(A:A,[1]TDSheet!$A:$I,9,0)</f>
        <v>50</v>
      </c>
      <c r="J77" s="13">
        <f>VLOOKUP(A:A,[2]TDSheet!$A:$F,6,0)</f>
        <v>1175</v>
      </c>
      <c r="K77" s="13">
        <f t="shared" si="14"/>
        <v>7</v>
      </c>
      <c r="L77" s="13">
        <f>VLOOKUP(A:A,[1]TDSheet!$A:$V,22,0)</f>
        <v>200</v>
      </c>
      <c r="M77" s="13">
        <f>VLOOKUP(A:A,[1]TDSheet!$A:$X,24,0)</f>
        <v>0</v>
      </c>
      <c r="N77" s="13">
        <v>400</v>
      </c>
      <c r="O77" s="13"/>
      <c r="P77" s="13"/>
      <c r="Q77" s="13"/>
      <c r="R77" s="13"/>
      <c r="S77" s="13"/>
      <c r="T77" s="13"/>
      <c r="U77" s="13"/>
      <c r="V77" s="13"/>
      <c r="W77" s="13">
        <f t="shared" si="15"/>
        <v>206.4</v>
      </c>
      <c r="X77" s="15">
        <v>300</v>
      </c>
      <c r="Y77" s="16">
        <f t="shared" si="16"/>
        <v>8.0377906976744189</v>
      </c>
      <c r="Z77" s="13">
        <f t="shared" si="17"/>
        <v>3.6773255813953489</v>
      </c>
      <c r="AA77" s="13">
        <f>VLOOKUP(A:A,[1]TDSheet!$A:$AA,27,0)</f>
        <v>0</v>
      </c>
      <c r="AB77" s="13"/>
      <c r="AC77" s="13">
        <f>VLOOKUP(A:A,[1]TDSheet!$A:$AC,29,0)</f>
        <v>150</v>
      </c>
      <c r="AD77" s="13">
        <v>0</v>
      </c>
      <c r="AE77" s="13">
        <f>VLOOKUP(A:A,[1]TDSheet!$A:$AF,32,0)</f>
        <v>266.8</v>
      </c>
      <c r="AF77" s="13">
        <f>VLOOKUP(A:A,[1]TDSheet!$A:$AG,33,0)</f>
        <v>258.8</v>
      </c>
      <c r="AG77" s="13">
        <f>VLOOKUP(A:A,[1]TDSheet!$A:$W,23,0)</f>
        <v>206.2</v>
      </c>
      <c r="AH77" s="13">
        <f>VLOOKUP(A:A,[3]TDSheet!$A:$D,4,0)</f>
        <v>227</v>
      </c>
      <c r="AI77" s="18" t="s">
        <v>150</v>
      </c>
      <c r="AJ77" s="13">
        <f t="shared" si="18"/>
        <v>135</v>
      </c>
      <c r="AK77" s="13"/>
      <c r="AL77" s="13"/>
      <c r="AM77" s="13"/>
    </row>
    <row r="78" spans="1:39" s="1" customFormat="1" ht="11.1" customHeight="1" outlineLevel="1" x14ac:dyDescent="0.2">
      <c r="A78" s="7" t="s">
        <v>80</v>
      </c>
      <c r="B78" s="7" t="s">
        <v>14</v>
      </c>
      <c r="C78" s="8">
        <v>179</v>
      </c>
      <c r="D78" s="8">
        <v>597</v>
      </c>
      <c r="E78" s="8">
        <v>522</v>
      </c>
      <c r="F78" s="8">
        <v>248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3">
        <f>VLOOKUP(A:A,[2]TDSheet!$A:$F,6,0)</f>
        <v>545</v>
      </c>
      <c r="K78" s="13">
        <f t="shared" si="14"/>
        <v>-23</v>
      </c>
      <c r="L78" s="13">
        <f>VLOOKUP(A:A,[1]TDSheet!$A:$V,22,0)</f>
        <v>90</v>
      </c>
      <c r="M78" s="13">
        <f>VLOOKUP(A:A,[1]TDSheet!$A:$X,24,0)</f>
        <v>0</v>
      </c>
      <c r="N78" s="13">
        <v>60</v>
      </c>
      <c r="O78" s="13"/>
      <c r="P78" s="13"/>
      <c r="Q78" s="13"/>
      <c r="R78" s="13"/>
      <c r="S78" s="13"/>
      <c r="T78" s="13"/>
      <c r="U78" s="13"/>
      <c r="V78" s="13"/>
      <c r="W78" s="13">
        <f t="shared" si="15"/>
        <v>56.4</v>
      </c>
      <c r="X78" s="15">
        <v>60</v>
      </c>
      <c r="Y78" s="16">
        <f t="shared" si="16"/>
        <v>8.1205673758865249</v>
      </c>
      <c r="Z78" s="13">
        <f t="shared" si="17"/>
        <v>4.3971631205673756</v>
      </c>
      <c r="AA78" s="13">
        <f>VLOOKUP(A:A,[1]TDSheet!$A:$AA,27,0)</f>
        <v>0</v>
      </c>
      <c r="AB78" s="13"/>
      <c r="AC78" s="13">
        <f>VLOOKUP(A:A,[1]TDSheet!$A:$AC,29,0)</f>
        <v>240</v>
      </c>
      <c r="AD78" s="13">
        <v>0</v>
      </c>
      <c r="AE78" s="13">
        <f>VLOOKUP(A:A,[1]TDSheet!$A:$AF,32,0)</f>
        <v>75.8</v>
      </c>
      <c r="AF78" s="13">
        <f>VLOOKUP(A:A,[1]TDSheet!$A:$AG,33,0)</f>
        <v>63.2</v>
      </c>
      <c r="AG78" s="13">
        <f>VLOOKUP(A:A,[1]TDSheet!$A:$W,23,0)</f>
        <v>62.6</v>
      </c>
      <c r="AH78" s="13">
        <f>VLOOKUP(A:A,[3]TDSheet!$A:$D,4,0)</f>
        <v>69</v>
      </c>
      <c r="AI78" s="13" t="e">
        <f>VLOOKUP(A:A,[1]TDSheet!$A:$AI,35,0)</f>
        <v>#N/A</v>
      </c>
      <c r="AJ78" s="13">
        <f t="shared" si="18"/>
        <v>24</v>
      </c>
      <c r="AK78" s="13"/>
      <c r="AL78" s="13"/>
      <c r="AM78" s="13"/>
    </row>
    <row r="79" spans="1:39" s="1" customFormat="1" ht="11.1" customHeight="1" outlineLevel="1" x14ac:dyDescent="0.2">
      <c r="A79" s="7" t="s">
        <v>81</v>
      </c>
      <c r="B79" s="7" t="s">
        <v>14</v>
      </c>
      <c r="C79" s="8">
        <v>197</v>
      </c>
      <c r="D79" s="8">
        <v>459</v>
      </c>
      <c r="E79" s="8">
        <v>495</v>
      </c>
      <c r="F79" s="8">
        <v>152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3">
        <f>VLOOKUP(A:A,[2]TDSheet!$A:$F,6,0)</f>
        <v>506</v>
      </c>
      <c r="K79" s="13">
        <f t="shared" si="14"/>
        <v>-11</v>
      </c>
      <c r="L79" s="13">
        <f>VLOOKUP(A:A,[1]TDSheet!$A:$V,22,0)</f>
        <v>150</v>
      </c>
      <c r="M79" s="13">
        <f>VLOOKUP(A:A,[1]TDSheet!$A:$X,24,0)</f>
        <v>0</v>
      </c>
      <c r="N79" s="13">
        <v>120</v>
      </c>
      <c r="O79" s="13"/>
      <c r="P79" s="13"/>
      <c r="Q79" s="13"/>
      <c r="R79" s="13"/>
      <c r="S79" s="13"/>
      <c r="T79" s="13"/>
      <c r="U79" s="13"/>
      <c r="V79" s="13"/>
      <c r="W79" s="13">
        <f t="shared" si="15"/>
        <v>66.599999999999994</v>
      </c>
      <c r="X79" s="15">
        <v>110</v>
      </c>
      <c r="Y79" s="16">
        <f t="shared" si="16"/>
        <v>7.9879879879879887</v>
      </c>
      <c r="Z79" s="13">
        <f t="shared" si="17"/>
        <v>2.2822822822822824</v>
      </c>
      <c r="AA79" s="13">
        <f>VLOOKUP(A:A,[1]TDSheet!$A:$AA,27,0)</f>
        <v>0</v>
      </c>
      <c r="AB79" s="13"/>
      <c r="AC79" s="13">
        <f>VLOOKUP(A:A,[1]TDSheet!$A:$AC,29,0)</f>
        <v>162</v>
      </c>
      <c r="AD79" s="13">
        <v>0</v>
      </c>
      <c r="AE79" s="13">
        <f>VLOOKUP(A:A,[1]TDSheet!$A:$AF,32,0)</f>
        <v>67.2</v>
      </c>
      <c r="AF79" s="13">
        <f>VLOOKUP(A:A,[1]TDSheet!$A:$AG,33,0)</f>
        <v>60.4</v>
      </c>
      <c r="AG79" s="13">
        <f>VLOOKUP(A:A,[1]TDSheet!$A:$W,23,0)</f>
        <v>62.2</v>
      </c>
      <c r="AH79" s="13">
        <f>VLOOKUP(A:A,[3]TDSheet!$A:$D,4,0)</f>
        <v>79</v>
      </c>
      <c r="AI79" s="13" t="e">
        <f>VLOOKUP(A:A,[1]TDSheet!$A:$AI,35,0)</f>
        <v>#N/A</v>
      </c>
      <c r="AJ79" s="13">
        <f t="shared" si="18"/>
        <v>44</v>
      </c>
      <c r="AK79" s="13"/>
      <c r="AL79" s="13"/>
      <c r="AM79" s="13"/>
    </row>
    <row r="80" spans="1:39" s="1" customFormat="1" ht="11.1" customHeight="1" outlineLevel="1" x14ac:dyDescent="0.2">
      <c r="A80" s="7" t="s">
        <v>82</v>
      </c>
      <c r="B80" s="7" t="s">
        <v>8</v>
      </c>
      <c r="C80" s="8">
        <v>819.79600000000005</v>
      </c>
      <c r="D80" s="8">
        <v>1577.1579999999999</v>
      </c>
      <c r="E80" s="8">
        <v>1524.3409999999999</v>
      </c>
      <c r="F80" s="8">
        <v>801.255</v>
      </c>
      <c r="G80" s="1" t="str">
        <f>VLOOKUP(A:A,[1]TDSheet!$A:$G,7,0)</f>
        <v>н</v>
      </c>
      <c r="H80" s="1">
        <f>VLOOKUP(A:A,[1]TDSheet!$A:$H,8,0)</f>
        <v>1</v>
      </c>
      <c r="I80" s="1">
        <f>VLOOKUP(A:A,[1]TDSheet!$A:$I,9,0)</f>
        <v>50</v>
      </c>
      <c r="J80" s="13">
        <f>VLOOKUP(A:A,[2]TDSheet!$A:$F,6,0)</f>
        <v>1503.7429999999999</v>
      </c>
      <c r="K80" s="13">
        <f t="shared" si="14"/>
        <v>20.597999999999956</v>
      </c>
      <c r="L80" s="13">
        <f>VLOOKUP(A:A,[1]TDSheet!$A:$V,22,0)</f>
        <v>400</v>
      </c>
      <c r="M80" s="13">
        <f>VLOOKUP(A:A,[1]TDSheet!$A:$X,24,0)</f>
        <v>0</v>
      </c>
      <c r="N80" s="13">
        <v>400</v>
      </c>
      <c r="O80" s="13"/>
      <c r="P80" s="13"/>
      <c r="Q80" s="13"/>
      <c r="R80" s="13"/>
      <c r="S80" s="13"/>
      <c r="T80" s="13"/>
      <c r="U80" s="13"/>
      <c r="V80" s="13"/>
      <c r="W80" s="13">
        <f t="shared" si="15"/>
        <v>268.8202</v>
      </c>
      <c r="X80" s="15">
        <v>200</v>
      </c>
      <c r="Y80" s="16">
        <f t="shared" si="16"/>
        <v>6.7005939285812604</v>
      </c>
      <c r="Z80" s="13">
        <f t="shared" si="17"/>
        <v>2.9806353837992829</v>
      </c>
      <c r="AA80" s="13">
        <f>VLOOKUP(A:A,[1]TDSheet!$A:$AA,27,0)</f>
        <v>0</v>
      </c>
      <c r="AB80" s="13"/>
      <c r="AC80" s="13">
        <f>VLOOKUP(A:A,[1]TDSheet!$A:$AC,29,0)</f>
        <v>180.24</v>
      </c>
      <c r="AD80" s="13">
        <v>0</v>
      </c>
      <c r="AE80" s="13">
        <f>VLOOKUP(A:A,[1]TDSheet!$A:$AF,32,0)</f>
        <v>240.00260000000003</v>
      </c>
      <c r="AF80" s="13">
        <f>VLOOKUP(A:A,[1]TDSheet!$A:$AG,33,0)</f>
        <v>237.48580000000001</v>
      </c>
      <c r="AG80" s="13">
        <f>VLOOKUP(A:A,[1]TDSheet!$A:$W,23,0)</f>
        <v>243.04899999999998</v>
      </c>
      <c r="AH80" s="13">
        <f>VLOOKUP(A:A,[3]TDSheet!$A:$D,4,0)</f>
        <v>283.25700000000001</v>
      </c>
      <c r="AI80" s="18" t="s">
        <v>147</v>
      </c>
      <c r="AJ80" s="13">
        <f t="shared" si="18"/>
        <v>200</v>
      </c>
      <c r="AK80" s="13"/>
      <c r="AL80" s="13"/>
      <c r="AM80" s="13"/>
    </row>
    <row r="81" spans="1:39" s="1" customFormat="1" ht="11.1" customHeight="1" outlineLevel="1" x14ac:dyDescent="0.2">
      <c r="A81" s="7" t="s">
        <v>83</v>
      </c>
      <c r="B81" s="7" t="s">
        <v>14</v>
      </c>
      <c r="C81" s="8">
        <v>678</v>
      </c>
      <c r="D81" s="8">
        <v>552</v>
      </c>
      <c r="E81" s="8">
        <v>311</v>
      </c>
      <c r="F81" s="8">
        <v>910</v>
      </c>
      <c r="G81" s="1">
        <f>VLOOKUP(A:A,[1]TDSheet!$A:$G,7,0)</f>
        <v>0</v>
      </c>
      <c r="H81" s="1">
        <f>VLOOKUP(A:A,[1]TDSheet!$A:$H,8,0)</f>
        <v>0.1</v>
      </c>
      <c r="I81" s="1">
        <f>VLOOKUP(A:A,[1]TDSheet!$A:$I,9,0)</f>
        <v>730</v>
      </c>
      <c r="J81" s="13">
        <f>VLOOKUP(A:A,[2]TDSheet!$A:$F,6,0)</f>
        <v>320</v>
      </c>
      <c r="K81" s="13">
        <f t="shared" si="14"/>
        <v>-9</v>
      </c>
      <c r="L81" s="13">
        <f>VLOOKUP(A:A,[1]TDSheet!$A:$V,22,0)</f>
        <v>0</v>
      </c>
      <c r="M81" s="13">
        <f>VLOOKUP(A:A,[1]TDSheet!$A:$X,24,0)</f>
        <v>0</v>
      </c>
      <c r="N81" s="13"/>
      <c r="O81" s="13"/>
      <c r="P81" s="13"/>
      <c r="Q81" s="13"/>
      <c r="R81" s="13"/>
      <c r="S81" s="13"/>
      <c r="T81" s="13"/>
      <c r="U81" s="13"/>
      <c r="V81" s="13"/>
      <c r="W81" s="13">
        <f t="shared" si="15"/>
        <v>54.2</v>
      </c>
      <c r="X81" s="15"/>
      <c r="Y81" s="16">
        <f t="shared" si="16"/>
        <v>16.789667896678967</v>
      </c>
      <c r="Z81" s="13">
        <f t="shared" si="17"/>
        <v>16.789667896678967</v>
      </c>
      <c r="AA81" s="13">
        <f>VLOOKUP(A:A,[1]TDSheet!$A:$AA,27,0)</f>
        <v>0</v>
      </c>
      <c r="AB81" s="13"/>
      <c r="AC81" s="13">
        <f>VLOOKUP(A:A,[1]TDSheet!$A:$AC,29,0)</f>
        <v>40</v>
      </c>
      <c r="AD81" s="13">
        <v>0</v>
      </c>
      <c r="AE81" s="13">
        <f>VLOOKUP(A:A,[1]TDSheet!$A:$AF,32,0)</f>
        <v>70</v>
      </c>
      <c r="AF81" s="13">
        <f>VLOOKUP(A:A,[1]TDSheet!$A:$AG,33,0)</f>
        <v>61.8</v>
      </c>
      <c r="AG81" s="13">
        <f>VLOOKUP(A:A,[1]TDSheet!$A:$W,23,0)</f>
        <v>52.2</v>
      </c>
      <c r="AH81" s="13">
        <f>VLOOKUP(A:A,[3]TDSheet!$A:$D,4,0)</f>
        <v>66</v>
      </c>
      <c r="AI81" s="13" t="e">
        <f>VLOOKUP(A:A,[1]TDSheet!$A:$AI,35,0)</f>
        <v>#N/A</v>
      </c>
      <c r="AJ81" s="13">
        <f t="shared" si="18"/>
        <v>0</v>
      </c>
      <c r="AK81" s="13"/>
      <c r="AL81" s="13"/>
      <c r="AM81" s="13"/>
    </row>
    <row r="82" spans="1:39" s="1" customFormat="1" ht="11.1" customHeight="1" outlineLevel="1" x14ac:dyDescent="0.2">
      <c r="A82" s="7" t="s">
        <v>84</v>
      </c>
      <c r="B82" s="7" t="s">
        <v>8</v>
      </c>
      <c r="C82" s="8">
        <v>141.72499999999999</v>
      </c>
      <c r="D82" s="8">
        <v>193.01900000000001</v>
      </c>
      <c r="E82" s="8">
        <v>206.63499999999999</v>
      </c>
      <c r="F82" s="8">
        <v>116.79600000000001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50</v>
      </c>
      <c r="J82" s="13">
        <f>VLOOKUP(A:A,[2]TDSheet!$A:$F,6,0)</f>
        <v>206.363</v>
      </c>
      <c r="K82" s="13">
        <f t="shared" si="14"/>
        <v>0.27199999999999136</v>
      </c>
      <c r="L82" s="13">
        <f>VLOOKUP(A:A,[1]TDSheet!$A:$V,22,0)</f>
        <v>60</v>
      </c>
      <c r="M82" s="13">
        <f>VLOOKUP(A:A,[1]TDSheet!$A:$X,24,0)</f>
        <v>0</v>
      </c>
      <c r="N82" s="13">
        <v>30</v>
      </c>
      <c r="O82" s="13"/>
      <c r="P82" s="13"/>
      <c r="Q82" s="13"/>
      <c r="R82" s="13"/>
      <c r="S82" s="13"/>
      <c r="T82" s="13"/>
      <c r="U82" s="13"/>
      <c r="V82" s="13"/>
      <c r="W82" s="13">
        <f t="shared" si="15"/>
        <v>29.8248</v>
      </c>
      <c r="X82" s="15">
        <v>40</v>
      </c>
      <c r="Y82" s="16">
        <f t="shared" si="16"/>
        <v>8.2748585070142973</v>
      </c>
      <c r="Z82" s="13">
        <f t="shared" si="17"/>
        <v>3.916069847911805</v>
      </c>
      <c r="AA82" s="13">
        <f>VLOOKUP(A:A,[1]TDSheet!$A:$AA,27,0)</f>
        <v>0</v>
      </c>
      <c r="AB82" s="13"/>
      <c r="AC82" s="13">
        <f>VLOOKUP(A:A,[1]TDSheet!$A:$AC,29,0)</f>
        <v>57.511000000000003</v>
      </c>
      <c r="AD82" s="13">
        <v>0</v>
      </c>
      <c r="AE82" s="13">
        <f>VLOOKUP(A:A,[1]TDSheet!$A:$AF,32,0)</f>
        <v>35.637800000000006</v>
      </c>
      <c r="AF82" s="13">
        <f>VLOOKUP(A:A,[1]TDSheet!$A:$AG,33,0)</f>
        <v>32.250800000000005</v>
      </c>
      <c r="AG82" s="13">
        <f>VLOOKUP(A:A,[1]TDSheet!$A:$W,23,0)</f>
        <v>29.167000000000002</v>
      </c>
      <c r="AH82" s="13">
        <f>VLOOKUP(A:A,[3]TDSheet!$A:$D,4,0)</f>
        <v>33.881999999999998</v>
      </c>
      <c r="AI82" s="13" t="e">
        <f>VLOOKUP(A:A,[1]TDSheet!$A:$AI,35,0)</f>
        <v>#N/A</v>
      </c>
      <c r="AJ82" s="13">
        <f t="shared" si="18"/>
        <v>40</v>
      </c>
      <c r="AK82" s="13"/>
      <c r="AL82" s="13"/>
      <c r="AM82" s="13"/>
    </row>
    <row r="83" spans="1:39" s="1" customFormat="1" ht="11.1" customHeight="1" outlineLevel="1" x14ac:dyDescent="0.2">
      <c r="A83" s="7" t="s">
        <v>85</v>
      </c>
      <c r="B83" s="7" t="s">
        <v>14</v>
      </c>
      <c r="C83" s="8">
        <v>1515</v>
      </c>
      <c r="D83" s="8">
        <v>4212</v>
      </c>
      <c r="E83" s="8">
        <v>3416</v>
      </c>
      <c r="F83" s="8">
        <v>2279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3">
        <f>VLOOKUP(A:A,[2]TDSheet!$A:$F,6,0)</f>
        <v>3396</v>
      </c>
      <c r="K83" s="13">
        <f t="shared" si="14"/>
        <v>20</v>
      </c>
      <c r="L83" s="13">
        <f>VLOOKUP(A:A,[1]TDSheet!$A:$V,22,0)</f>
        <v>700</v>
      </c>
      <c r="M83" s="13">
        <f>VLOOKUP(A:A,[1]TDSheet!$A:$X,24,0)</f>
        <v>0</v>
      </c>
      <c r="N83" s="13">
        <v>500</v>
      </c>
      <c r="O83" s="13"/>
      <c r="P83" s="13"/>
      <c r="Q83" s="13"/>
      <c r="R83" s="13"/>
      <c r="S83" s="13"/>
      <c r="T83" s="13"/>
      <c r="U83" s="13"/>
      <c r="V83" s="13"/>
      <c r="W83" s="13">
        <f t="shared" si="15"/>
        <v>494.8</v>
      </c>
      <c r="X83" s="15">
        <v>500</v>
      </c>
      <c r="Y83" s="16">
        <f t="shared" si="16"/>
        <v>8.0416329830234439</v>
      </c>
      <c r="Z83" s="13">
        <f t="shared" si="17"/>
        <v>4.6059013742926433</v>
      </c>
      <c r="AA83" s="13">
        <f>VLOOKUP(A:A,[1]TDSheet!$A:$AA,27,0)</f>
        <v>0</v>
      </c>
      <c r="AB83" s="13"/>
      <c r="AC83" s="13">
        <f>VLOOKUP(A:A,[1]TDSheet!$A:$AC,29,0)</f>
        <v>594</v>
      </c>
      <c r="AD83" s="13">
        <f>VLOOKUP(A:A,[4]TDSheet!$A:$D,4,0)</f>
        <v>348</v>
      </c>
      <c r="AE83" s="13">
        <f>VLOOKUP(A:A,[1]TDSheet!$A:$AF,32,0)</f>
        <v>643.79999999999995</v>
      </c>
      <c r="AF83" s="13">
        <f>VLOOKUP(A:A,[1]TDSheet!$A:$AG,33,0)</f>
        <v>552</v>
      </c>
      <c r="AG83" s="13">
        <f>VLOOKUP(A:A,[1]TDSheet!$A:$W,23,0)</f>
        <v>564</v>
      </c>
      <c r="AH83" s="13">
        <f>VLOOKUP(A:A,[3]TDSheet!$A:$D,4,0)</f>
        <v>570</v>
      </c>
      <c r="AI83" s="13" t="str">
        <f>VLOOKUP(A:A,[1]TDSheet!$A:$AI,35,0)</f>
        <v>склад</v>
      </c>
      <c r="AJ83" s="13">
        <f t="shared" si="18"/>
        <v>200</v>
      </c>
      <c r="AK83" s="13"/>
      <c r="AL83" s="13"/>
      <c r="AM83" s="13"/>
    </row>
    <row r="84" spans="1:39" s="1" customFormat="1" ht="11.1" customHeight="1" outlineLevel="1" x14ac:dyDescent="0.2">
      <c r="A84" s="7" t="s">
        <v>86</v>
      </c>
      <c r="B84" s="7" t="s">
        <v>14</v>
      </c>
      <c r="C84" s="8">
        <v>909</v>
      </c>
      <c r="D84" s="8">
        <v>2815</v>
      </c>
      <c r="E84" s="8">
        <v>2301</v>
      </c>
      <c r="F84" s="8">
        <v>1395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3">
        <f>VLOOKUP(A:A,[2]TDSheet!$A:$F,6,0)</f>
        <v>2324</v>
      </c>
      <c r="K84" s="13">
        <f t="shared" si="14"/>
        <v>-23</v>
      </c>
      <c r="L84" s="13">
        <f>VLOOKUP(A:A,[1]TDSheet!$A:$V,22,0)</f>
        <v>700</v>
      </c>
      <c r="M84" s="13">
        <f>VLOOKUP(A:A,[1]TDSheet!$A:$X,24,0)</f>
        <v>0</v>
      </c>
      <c r="N84" s="13">
        <v>400</v>
      </c>
      <c r="O84" s="13"/>
      <c r="P84" s="13"/>
      <c r="Q84" s="13"/>
      <c r="R84" s="13"/>
      <c r="S84" s="13"/>
      <c r="T84" s="13"/>
      <c r="U84" s="13"/>
      <c r="V84" s="13"/>
      <c r="W84" s="13">
        <f t="shared" si="15"/>
        <v>353.4</v>
      </c>
      <c r="X84" s="15">
        <v>400</v>
      </c>
      <c r="Y84" s="16">
        <f t="shared" si="16"/>
        <v>8.1918505942275051</v>
      </c>
      <c r="Z84" s="13">
        <f t="shared" si="17"/>
        <v>3.9473684210526319</v>
      </c>
      <c r="AA84" s="13">
        <f>VLOOKUP(A:A,[1]TDSheet!$A:$AA,27,0)</f>
        <v>0</v>
      </c>
      <c r="AB84" s="13"/>
      <c r="AC84" s="13">
        <f>VLOOKUP(A:A,[1]TDSheet!$A:$AC,29,0)</f>
        <v>534</v>
      </c>
      <c r="AD84" s="13">
        <v>0</v>
      </c>
      <c r="AE84" s="13">
        <f>VLOOKUP(A:A,[1]TDSheet!$A:$AF,32,0)</f>
        <v>387.6</v>
      </c>
      <c r="AF84" s="13">
        <f>VLOOKUP(A:A,[1]TDSheet!$A:$AG,33,0)</f>
        <v>361</v>
      </c>
      <c r="AG84" s="13">
        <f>VLOOKUP(A:A,[1]TDSheet!$A:$W,23,0)</f>
        <v>392.6</v>
      </c>
      <c r="AH84" s="13">
        <f>VLOOKUP(A:A,[3]TDSheet!$A:$D,4,0)</f>
        <v>395</v>
      </c>
      <c r="AI84" s="13" t="str">
        <f>VLOOKUP(A:A,[1]TDSheet!$A:$AI,35,0)</f>
        <v>склад</v>
      </c>
      <c r="AJ84" s="13">
        <f t="shared" si="18"/>
        <v>160</v>
      </c>
      <c r="AK84" s="13"/>
      <c r="AL84" s="13"/>
      <c r="AM84" s="13"/>
    </row>
    <row r="85" spans="1:39" s="1" customFormat="1" ht="21.95" customHeight="1" outlineLevel="1" x14ac:dyDescent="0.2">
      <c r="A85" s="7" t="s">
        <v>87</v>
      </c>
      <c r="B85" s="7" t="s">
        <v>8</v>
      </c>
      <c r="C85" s="8">
        <v>174.922</v>
      </c>
      <c r="D85" s="8">
        <v>1959.63</v>
      </c>
      <c r="E85" s="8">
        <v>587.55100000000004</v>
      </c>
      <c r="F85" s="8">
        <v>738.60400000000004</v>
      </c>
      <c r="G85" s="1" t="str">
        <f>VLOOKUP(A:A,[1]TDSheet!$A:$G,7,0)</f>
        <v>ябл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588.55799999999999</v>
      </c>
      <c r="K85" s="13">
        <f t="shared" si="14"/>
        <v>-1.0069999999999482</v>
      </c>
      <c r="L85" s="13">
        <f>VLOOKUP(A:A,[1]TDSheet!$A:$V,22,0)</f>
        <v>300</v>
      </c>
      <c r="M85" s="13">
        <f>VLOOKUP(A:A,[1]TDSheet!$A:$X,24,0)</f>
        <v>0</v>
      </c>
      <c r="N85" s="13"/>
      <c r="O85" s="13"/>
      <c r="P85" s="13"/>
      <c r="Q85" s="13"/>
      <c r="R85" s="13"/>
      <c r="S85" s="13"/>
      <c r="T85" s="13"/>
      <c r="U85" s="13"/>
      <c r="V85" s="13"/>
      <c r="W85" s="13">
        <f t="shared" si="15"/>
        <v>82.541600000000017</v>
      </c>
      <c r="X85" s="15"/>
      <c r="Y85" s="16">
        <f t="shared" si="16"/>
        <v>12.58279461507894</v>
      </c>
      <c r="Z85" s="13">
        <f t="shared" si="17"/>
        <v>8.948263663413357</v>
      </c>
      <c r="AA85" s="13">
        <f>VLOOKUP(A:A,[1]TDSheet!$A:$AA,27,0)</f>
        <v>0</v>
      </c>
      <c r="AB85" s="13"/>
      <c r="AC85" s="13">
        <f>VLOOKUP(A:A,[1]TDSheet!$A:$AC,29,0)</f>
        <v>174.84299999999999</v>
      </c>
      <c r="AD85" s="13">
        <v>0</v>
      </c>
      <c r="AE85" s="13">
        <f>VLOOKUP(A:A,[1]TDSheet!$A:$AF,32,0)</f>
        <v>90.448399999999992</v>
      </c>
      <c r="AF85" s="13">
        <f>VLOOKUP(A:A,[1]TDSheet!$A:$AG,33,0)</f>
        <v>81.047599999999989</v>
      </c>
      <c r="AG85" s="13">
        <f>VLOOKUP(A:A,[1]TDSheet!$A:$W,23,0)</f>
        <v>93.152200000000022</v>
      </c>
      <c r="AH85" s="13">
        <f>VLOOKUP(A:A,[3]TDSheet!$A:$D,4,0)</f>
        <v>78.56</v>
      </c>
      <c r="AI85" s="13" t="e">
        <f>VLOOKUP(A:A,[1]TDSheet!$A:$AI,35,0)</f>
        <v>#N/A</v>
      </c>
      <c r="AJ85" s="13">
        <f t="shared" si="18"/>
        <v>0</v>
      </c>
      <c r="AK85" s="13"/>
      <c r="AL85" s="13"/>
      <c r="AM85" s="13"/>
    </row>
    <row r="86" spans="1:39" s="1" customFormat="1" ht="11.1" customHeight="1" outlineLevel="1" x14ac:dyDescent="0.2">
      <c r="A86" s="7" t="s">
        <v>88</v>
      </c>
      <c r="B86" s="7" t="s">
        <v>8</v>
      </c>
      <c r="C86" s="8">
        <v>251.739</v>
      </c>
      <c r="D86" s="8">
        <v>1054.6559999999999</v>
      </c>
      <c r="E86" s="8">
        <v>410.86200000000002</v>
      </c>
      <c r="F86" s="8">
        <v>248.321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3">
        <f>VLOOKUP(A:A,[2]TDSheet!$A:$F,6,0)</f>
        <v>415.43700000000001</v>
      </c>
      <c r="K86" s="13">
        <f t="shared" si="14"/>
        <v>-4.5749999999999886</v>
      </c>
      <c r="L86" s="13">
        <f>VLOOKUP(A:A,[1]TDSheet!$A:$V,22,0)</f>
        <v>150</v>
      </c>
      <c r="M86" s="13">
        <f>VLOOKUP(A:A,[1]TDSheet!$A:$X,24,0)</f>
        <v>0</v>
      </c>
      <c r="N86" s="13">
        <v>50</v>
      </c>
      <c r="O86" s="13"/>
      <c r="P86" s="13"/>
      <c r="Q86" s="13"/>
      <c r="R86" s="13"/>
      <c r="S86" s="13"/>
      <c r="T86" s="13"/>
      <c r="U86" s="13"/>
      <c r="V86" s="13"/>
      <c r="W86" s="13">
        <f t="shared" si="15"/>
        <v>60.809000000000005</v>
      </c>
      <c r="X86" s="15">
        <v>50</v>
      </c>
      <c r="Y86" s="16">
        <f t="shared" si="16"/>
        <v>8.1948560246016218</v>
      </c>
      <c r="Z86" s="13">
        <f t="shared" si="17"/>
        <v>4.0836224900919271</v>
      </c>
      <c r="AA86" s="13">
        <f>VLOOKUP(A:A,[1]TDSheet!$A:$AA,27,0)</f>
        <v>0</v>
      </c>
      <c r="AB86" s="13"/>
      <c r="AC86" s="13">
        <f>VLOOKUP(A:A,[1]TDSheet!$A:$AC,29,0)</f>
        <v>106.81699999999999</v>
      </c>
      <c r="AD86" s="13">
        <v>0</v>
      </c>
      <c r="AE86" s="13">
        <f>VLOOKUP(A:A,[1]TDSheet!$A:$AF,32,0)</f>
        <v>76.28</v>
      </c>
      <c r="AF86" s="13">
        <f>VLOOKUP(A:A,[1]TDSheet!$A:$AG,33,0)</f>
        <v>68.226000000000013</v>
      </c>
      <c r="AG86" s="13">
        <f>VLOOKUP(A:A,[1]TDSheet!$A:$W,23,0)</f>
        <v>67.166200000000003</v>
      </c>
      <c r="AH86" s="13">
        <f>VLOOKUP(A:A,[3]TDSheet!$A:$D,4,0)</f>
        <v>61.56</v>
      </c>
      <c r="AI86" s="13" t="e">
        <f>VLOOKUP(A:A,[1]TDSheet!$A:$AI,35,0)</f>
        <v>#N/A</v>
      </c>
      <c r="AJ86" s="13">
        <f t="shared" si="18"/>
        <v>50</v>
      </c>
      <c r="AK86" s="13"/>
      <c r="AL86" s="13"/>
      <c r="AM86" s="13"/>
    </row>
    <row r="87" spans="1:39" s="1" customFormat="1" ht="11.1" customHeight="1" outlineLevel="1" x14ac:dyDescent="0.2">
      <c r="A87" s="7" t="s">
        <v>89</v>
      </c>
      <c r="B87" s="7" t="s">
        <v>8</v>
      </c>
      <c r="C87" s="8">
        <v>287.233</v>
      </c>
      <c r="D87" s="8">
        <v>2542.4290000000001</v>
      </c>
      <c r="E87" s="8">
        <v>826.14</v>
      </c>
      <c r="F87" s="8">
        <v>844.245</v>
      </c>
      <c r="G87" s="1" t="str">
        <f>VLOOKUP(A:A,[1]TDSheet!$A:$G,7,0)</f>
        <v>ябл</v>
      </c>
      <c r="H87" s="1">
        <f>VLOOKUP(A:A,[1]TDSheet!$A:$H,8,0)</f>
        <v>1</v>
      </c>
      <c r="I87" s="1">
        <f>VLOOKUP(A:A,[1]TDSheet!$A:$I,9,0)</f>
        <v>40</v>
      </c>
      <c r="J87" s="13">
        <f>VLOOKUP(A:A,[2]TDSheet!$A:$F,6,0)</f>
        <v>836.47699999999998</v>
      </c>
      <c r="K87" s="13">
        <f t="shared" si="14"/>
        <v>-10.336999999999989</v>
      </c>
      <c r="L87" s="13">
        <f>VLOOKUP(A:A,[1]TDSheet!$A:$V,22,0)</f>
        <v>350</v>
      </c>
      <c r="M87" s="13">
        <f>VLOOKUP(A:A,[1]TDSheet!$A:$X,24,0)</f>
        <v>0</v>
      </c>
      <c r="N87" s="13"/>
      <c r="O87" s="13"/>
      <c r="P87" s="13"/>
      <c r="Q87" s="13"/>
      <c r="R87" s="13"/>
      <c r="S87" s="13"/>
      <c r="T87" s="13"/>
      <c r="U87" s="13"/>
      <c r="V87" s="13"/>
      <c r="W87" s="13">
        <f t="shared" si="15"/>
        <v>118.56779999999999</v>
      </c>
      <c r="X87" s="15"/>
      <c r="Y87" s="16">
        <f t="shared" si="16"/>
        <v>10.072254018375984</v>
      </c>
      <c r="Z87" s="13">
        <f t="shared" si="17"/>
        <v>7.1203564542818549</v>
      </c>
      <c r="AA87" s="13">
        <f>VLOOKUP(A:A,[1]TDSheet!$A:$AA,27,0)</f>
        <v>0</v>
      </c>
      <c r="AB87" s="13"/>
      <c r="AC87" s="13">
        <f>VLOOKUP(A:A,[1]TDSheet!$A:$AC,29,0)</f>
        <v>233.30099999999999</v>
      </c>
      <c r="AD87" s="13">
        <v>0</v>
      </c>
      <c r="AE87" s="13">
        <f>VLOOKUP(A:A,[1]TDSheet!$A:$AF,32,0)</f>
        <v>136.0292</v>
      </c>
      <c r="AF87" s="13">
        <f>VLOOKUP(A:A,[1]TDSheet!$A:$AG,33,0)</f>
        <v>126.0498</v>
      </c>
      <c r="AG87" s="13">
        <f>VLOOKUP(A:A,[1]TDSheet!$A:$W,23,0)</f>
        <v>138.93220000000002</v>
      </c>
      <c r="AH87" s="13">
        <f>VLOOKUP(A:A,[3]TDSheet!$A:$D,4,0)</f>
        <v>89.575999999999993</v>
      </c>
      <c r="AI87" s="13" t="e">
        <f>VLOOKUP(A:A,[1]TDSheet!$A:$AI,35,0)</f>
        <v>#N/A</v>
      </c>
      <c r="AJ87" s="13">
        <f t="shared" si="18"/>
        <v>0</v>
      </c>
      <c r="AK87" s="13"/>
      <c r="AL87" s="13"/>
      <c r="AM87" s="13"/>
    </row>
    <row r="88" spans="1:39" s="1" customFormat="1" ht="11.1" customHeight="1" outlineLevel="1" x14ac:dyDescent="0.2">
      <c r="A88" s="7" t="s">
        <v>90</v>
      </c>
      <c r="B88" s="7" t="s">
        <v>8</v>
      </c>
      <c r="C88" s="8">
        <v>331.26400000000001</v>
      </c>
      <c r="D88" s="8">
        <v>1194.2370000000001</v>
      </c>
      <c r="E88" s="8">
        <v>514.053</v>
      </c>
      <c r="F88" s="8">
        <v>360.66399999999999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3">
        <f>VLOOKUP(A:A,[2]TDSheet!$A:$F,6,0)</f>
        <v>525.00199999999995</v>
      </c>
      <c r="K88" s="13">
        <f t="shared" si="14"/>
        <v>-10.948999999999955</v>
      </c>
      <c r="L88" s="13">
        <f>VLOOKUP(A:A,[1]TDSheet!$A:$V,22,0)</f>
        <v>200</v>
      </c>
      <c r="M88" s="13">
        <f>VLOOKUP(A:A,[1]TDSheet!$A:$X,24,0)</f>
        <v>0</v>
      </c>
      <c r="N88" s="13">
        <v>80</v>
      </c>
      <c r="O88" s="13"/>
      <c r="P88" s="13"/>
      <c r="Q88" s="13"/>
      <c r="R88" s="13"/>
      <c r="S88" s="13"/>
      <c r="T88" s="13"/>
      <c r="U88" s="13"/>
      <c r="V88" s="13"/>
      <c r="W88" s="13">
        <f t="shared" si="15"/>
        <v>91.278400000000005</v>
      </c>
      <c r="X88" s="15">
        <v>90</v>
      </c>
      <c r="Y88" s="16">
        <f t="shared" si="16"/>
        <v>8.0047853599537238</v>
      </c>
      <c r="Z88" s="13">
        <f t="shared" si="17"/>
        <v>3.9512524321197562</v>
      </c>
      <c r="AA88" s="13">
        <f>VLOOKUP(A:A,[1]TDSheet!$A:$AA,27,0)</f>
        <v>0</v>
      </c>
      <c r="AB88" s="13"/>
      <c r="AC88" s="13">
        <f>VLOOKUP(A:A,[1]TDSheet!$A:$AC,29,0)</f>
        <v>57.661000000000001</v>
      </c>
      <c r="AD88" s="13">
        <v>0</v>
      </c>
      <c r="AE88" s="13">
        <f>VLOOKUP(A:A,[1]TDSheet!$A:$AF,32,0)</f>
        <v>109.45539999999998</v>
      </c>
      <c r="AF88" s="13">
        <f>VLOOKUP(A:A,[1]TDSheet!$A:$AG,33,0)</f>
        <v>91.866799999999984</v>
      </c>
      <c r="AG88" s="13">
        <f>VLOOKUP(A:A,[1]TDSheet!$A:$W,23,0)</f>
        <v>98.372799999999998</v>
      </c>
      <c r="AH88" s="13">
        <f>VLOOKUP(A:A,[3]TDSheet!$A:$D,4,0)</f>
        <v>76.534999999999997</v>
      </c>
      <c r="AI88" s="13" t="e">
        <f>VLOOKUP(A:A,[1]TDSheet!$A:$AI,35,0)</f>
        <v>#N/A</v>
      </c>
      <c r="AJ88" s="13">
        <f t="shared" si="18"/>
        <v>90</v>
      </c>
      <c r="AK88" s="13"/>
      <c r="AL88" s="13"/>
      <c r="AM88" s="13"/>
    </row>
    <row r="89" spans="1:39" s="1" customFormat="1" ht="11.1" customHeight="1" outlineLevel="1" x14ac:dyDescent="0.2">
      <c r="A89" s="7" t="s">
        <v>91</v>
      </c>
      <c r="B89" s="7" t="s">
        <v>14</v>
      </c>
      <c r="C89" s="8">
        <v>9</v>
      </c>
      <c r="D89" s="8">
        <v>146</v>
      </c>
      <c r="E89" s="8">
        <v>55</v>
      </c>
      <c r="F89" s="8">
        <v>77</v>
      </c>
      <c r="G89" s="23" t="s">
        <v>152</v>
      </c>
      <c r="H89" s="1">
        <f>VLOOKUP(A:A,[1]TDSheet!$A:$H,8,0)</f>
        <v>0.6</v>
      </c>
      <c r="I89" s="1">
        <f>VLOOKUP(A:A,[1]TDSheet!$A:$I,9,0)</f>
        <v>60</v>
      </c>
      <c r="J89" s="13">
        <f>VLOOKUP(A:A,[2]TDSheet!$A:$F,6,0)</f>
        <v>81</v>
      </c>
      <c r="K89" s="13">
        <f t="shared" si="14"/>
        <v>-26</v>
      </c>
      <c r="L89" s="13">
        <f>VLOOKUP(A:A,[1]TDSheet!$A:$V,22,0)</f>
        <v>0</v>
      </c>
      <c r="M89" s="13">
        <f>VLOOKUP(A:A,[1]TDSheet!$A:$X,24,0)</f>
        <v>0</v>
      </c>
      <c r="N89" s="13"/>
      <c r="O89" s="13"/>
      <c r="P89" s="13"/>
      <c r="Q89" s="13"/>
      <c r="R89" s="13"/>
      <c r="S89" s="13"/>
      <c r="T89" s="13"/>
      <c r="U89" s="13"/>
      <c r="V89" s="13"/>
      <c r="W89" s="13">
        <f t="shared" si="15"/>
        <v>3.8</v>
      </c>
      <c r="X89" s="15">
        <v>50</v>
      </c>
      <c r="Y89" s="16">
        <f t="shared" si="16"/>
        <v>33.421052631578952</v>
      </c>
      <c r="Z89" s="13">
        <f t="shared" si="17"/>
        <v>20.263157894736842</v>
      </c>
      <c r="AA89" s="13">
        <f>VLOOKUP(A:A,[1]TDSheet!$A:$AA,27,0)</f>
        <v>0</v>
      </c>
      <c r="AB89" s="13"/>
      <c r="AC89" s="13">
        <f>VLOOKUP(A:A,[1]TDSheet!$A:$AC,29,0)</f>
        <v>36</v>
      </c>
      <c r="AD89" s="13">
        <v>0</v>
      </c>
      <c r="AE89" s="13">
        <f>VLOOKUP(A:A,[1]TDSheet!$A:$AF,32,0)</f>
        <v>7</v>
      </c>
      <c r="AF89" s="13">
        <f>VLOOKUP(A:A,[1]TDSheet!$A:$AG,33,0)</f>
        <v>5</v>
      </c>
      <c r="AG89" s="13">
        <f>VLOOKUP(A:A,[1]TDSheet!$A:$W,23,0)</f>
        <v>6.6</v>
      </c>
      <c r="AH89" s="13">
        <f>VLOOKUP(A:A,[3]TDSheet!$A:$D,4,0)</f>
        <v>6</v>
      </c>
      <c r="AI89" s="19" t="s">
        <v>155</v>
      </c>
      <c r="AJ89" s="13">
        <f t="shared" si="18"/>
        <v>30</v>
      </c>
      <c r="AK89" s="13"/>
      <c r="AL89" s="13"/>
      <c r="AM89" s="13"/>
    </row>
    <row r="90" spans="1:39" s="1" customFormat="1" ht="11.1" customHeight="1" outlineLevel="1" x14ac:dyDescent="0.2">
      <c r="A90" s="7" t="s">
        <v>92</v>
      </c>
      <c r="B90" s="7" t="s">
        <v>14</v>
      </c>
      <c r="C90" s="8">
        <v>2</v>
      </c>
      <c r="D90" s="8">
        <v>482</v>
      </c>
      <c r="E90" s="8">
        <v>174</v>
      </c>
      <c r="F90" s="8">
        <v>308</v>
      </c>
      <c r="G90" s="1" t="str">
        <f>VLOOKUP(A:A,[1]TDSheet!$A:$G,7,0)</f>
        <v>ябл</v>
      </c>
      <c r="H90" s="1">
        <f>VLOOKUP(A:A,[1]TDSheet!$A:$H,8,0)</f>
        <v>0.6</v>
      </c>
      <c r="I90" s="1">
        <f>VLOOKUP(A:A,[1]TDSheet!$A:$I,9,0)</f>
        <v>60</v>
      </c>
      <c r="J90" s="13">
        <f>VLOOKUP(A:A,[2]TDSheet!$A:$F,6,0)</f>
        <v>263</v>
      </c>
      <c r="K90" s="13">
        <f t="shared" si="14"/>
        <v>-89</v>
      </c>
      <c r="L90" s="13">
        <f>VLOOKUP(A:A,[1]TDSheet!$A:$V,22,0)</f>
        <v>150</v>
      </c>
      <c r="M90" s="13">
        <f>VLOOKUP(A:A,[1]TDSheet!$A:$X,24,0)</f>
        <v>0</v>
      </c>
      <c r="N90" s="13"/>
      <c r="O90" s="13"/>
      <c r="P90" s="13"/>
      <c r="Q90" s="13"/>
      <c r="R90" s="13"/>
      <c r="S90" s="13"/>
      <c r="T90" s="13"/>
      <c r="U90" s="13"/>
      <c r="V90" s="13"/>
      <c r="W90" s="13">
        <f t="shared" si="15"/>
        <v>32.4</v>
      </c>
      <c r="X90" s="15">
        <v>30</v>
      </c>
      <c r="Y90" s="16">
        <f t="shared" si="16"/>
        <v>15.06172839506173</v>
      </c>
      <c r="Z90" s="13">
        <f t="shared" si="17"/>
        <v>9.5061728395061724</v>
      </c>
      <c r="AA90" s="13">
        <f>VLOOKUP(A:A,[1]TDSheet!$A:$AA,27,0)</f>
        <v>0</v>
      </c>
      <c r="AB90" s="13"/>
      <c r="AC90" s="13">
        <f>VLOOKUP(A:A,[1]TDSheet!$A:$AC,29,0)</f>
        <v>12</v>
      </c>
      <c r="AD90" s="13">
        <v>0</v>
      </c>
      <c r="AE90" s="13">
        <f>VLOOKUP(A:A,[1]TDSheet!$A:$AF,32,0)</f>
        <v>7.2</v>
      </c>
      <c r="AF90" s="13">
        <f>VLOOKUP(A:A,[1]TDSheet!$A:$AG,33,0)</f>
        <v>7.6</v>
      </c>
      <c r="AG90" s="13">
        <f>VLOOKUP(A:A,[1]TDSheet!$A:$W,23,0)</f>
        <v>11</v>
      </c>
      <c r="AH90" s="13">
        <f>VLOOKUP(A:A,[3]TDSheet!$A:$D,4,0)</f>
        <v>54</v>
      </c>
      <c r="AI90" s="13" t="str">
        <f>VLOOKUP(A:A,[1]TDSheet!$A:$AI,35,0)</f>
        <v>ф</v>
      </c>
      <c r="AJ90" s="13">
        <f t="shared" si="18"/>
        <v>18</v>
      </c>
      <c r="AK90" s="13"/>
      <c r="AL90" s="13"/>
      <c r="AM90" s="13"/>
    </row>
    <row r="91" spans="1:39" s="1" customFormat="1" ht="11.1" customHeight="1" outlineLevel="1" x14ac:dyDescent="0.2">
      <c r="A91" s="7" t="s">
        <v>93</v>
      </c>
      <c r="B91" s="7" t="s">
        <v>14</v>
      </c>
      <c r="C91" s="8">
        <v>5</v>
      </c>
      <c r="D91" s="8">
        <v>742</v>
      </c>
      <c r="E91" s="8">
        <v>258</v>
      </c>
      <c r="F91" s="8">
        <v>486</v>
      </c>
      <c r="G91" s="1" t="str">
        <f>VLOOKUP(A:A,[1]TDSheet!$A:$G,7,0)</f>
        <v>ябл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343</v>
      </c>
      <c r="K91" s="13">
        <f t="shared" si="14"/>
        <v>-85</v>
      </c>
      <c r="L91" s="13">
        <f>VLOOKUP(A:A,[1]TDSheet!$A:$V,22,0)</f>
        <v>200</v>
      </c>
      <c r="M91" s="13">
        <f>VLOOKUP(A:A,[1]TDSheet!$A:$X,24,0)</f>
        <v>0</v>
      </c>
      <c r="N91" s="13"/>
      <c r="O91" s="13"/>
      <c r="P91" s="13"/>
      <c r="Q91" s="13"/>
      <c r="R91" s="13"/>
      <c r="S91" s="13"/>
      <c r="T91" s="13"/>
      <c r="U91" s="13"/>
      <c r="V91" s="13"/>
      <c r="W91" s="13">
        <f t="shared" si="15"/>
        <v>36</v>
      </c>
      <c r="X91" s="15"/>
      <c r="Y91" s="16">
        <f t="shared" si="16"/>
        <v>19.055555555555557</v>
      </c>
      <c r="Z91" s="13">
        <f t="shared" si="17"/>
        <v>13.5</v>
      </c>
      <c r="AA91" s="13">
        <f>VLOOKUP(A:A,[1]TDSheet!$A:$AA,27,0)</f>
        <v>0</v>
      </c>
      <c r="AB91" s="13"/>
      <c r="AC91" s="13">
        <f>VLOOKUP(A:A,[1]TDSheet!$A:$AC,29,0)</f>
        <v>78</v>
      </c>
      <c r="AD91" s="13">
        <v>0</v>
      </c>
      <c r="AE91" s="13">
        <f>VLOOKUP(A:A,[1]TDSheet!$A:$AF,32,0)</f>
        <v>13</v>
      </c>
      <c r="AF91" s="13">
        <f>VLOOKUP(A:A,[1]TDSheet!$A:$AG,33,0)</f>
        <v>14.6</v>
      </c>
      <c r="AG91" s="13">
        <f>VLOOKUP(A:A,[1]TDSheet!$A:$W,23,0)</f>
        <v>23</v>
      </c>
      <c r="AH91" s="13">
        <f>VLOOKUP(A:A,[3]TDSheet!$A:$D,4,0)</f>
        <v>54</v>
      </c>
      <c r="AI91" s="13" t="str">
        <f>VLOOKUP(A:A,[1]TDSheet!$A:$AI,35,0)</f>
        <v>ф</v>
      </c>
      <c r="AJ91" s="13">
        <f t="shared" si="18"/>
        <v>0</v>
      </c>
      <c r="AK91" s="13"/>
      <c r="AL91" s="13"/>
      <c r="AM91" s="13"/>
    </row>
    <row r="92" spans="1:39" s="1" customFormat="1" ht="11.1" customHeight="1" outlineLevel="1" x14ac:dyDescent="0.2">
      <c r="A92" s="7" t="s">
        <v>94</v>
      </c>
      <c r="B92" s="7" t="s">
        <v>8</v>
      </c>
      <c r="C92" s="8">
        <v>172.25700000000001</v>
      </c>
      <c r="D92" s="8">
        <v>230.57900000000001</v>
      </c>
      <c r="E92" s="8">
        <v>239.12100000000001</v>
      </c>
      <c r="F92" s="8">
        <v>148.74700000000001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30</v>
      </c>
      <c r="J92" s="13">
        <f>VLOOKUP(A:A,[2]TDSheet!$A:$F,6,0)</f>
        <v>249.84700000000001</v>
      </c>
      <c r="K92" s="13">
        <f t="shared" si="14"/>
        <v>-10.725999999999999</v>
      </c>
      <c r="L92" s="13">
        <f>VLOOKUP(A:A,[1]TDSheet!$A:$V,22,0)</f>
        <v>100</v>
      </c>
      <c r="M92" s="13">
        <f>VLOOKUP(A:A,[1]TDSheet!$A:$X,24,0)</f>
        <v>0</v>
      </c>
      <c r="N92" s="13">
        <v>40</v>
      </c>
      <c r="O92" s="13"/>
      <c r="P92" s="13"/>
      <c r="Q92" s="13"/>
      <c r="R92" s="13"/>
      <c r="S92" s="13"/>
      <c r="T92" s="13"/>
      <c r="U92" s="13"/>
      <c r="V92" s="13"/>
      <c r="W92" s="13">
        <f t="shared" si="15"/>
        <v>47.824200000000005</v>
      </c>
      <c r="X92" s="15">
        <v>90</v>
      </c>
      <c r="Y92" s="16">
        <f t="shared" si="16"/>
        <v>7.9195679174978357</v>
      </c>
      <c r="Z92" s="13">
        <f t="shared" si="17"/>
        <v>3.1102872604246388</v>
      </c>
      <c r="AA92" s="13">
        <f>VLOOKUP(A:A,[1]TDSheet!$A:$AA,27,0)</f>
        <v>0</v>
      </c>
      <c r="AB92" s="13"/>
      <c r="AC92" s="13">
        <f>VLOOKUP(A:A,[1]TDSheet!$A:$AC,29,0)</f>
        <v>0</v>
      </c>
      <c r="AD92" s="13">
        <v>0</v>
      </c>
      <c r="AE92" s="13">
        <f>VLOOKUP(A:A,[1]TDSheet!$A:$AF,32,0)</f>
        <v>48.338999999999999</v>
      </c>
      <c r="AF92" s="13">
        <f>VLOOKUP(A:A,[1]TDSheet!$A:$AG,33,0)</f>
        <v>46.483600000000003</v>
      </c>
      <c r="AG92" s="13">
        <f>VLOOKUP(A:A,[1]TDSheet!$A:$W,23,0)</f>
        <v>48.116</v>
      </c>
      <c r="AH92" s="13">
        <f>VLOOKUP(A:A,[3]TDSheet!$A:$D,4,0)</f>
        <v>44.155999999999999</v>
      </c>
      <c r="AI92" s="13" t="e">
        <f>VLOOKUP(A:A,[1]TDSheet!$A:$AI,35,0)</f>
        <v>#N/A</v>
      </c>
      <c r="AJ92" s="13">
        <f t="shared" si="18"/>
        <v>90</v>
      </c>
      <c r="AK92" s="13"/>
      <c r="AL92" s="13"/>
      <c r="AM92" s="13"/>
    </row>
    <row r="93" spans="1:39" s="1" customFormat="1" ht="11.1" customHeight="1" outlineLevel="1" x14ac:dyDescent="0.2">
      <c r="A93" s="7" t="s">
        <v>95</v>
      </c>
      <c r="B93" s="7" t="s">
        <v>8</v>
      </c>
      <c r="C93" s="8">
        <v>77.325000000000003</v>
      </c>
      <c r="D93" s="8">
        <v>38.997999999999998</v>
      </c>
      <c r="E93" s="8">
        <v>47.167000000000002</v>
      </c>
      <c r="F93" s="8">
        <v>63.768999999999998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50</v>
      </c>
      <c r="J93" s="13">
        <f>VLOOKUP(A:A,[2]TDSheet!$A:$F,6,0)</f>
        <v>51.252000000000002</v>
      </c>
      <c r="K93" s="13">
        <f t="shared" si="14"/>
        <v>-4.0850000000000009</v>
      </c>
      <c r="L93" s="13">
        <f>VLOOKUP(A:A,[1]TDSheet!$A:$V,22,0)</f>
        <v>0</v>
      </c>
      <c r="M93" s="13">
        <f>VLOOKUP(A:A,[1]TDSheet!$A:$X,24,0)</f>
        <v>0</v>
      </c>
      <c r="N93" s="13"/>
      <c r="O93" s="13"/>
      <c r="P93" s="13"/>
      <c r="Q93" s="13"/>
      <c r="R93" s="13"/>
      <c r="S93" s="13"/>
      <c r="T93" s="13"/>
      <c r="U93" s="13"/>
      <c r="V93" s="13"/>
      <c r="W93" s="13">
        <f t="shared" si="15"/>
        <v>9.4334000000000007</v>
      </c>
      <c r="X93" s="15">
        <v>20</v>
      </c>
      <c r="Y93" s="16">
        <f t="shared" si="16"/>
        <v>8.8800432505777351</v>
      </c>
      <c r="Z93" s="13">
        <f t="shared" si="17"/>
        <v>6.7599168910467053</v>
      </c>
      <c r="AA93" s="13">
        <f>VLOOKUP(A:A,[1]TDSheet!$A:$AA,27,0)</f>
        <v>0</v>
      </c>
      <c r="AB93" s="13"/>
      <c r="AC93" s="13">
        <f>VLOOKUP(A:A,[1]TDSheet!$A:$AC,29,0)</f>
        <v>0</v>
      </c>
      <c r="AD93" s="13">
        <v>0</v>
      </c>
      <c r="AE93" s="13">
        <f>VLOOKUP(A:A,[1]TDSheet!$A:$AF,32,0)</f>
        <v>13.124199999999998</v>
      </c>
      <c r="AF93" s="13">
        <f>VLOOKUP(A:A,[1]TDSheet!$A:$AG,33,0)</f>
        <v>11.5602</v>
      </c>
      <c r="AG93" s="13">
        <f>VLOOKUP(A:A,[1]TDSheet!$A:$W,23,0)</f>
        <v>8.3274000000000008</v>
      </c>
      <c r="AH93" s="13">
        <f>VLOOKUP(A:A,[3]TDSheet!$A:$D,4,0)</f>
        <v>12.163</v>
      </c>
      <c r="AI93" s="13" t="str">
        <f>VLOOKUP(A:A,[1]TDSheet!$A:$AI,35,0)</f>
        <v>увел</v>
      </c>
      <c r="AJ93" s="13">
        <f t="shared" si="18"/>
        <v>20</v>
      </c>
      <c r="AK93" s="13"/>
      <c r="AL93" s="13"/>
      <c r="AM93" s="13"/>
    </row>
    <row r="94" spans="1:39" s="1" customFormat="1" ht="11.1" customHeight="1" outlineLevel="1" x14ac:dyDescent="0.2">
      <c r="A94" s="7" t="s">
        <v>96</v>
      </c>
      <c r="B94" s="7" t="s">
        <v>14</v>
      </c>
      <c r="C94" s="8">
        <v>114</v>
      </c>
      <c r="D94" s="8">
        <v>1663</v>
      </c>
      <c r="E94" s="8">
        <v>448</v>
      </c>
      <c r="F94" s="8">
        <v>646</v>
      </c>
      <c r="G94" s="23" t="s">
        <v>151</v>
      </c>
      <c r="H94" s="1">
        <f>VLOOKUP(A:A,[1]TDSheet!$A:$H,8,0)</f>
        <v>0.6</v>
      </c>
      <c r="I94" s="1">
        <f>VLOOKUP(A:A,[1]TDSheet!$A:$I,9,0)</f>
        <v>60</v>
      </c>
      <c r="J94" s="13">
        <f>VLOOKUP(A:A,[2]TDSheet!$A:$F,6,0)</f>
        <v>484</v>
      </c>
      <c r="K94" s="13">
        <f t="shared" si="14"/>
        <v>-36</v>
      </c>
      <c r="L94" s="13">
        <f>VLOOKUP(A:A,[1]TDSheet!$A:$V,22,0)</f>
        <v>200</v>
      </c>
      <c r="M94" s="13">
        <f>VLOOKUP(A:A,[1]TDSheet!$A:$X,24,0)</f>
        <v>0</v>
      </c>
      <c r="N94" s="13"/>
      <c r="O94" s="13"/>
      <c r="P94" s="13"/>
      <c r="Q94" s="13"/>
      <c r="R94" s="13"/>
      <c r="S94" s="13"/>
      <c r="T94" s="13"/>
      <c r="U94" s="13"/>
      <c r="V94" s="13"/>
      <c r="W94" s="13">
        <f t="shared" si="15"/>
        <v>66.8</v>
      </c>
      <c r="X94" s="15">
        <v>50</v>
      </c>
      <c r="Y94" s="16">
        <f t="shared" si="16"/>
        <v>13.413173652694612</v>
      </c>
      <c r="Z94" s="13">
        <f t="shared" si="17"/>
        <v>9.6706586826347305</v>
      </c>
      <c r="AA94" s="13">
        <f>VLOOKUP(A:A,[1]TDSheet!$A:$AA,27,0)</f>
        <v>0</v>
      </c>
      <c r="AB94" s="13"/>
      <c r="AC94" s="13">
        <f>VLOOKUP(A:A,[1]TDSheet!$A:$AC,29,0)</f>
        <v>114</v>
      </c>
      <c r="AD94" s="13">
        <v>0</v>
      </c>
      <c r="AE94" s="13">
        <f>VLOOKUP(A:A,[1]TDSheet!$A:$AF,32,0)</f>
        <v>43</v>
      </c>
      <c r="AF94" s="13">
        <f>VLOOKUP(A:A,[1]TDSheet!$A:$AG,33,0)</f>
        <v>41.2</v>
      </c>
      <c r="AG94" s="13">
        <f>VLOOKUP(A:A,[1]TDSheet!$A:$W,23,0)</f>
        <v>57.2</v>
      </c>
      <c r="AH94" s="13">
        <f>VLOOKUP(A:A,[3]TDSheet!$A:$D,4,0)</f>
        <v>75</v>
      </c>
      <c r="AI94" s="13" t="str">
        <f>VLOOKUP(A:A,[1]TDSheet!$A:$AI,35,0)</f>
        <v>ф</v>
      </c>
      <c r="AJ94" s="13">
        <f t="shared" si="18"/>
        <v>30</v>
      </c>
      <c r="AK94" s="13"/>
      <c r="AL94" s="13"/>
      <c r="AM94" s="13"/>
    </row>
    <row r="95" spans="1:39" s="1" customFormat="1" ht="11.1" customHeight="1" outlineLevel="1" x14ac:dyDescent="0.2">
      <c r="A95" s="7" t="s">
        <v>97</v>
      </c>
      <c r="B95" s="7" t="s">
        <v>14</v>
      </c>
      <c r="C95" s="8">
        <v>69</v>
      </c>
      <c r="D95" s="8">
        <v>1180</v>
      </c>
      <c r="E95" s="8">
        <v>477</v>
      </c>
      <c r="F95" s="8">
        <v>626</v>
      </c>
      <c r="G95" s="23" t="s">
        <v>151</v>
      </c>
      <c r="H95" s="1">
        <f>VLOOKUP(A:A,[1]TDSheet!$A:$H,8,0)</f>
        <v>0.6</v>
      </c>
      <c r="I95" s="1">
        <f>VLOOKUP(A:A,[1]TDSheet!$A:$I,9,0)</f>
        <v>60</v>
      </c>
      <c r="J95" s="13">
        <f>VLOOKUP(A:A,[2]TDSheet!$A:$F,6,0)</f>
        <v>558</v>
      </c>
      <c r="K95" s="13">
        <f t="shared" si="14"/>
        <v>-81</v>
      </c>
      <c r="L95" s="13">
        <f>VLOOKUP(A:A,[1]TDSheet!$A:$V,22,0)</f>
        <v>150</v>
      </c>
      <c r="M95" s="13">
        <f>VLOOKUP(A:A,[1]TDSheet!$A:$X,24,0)</f>
        <v>0</v>
      </c>
      <c r="N95" s="13"/>
      <c r="O95" s="13"/>
      <c r="P95" s="13"/>
      <c r="Q95" s="13"/>
      <c r="R95" s="13"/>
      <c r="S95" s="13"/>
      <c r="T95" s="13"/>
      <c r="U95" s="13"/>
      <c r="V95" s="13"/>
      <c r="W95" s="13">
        <f t="shared" si="15"/>
        <v>72.599999999999994</v>
      </c>
      <c r="X95" s="15">
        <v>70</v>
      </c>
      <c r="Y95" s="16">
        <f t="shared" si="16"/>
        <v>11.652892561983473</v>
      </c>
      <c r="Z95" s="13">
        <f t="shared" si="17"/>
        <v>8.6225895316804415</v>
      </c>
      <c r="AA95" s="13">
        <f>VLOOKUP(A:A,[1]TDSheet!$A:$AA,27,0)</f>
        <v>0</v>
      </c>
      <c r="AB95" s="13"/>
      <c r="AC95" s="13">
        <f>VLOOKUP(A:A,[1]TDSheet!$A:$AC,29,0)</f>
        <v>114</v>
      </c>
      <c r="AD95" s="13">
        <v>0</v>
      </c>
      <c r="AE95" s="13">
        <f>VLOOKUP(A:A,[1]TDSheet!$A:$AF,32,0)</f>
        <v>45</v>
      </c>
      <c r="AF95" s="13">
        <f>VLOOKUP(A:A,[1]TDSheet!$A:$AG,33,0)</f>
        <v>43.8</v>
      </c>
      <c r="AG95" s="13">
        <f>VLOOKUP(A:A,[1]TDSheet!$A:$W,23,0)</f>
        <v>57.4</v>
      </c>
      <c r="AH95" s="13">
        <f>VLOOKUP(A:A,[3]TDSheet!$A:$D,4,0)</f>
        <v>107</v>
      </c>
      <c r="AI95" s="13" t="str">
        <f>VLOOKUP(A:A,[1]TDSheet!$A:$AI,35,0)</f>
        <v>ф</v>
      </c>
      <c r="AJ95" s="13">
        <f t="shared" si="18"/>
        <v>42</v>
      </c>
      <c r="AK95" s="13"/>
      <c r="AL95" s="13"/>
      <c r="AM95" s="13"/>
    </row>
    <row r="96" spans="1:39" s="1" customFormat="1" ht="11.1" customHeight="1" outlineLevel="1" x14ac:dyDescent="0.2">
      <c r="A96" s="7" t="s">
        <v>98</v>
      </c>
      <c r="B96" s="7" t="s">
        <v>14</v>
      </c>
      <c r="C96" s="8">
        <v>1105</v>
      </c>
      <c r="D96" s="8">
        <v>7688</v>
      </c>
      <c r="E96" s="8">
        <v>2076</v>
      </c>
      <c r="F96" s="8">
        <v>2219</v>
      </c>
      <c r="G96" s="1">
        <f>VLOOKUP(A:A,[1]TDSheet!$A:$G,7,0)</f>
        <v>0</v>
      </c>
      <c r="H96" s="1">
        <f>VLOOKUP(A:A,[1]TDSheet!$A:$H,8,0)</f>
        <v>0.28000000000000003</v>
      </c>
      <c r="I96" s="1">
        <f>VLOOKUP(A:A,[1]TDSheet!$A:$I,9,0)</f>
        <v>35</v>
      </c>
      <c r="J96" s="13">
        <f>VLOOKUP(A:A,[2]TDSheet!$A:$F,6,0)</f>
        <v>2090</v>
      </c>
      <c r="K96" s="13">
        <f t="shared" si="14"/>
        <v>-14</v>
      </c>
      <c r="L96" s="13">
        <f>VLOOKUP(A:A,[1]TDSheet!$A:$V,22,0)</f>
        <v>400</v>
      </c>
      <c r="M96" s="13">
        <f>VLOOKUP(A:A,[1]TDSheet!$A:$X,24,0)</f>
        <v>0</v>
      </c>
      <c r="N96" s="13"/>
      <c r="O96" s="13"/>
      <c r="P96" s="13"/>
      <c r="Q96" s="13"/>
      <c r="R96" s="13"/>
      <c r="S96" s="13"/>
      <c r="T96" s="13"/>
      <c r="U96" s="13"/>
      <c r="V96" s="13"/>
      <c r="W96" s="13">
        <f t="shared" si="15"/>
        <v>362.4</v>
      </c>
      <c r="X96" s="15"/>
      <c r="Y96" s="16">
        <f t="shared" si="16"/>
        <v>7.2268211920529808</v>
      </c>
      <c r="Z96" s="13">
        <f t="shared" si="17"/>
        <v>6.123068432671082</v>
      </c>
      <c r="AA96" s="13">
        <f>VLOOKUP(A:A,[1]TDSheet!$A:$AA,27,0)</f>
        <v>0</v>
      </c>
      <c r="AB96" s="13"/>
      <c r="AC96" s="13">
        <f>VLOOKUP(A:A,[1]TDSheet!$A:$AC,29,0)</f>
        <v>264</v>
      </c>
      <c r="AD96" s="13">
        <v>0</v>
      </c>
      <c r="AE96" s="13">
        <f>VLOOKUP(A:A,[1]TDSheet!$A:$AF,32,0)</f>
        <v>389.8</v>
      </c>
      <c r="AF96" s="13">
        <f>VLOOKUP(A:A,[1]TDSheet!$A:$AG,33,0)</f>
        <v>390.8</v>
      </c>
      <c r="AG96" s="13">
        <f>VLOOKUP(A:A,[1]TDSheet!$A:$W,23,0)</f>
        <v>407.6</v>
      </c>
      <c r="AH96" s="13">
        <f>VLOOKUP(A:A,[3]TDSheet!$A:$D,4,0)</f>
        <v>373</v>
      </c>
      <c r="AI96" s="18" t="s">
        <v>147</v>
      </c>
      <c r="AJ96" s="13">
        <f t="shared" si="18"/>
        <v>0</v>
      </c>
      <c r="AK96" s="13"/>
      <c r="AL96" s="13"/>
      <c r="AM96" s="13"/>
    </row>
    <row r="97" spans="1:39" s="1" customFormat="1" ht="11.1" customHeight="1" outlineLevel="1" x14ac:dyDescent="0.2">
      <c r="A97" s="7" t="s">
        <v>99</v>
      </c>
      <c r="B97" s="7" t="s">
        <v>14</v>
      </c>
      <c r="C97" s="8">
        <v>420</v>
      </c>
      <c r="D97" s="8">
        <v>361</v>
      </c>
      <c r="E97" s="8">
        <v>440</v>
      </c>
      <c r="F97" s="8">
        <v>324</v>
      </c>
      <c r="G97" s="1">
        <f>VLOOKUP(A:A,[1]TDSheet!$A:$G,7,0)</f>
        <v>0</v>
      </c>
      <c r="H97" s="1">
        <f>VLOOKUP(A:A,[1]TDSheet!$A:$H,8,0)</f>
        <v>0.4</v>
      </c>
      <c r="I97" s="1" t="e">
        <f>VLOOKUP(A:A,[1]TDSheet!$A:$I,9,0)</f>
        <v>#N/A</v>
      </c>
      <c r="J97" s="13">
        <f>VLOOKUP(A:A,[2]TDSheet!$A:$F,6,0)</f>
        <v>464</v>
      </c>
      <c r="K97" s="13">
        <f t="shared" si="14"/>
        <v>-24</v>
      </c>
      <c r="L97" s="13">
        <f>VLOOKUP(A:A,[1]TDSheet!$A:$V,22,0)</f>
        <v>100</v>
      </c>
      <c r="M97" s="13">
        <f>VLOOKUP(A:A,[1]TDSheet!$A:$X,24,0)</f>
        <v>0</v>
      </c>
      <c r="N97" s="13"/>
      <c r="O97" s="13"/>
      <c r="P97" s="13"/>
      <c r="Q97" s="13"/>
      <c r="R97" s="13"/>
      <c r="S97" s="13"/>
      <c r="T97" s="13"/>
      <c r="U97" s="13"/>
      <c r="V97" s="13"/>
      <c r="W97" s="13">
        <f t="shared" si="15"/>
        <v>59.2</v>
      </c>
      <c r="X97" s="15">
        <v>50</v>
      </c>
      <c r="Y97" s="16">
        <f t="shared" si="16"/>
        <v>8.0067567567567561</v>
      </c>
      <c r="Z97" s="13">
        <f t="shared" si="17"/>
        <v>5.4729729729729728</v>
      </c>
      <c r="AA97" s="13">
        <f>VLOOKUP(A:A,[1]TDSheet!$A:$AA,27,0)</f>
        <v>0</v>
      </c>
      <c r="AB97" s="13"/>
      <c r="AC97" s="13">
        <f>VLOOKUP(A:A,[1]TDSheet!$A:$AC,29,0)</f>
        <v>144</v>
      </c>
      <c r="AD97" s="13">
        <v>0</v>
      </c>
      <c r="AE97" s="13">
        <f>VLOOKUP(A:A,[1]TDSheet!$A:$AF,32,0)</f>
        <v>103.8</v>
      </c>
      <c r="AF97" s="13">
        <f>VLOOKUP(A:A,[1]TDSheet!$A:$AG,33,0)</f>
        <v>83</v>
      </c>
      <c r="AG97" s="13">
        <f>VLOOKUP(A:A,[1]TDSheet!$A:$W,23,0)</f>
        <v>69.599999999999994</v>
      </c>
      <c r="AH97" s="13">
        <f>VLOOKUP(A:A,[3]TDSheet!$A:$D,4,0)</f>
        <v>62</v>
      </c>
      <c r="AI97" s="13" t="e">
        <f>VLOOKUP(A:A,[1]TDSheet!$A:$AI,35,0)</f>
        <v>#N/A</v>
      </c>
      <c r="AJ97" s="13">
        <f t="shared" si="18"/>
        <v>20</v>
      </c>
      <c r="AK97" s="13"/>
      <c r="AL97" s="13"/>
      <c r="AM97" s="13"/>
    </row>
    <row r="98" spans="1:39" s="1" customFormat="1" ht="11.1" customHeight="1" outlineLevel="1" x14ac:dyDescent="0.2">
      <c r="A98" s="7" t="s">
        <v>100</v>
      </c>
      <c r="B98" s="7" t="s">
        <v>14</v>
      </c>
      <c r="C98" s="8">
        <v>291</v>
      </c>
      <c r="D98" s="8">
        <v>532</v>
      </c>
      <c r="E98" s="8">
        <v>473</v>
      </c>
      <c r="F98" s="8">
        <v>328</v>
      </c>
      <c r="G98" s="1">
        <f>VLOOKUP(A:A,[1]TDSheet!$A:$G,7,0)</f>
        <v>0</v>
      </c>
      <c r="H98" s="1">
        <f>VLOOKUP(A:A,[1]TDSheet!$A:$H,8,0)</f>
        <v>0.33</v>
      </c>
      <c r="I98" s="1">
        <f>VLOOKUP(A:A,[1]TDSheet!$A:$I,9,0)</f>
        <v>60</v>
      </c>
      <c r="J98" s="13">
        <f>VLOOKUP(A:A,[2]TDSheet!$A:$F,6,0)</f>
        <v>495</v>
      </c>
      <c r="K98" s="13">
        <f t="shared" si="14"/>
        <v>-22</v>
      </c>
      <c r="L98" s="13">
        <f>VLOOKUP(A:A,[1]TDSheet!$A:$V,22,0)</f>
        <v>180</v>
      </c>
      <c r="M98" s="13">
        <f>VLOOKUP(A:A,[1]TDSheet!$A:$X,24,0)</f>
        <v>0</v>
      </c>
      <c r="N98" s="13">
        <v>70</v>
      </c>
      <c r="O98" s="13"/>
      <c r="P98" s="13"/>
      <c r="Q98" s="13"/>
      <c r="R98" s="13"/>
      <c r="S98" s="13"/>
      <c r="T98" s="13"/>
      <c r="U98" s="13"/>
      <c r="V98" s="13"/>
      <c r="W98" s="13">
        <f t="shared" si="15"/>
        <v>83.4</v>
      </c>
      <c r="X98" s="15">
        <v>90</v>
      </c>
      <c r="Y98" s="16">
        <f t="shared" si="16"/>
        <v>8.0095923261390887</v>
      </c>
      <c r="Z98" s="13">
        <f t="shared" si="17"/>
        <v>3.9328537170263784</v>
      </c>
      <c r="AA98" s="13">
        <f>VLOOKUP(A:A,[1]TDSheet!$A:$AA,27,0)</f>
        <v>0</v>
      </c>
      <c r="AB98" s="13"/>
      <c r="AC98" s="13">
        <f>VLOOKUP(A:A,[1]TDSheet!$A:$AC,29,0)</f>
        <v>56</v>
      </c>
      <c r="AD98" s="13">
        <v>0</v>
      </c>
      <c r="AE98" s="13">
        <f>VLOOKUP(A:A,[1]TDSheet!$A:$AF,32,0)</f>
        <v>119.6</v>
      </c>
      <c r="AF98" s="13">
        <f>VLOOKUP(A:A,[1]TDSheet!$A:$AG,33,0)</f>
        <v>102.2</v>
      </c>
      <c r="AG98" s="13">
        <f>VLOOKUP(A:A,[1]TDSheet!$A:$W,23,0)</f>
        <v>94</v>
      </c>
      <c r="AH98" s="13">
        <f>VLOOKUP(A:A,[3]TDSheet!$A:$D,4,0)</f>
        <v>99</v>
      </c>
      <c r="AI98" s="13">
        <f>VLOOKUP(A:A,[1]TDSheet!$A:$AI,35,0)</f>
        <v>0</v>
      </c>
      <c r="AJ98" s="13">
        <f t="shared" si="18"/>
        <v>29.700000000000003</v>
      </c>
      <c r="AK98" s="13"/>
      <c r="AL98" s="13"/>
      <c r="AM98" s="13"/>
    </row>
    <row r="99" spans="1:39" s="1" customFormat="1" ht="21.95" customHeight="1" outlineLevel="1" x14ac:dyDescent="0.2">
      <c r="A99" s="7" t="s">
        <v>101</v>
      </c>
      <c r="B99" s="7" t="s">
        <v>14</v>
      </c>
      <c r="C99" s="8">
        <v>121</v>
      </c>
      <c r="D99" s="8">
        <v>517</v>
      </c>
      <c r="E99" s="8">
        <v>333</v>
      </c>
      <c r="F99" s="8">
        <v>288</v>
      </c>
      <c r="G99" s="1">
        <f>VLOOKUP(A:A,[1]TDSheet!$A:$G,7,0)</f>
        <v>0</v>
      </c>
      <c r="H99" s="1">
        <f>VLOOKUP(A:A,[1]TDSheet!$A:$H,8,0)</f>
        <v>0.35</v>
      </c>
      <c r="I99" s="1" t="e">
        <f>VLOOKUP(A:A,[1]TDSheet!$A:$I,9,0)</f>
        <v>#N/A</v>
      </c>
      <c r="J99" s="13">
        <f>VLOOKUP(A:A,[2]TDSheet!$A:$F,6,0)</f>
        <v>384</v>
      </c>
      <c r="K99" s="13">
        <f t="shared" si="14"/>
        <v>-51</v>
      </c>
      <c r="L99" s="13">
        <f>VLOOKUP(A:A,[1]TDSheet!$A:$V,22,0)</f>
        <v>0</v>
      </c>
      <c r="M99" s="13">
        <f>VLOOKUP(A:A,[1]TDSheet!$A:$X,24,0)</f>
        <v>0</v>
      </c>
      <c r="N99" s="13"/>
      <c r="O99" s="13"/>
      <c r="P99" s="13"/>
      <c r="Q99" s="13"/>
      <c r="R99" s="13"/>
      <c r="S99" s="13"/>
      <c r="T99" s="13"/>
      <c r="U99" s="13"/>
      <c r="V99" s="13"/>
      <c r="W99" s="13">
        <f t="shared" si="15"/>
        <v>42.6</v>
      </c>
      <c r="X99" s="15">
        <v>50</v>
      </c>
      <c r="Y99" s="16">
        <f t="shared" si="16"/>
        <v>7.9342723004694831</v>
      </c>
      <c r="Z99" s="13">
        <f t="shared" si="17"/>
        <v>6.76056338028169</v>
      </c>
      <c r="AA99" s="13">
        <f>VLOOKUP(A:A,[1]TDSheet!$A:$AA,27,0)</f>
        <v>0</v>
      </c>
      <c r="AB99" s="13"/>
      <c r="AC99" s="13">
        <f>VLOOKUP(A:A,[1]TDSheet!$A:$AC,29,0)</f>
        <v>120</v>
      </c>
      <c r="AD99" s="13">
        <v>0</v>
      </c>
      <c r="AE99" s="13">
        <f>VLOOKUP(A:A,[1]TDSheet!$A:$AF,32,0)</f>
        <v>58.8</v>
      </c>
      <c r="AF99" s="13">
        <f>VLOOKUP(A:A,[1]TDSheet!$A:$AG,33,0)</f>
        <v>52.4</v>
      </c>
      <c r="AG99" s="13">
        <f>VLOOKUP(A:A,[1]TDSheet!$A:$W,23,0)</f>
        <v>50.6</v>
      </c>
      <c r="AH99" s="13">
        <f>VLOOKUP(A:A,[3]TDSheet!$A:$D,4,0)</f>
        <v>72</v>
      </c>
      <c r="AI99" s="13" t="e">
        <f>VLOOKUP(A:A,[1]TDSheet!$A:$AI,35,0)</f>
        <v>#N/A</v>
      </c>
      <c r="AJ99" s="13">
        <f t="shared" si="18"/>
        <v>17.5</v>
      </c>
      <c r="AK99" s="13"/>
      <c r="AL99" s="13"/>
      <c r="AM99" s="13"/>
    </row>
    <row r="100" spans="1:39" s="1" customFormat="1" ht="11.1" customHeight="1" outlineLevel="1" x14ac:dyDescent="0.2">
      <c r="A100" s="7" t="s">
        <v>115</v>
      </c>
      <c r="B100" s="7" t="s">
        <v>14</v>
      </c>
      <c r="C100" s="8">
        <v>9</v>
      </c>
      <c r="D100" s="8">
        <v>522</v>
      </c>
      <c r="E100" s="8">
        <v>161</v>
      </c>
      <c r="F100" s="8">
        <v>370</v>
      </c>
      <c r="G100" s="1" t="str">
        <f>VLOOKUP(A:A,[1]TDSheet!$A:$G,7,0)</f>
        <v>ябл</v>
      </c>
      <c r="H100" s="1">
        <f>VLOOKUP(A:A,[1]TDSheet!$A:$H,8,0)</f>
        <v>0.33</v>
      </c>
      <c r="I100" s="1" t="e">
        <f>VLOOKUP(A:A,[1]TDSheet!$A:$I,9,0)</f>
        <v>#N/A</v>
      </c>
      <c r="J100" s="13">
        <f>VLOOKUP(A:A,[2]TDSheet!$A:$F,6,0)</f>
        <v>252</v>
      </c>
      <c r="K100" s="13">
        <f t="shared" si="14"/>
        <v>-91</v>
      </c>
      <c r="L100" s="13">
        <f>VLOOKUP(A:A,[1]TDSheet!$A:$V,22,0)</f>
        <v>200</v>
      </c>
      <c r="M100" s="13">
        <f>VLOOKUP(A:A,[1]TDSheet!$A:$X,24,0)</f>
        <v>0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>
        <f t="shared" si="15"/>
        <v>27.4</v>
      </c>
      <c r="X100" s="15"/>
      <c r="Y100" s="16">
        <f t="shared" si="16"/>
        <v>20.802919708029197</v>
      </c>
      <c r="Z100" s="13">
        <f t="shared" si="17"/>
        <v>13.503649635036497</v>
      </c>
      <c r="AA100" s="13">
        <f>VLOOKUP(A:A,[1]TDSheet!$A:$AA,27,0)</f>
        <v>0</v>
      </c>
      <c r="AB100" s="13"/>
      <c r="AC100" s="13">
        <f>VLOOKUP(A:A,[1]TDSheet!$A:$AC,29,0)</f>
        <v>24</v>
      </c>
      <c r="AD100" s="13">
        <v>0</v>
      </c>
      <c r="AE100" s="13">
        <f>VLOOKUP(A:A,[1]TDSheet!$A:$AF,32,0)</f>
        <v>4.8</v>
      </c>
      <c r="AF100" s="13">
        <f>VLOOKUP(A:A,[1]TDSheet!$A:$AG,33,0)</f>
        <v>6.8</v>
      </c>
      <c r="AG100" s="13">
        <f>VLOOKUP(A:A,[1]TDSheet!$A:$W,23,0)</f>
        <v>15.2</v>
      </c>
      <c r="AH100" s="13">
        <f>VLOOKUP(A:A,[3]TDSheet!$A:$D,4,0)</f>
        <v>26</v>
      </c>
      <c r="AI100" s="13" t="e">
        <f>VLOOKUP(A:A,[1]TDSheet!$A:$AI,35,0)</f>
        <v>#N/A</v>
      </c>
      <c r="AJ100" s="13">
        <f t="shared" si="18"/>
        <v>0</v>
      </c>
      <c r="AK100" s="13"/>
      <c r="AL100" s="13"/>
      <c r="AM100" s="13"/>
    </row>
    <row r="101" spans="1:39" s="1" customFormat="1" ht="11.1" customHeight="1" outlineLevel="1" x14ac:dyDescent="0.2">
      <c r="A101" s="7" t="s">
        <v>102</v>
      </c>
      <c r="B101" s="7" t="s">
        <v>14</v>
      </c>
      <c r="C101" s="8">
        <v>2085</v>
      </c>
      <c r="D101" s="8">
        <v>5099</v>
      </c>
      <c r="E101" s="8">
        <v>5193</v>
      </c>
      <c r="F101" s="8">
        <v>1906</v>
      </c>
      <c r="G101" s="1">
        <f>VLOOKUP(A:A,[1]TDSheet!$A:$G,7,0)</f>
        <v>0</v>
      </c>
      <c r="H101" s="1">
        <f>VLOOKUP(A:A,[1]TDSheet!$A:$H,8,0)</f>
        <v>0.35</v>
      </c>
      <c r="I101" s="1">
        <f>VLOOKUP(A:A,[1]TDSheet!$A:$I,9,0)</f>
        <v>40</v>
      </c>
      <c r="J101" s="13">
        <f>VLOOKUP(A:A,[2]TDSheet!$A:$F,6,0)</f>
        <v>5209</v>
      </c>
      <c r="K101" s="13">
        <f t="shared" si="14"/>
        <v>-16</v>
      </c>
      <c r="L101" s="13">
        <f>VLOOKUP(A:A,[1]TDSheet!$A:$V,22,0)</f>
        <v>700</v>
      </c>
      <c r="M101" s="13">
        <f>VLOOKUP(A:A,[1]TDSheet!$A:$X,24,0)</f>
        <v>300</v>
      </c>
      <c r="N101" s="13">
        <v>700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5"/>
        <v>533.4</v>
      </c>
      <c r="X101" s="15">
        <v>700</v>
      </c>
      <c r="Y101" s="16">
        <f t="shared" si="16"/>
        <v>8.0727409073865779</v>
      </c>
      <c r="Z101" s="13">
        <f t="shared" si="17"/>
        <v>3.5733033370828649</v>
      </c>
      <c r="AA101" s="13">
        <f>VLOOKUP(A:A,[1]TDSheet!$A:$AA,27,0)</f>
        <v>0</v>
      </c>
      <c r="AB101" s="13"/>
      <c r="AC101" s="13">
        <f>VLOOKUP(A:A,[1]TDSheet!$A:$AC,29,0)</f>
        <v>1152</v>
      </c>
      <c r="AD101" s="13">
        <f>VLOOKUP(A:A,[4]TDSheet!$A:$D,4,0)</f>
        <v>1374</v>
      </c>
      <c r="AE101" s="13">
        <f>VLOOKUP(A:A,[1]TDSheet!$A:$AF,32,0)</f>
        <v>667</v>
      </c>
      <c r="AF101" s="13">
        <f>VLOOKUP(A:A,[1]TDSheet!$A:$AG,33,0)</f>
        <v>583.6</v>
      </c>
      <c r="AG101" s="13">
        <f>VLOOKUP(A:A,[1]TDSheet!$A:$W,23,0)</f>
        <v>550.4</v>
      </c>
      <c r="AH101" s="13">
        <f>VLOOKUP(A:A,[3]TDSheet!$A:$D,4,0)</f>
        <v>601</v>
      </c>
      <c r="AI101" s="13" t="e">
        <f>VLOOKUP(A:A,[1]TDSheet!$A:$AI,35,0)</f>
        <v>#N/A</v>
      </c>
      <c r="AJ101" s="13">
        <f t="shared" si="18"/>
        <v>244.99999999999997</v>
      </c>
      <c r="AK101" s="13"/>
      <c r="AL101" s="13"/>
      <c r="AM101" s="13"/>
    </row>
    <row r="102" spans="1:39" s="1" customFormat="1" ht="11.1" customHeight="1" outlineLevel="1" x14ac:dyDescent="0.2">
      <c r="A102" s="7" t="s">
        <v>103</v>
      </c>
      <c r="B102" s="7" t="s">
        <v>14</v>
      </c>
      <c r="C102" s="8">
        <v>4780</v>
      </c>
      <c r="D102" s="8">
        <v>13968</v>
      </c>
      <c r="E102" s="8">
        <v>12007</v>
      </c>
      <c r="F102" s="8">
        <v>6554</v>
      </c>
      <c r="G102" s="1" t="str">
        <f>VLOOKUP(A:A,[1]TDSheet!$A:$G,7,0)</f>
        <v>борд</v>
      </c>
      <c r="H102" s="1">
        <f>VLOOKUP(A:A,[1]TDSheet!$A:$H,8,0)</f>
        <v>0.35</v>
      </c>
      <c r="I102" s="1">
        <f>VLOOKUP(A:A,[1]TDSheet!$A:$I,9,0)</f>
        <v>45</v>
      </c>
      <c r="J102" s="13">
        <f>VLOOKUP(A:A,[2]TDSheet!$A:$F,6,0)</f>
        <v>12080</v>
      </c>
      <c r="K102" s="13">
        <f t="shared" si="14"/>
        <v>-73</v>
      </c>
      <c r="L102" s="13">
        <f>VLOOKUP(A:A,[1]TDSheet!$A:$V,22,0)</f>
        <v>2200</v>
      </c>
      <c r="M102" s="13">
        <f>VLOOKUP(A:A,[1]TDSheet!$A:$X,24,0)</f>
        <v>1000</v>
      </c>
      <c r="N102" s="13">
        <v>1500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5"/>
        <v>1615.4</v>
      </c>
      <c r="X102" s="15">
        <v>2500</v>
      </c>
      <c r="Y102" s="16">
        <f t="shared" si="16"/>
        <v>8.5142998638108196</v>
      </c>
      <c r="Z102" s="13">
        <f t="shared" si="17"/>
        <v>4.0571994552432828</v>
      </c>
      <c r="AA102" s="13">
        <f>VLOOKUP(A:A,[1]TDSheet!$A:$AA,27,0)</f>
        <v>0</v>
      </c>
      <c r="AB102" s="13"/>
      <c r="AC102" s="13">
        <f>VLOOKUP(A:A,[1]TDSheet!$A:$AC,29,0)</f>
        <v>2022</v>
      </c>
      <c r="AD102" s="13">
        <f>VLOOKUP(A:A,[4]TDSheet!$A:$D,4,0)</f>
        <v>1908</v>
      </c>
      <c r="AE102" s="13">
        <f>VLOOKUP(A:A,[1]TDSheet!$A:$AF,32,0)</f>
        <v>1467.2</v>
      </c>
      <c r="AF102" s="13">
        <f>VLOOKUP(A:A,[1]TDSheet!$A:$AG,33,0)</f>
        <v>1475</v>
      </c>
      <c r="AG102" s="13">
        <f>VLOOKUP(A:A,[1]TDSheet!$A:$W,23,0)</f>
        <v>1770.4</v>
      </c>
      <c r="AH102" s="13">
        <f>VLOOKUP(A:A,[3]TDSheet!$A:$D,4,0)</f>
        <v>1815</v>
      </c>
      <c r="AI102" s="18" t="s">
        <v>148</v>
      </c>
      <c r="AJ102" s="13">
        <f t="shared" si="18"/>
        <v>875</v>
      </c>
      <c r="AK102" s="13"/>
      <c r="AL102" s="13"/>
      <c r="AM102" s="13"/>
    </row>
    <row r="103" spans="1:39" s="1" customFormat="1" ht="11.1" customHeight="1" outlineLevel="1" x14ac:dyDescent="0.2">
      <c r="A103" s="7" t="s">
        <v>104</v>
      </c>
      <c r="B103" s="7" t="s">
        <v>14</v>
      </c>
      <c r="C103" s="8">
        <v>382</v>
      </c>
      <c r="D103" s="8">
        <v>376</v>
      </c>
      <c r="E103" s="8">
        <v>208</v>
      </c>
      <c r="F103" s="8">
        <v>535</v>
      </c>
      <c r="G103" s="1" t="str">
        <f>VLOOKUP(A:A,[1]TDSheet!$A:$G,7,0)</f>
        <v>лидер</v>
      </c>
      <c r="H103" s="1">
        <f>VLOOKUP(A:A,[1]TDSheet!$A:$H,8,0)</f>
        <v>0.11</v>
      </c>
      <c r="I103" s="1">
        <f>VLOOKUP(A:A,[1]TDSheet!$A:$I,9,0)</f>
        <v>120</v>
      </c>
      <c r="J103" s="13">
        <f>VLOOKUP(A:A,[2]TDSheet!$A:$F,6,0)</f>
        <v>215</v>
      </c>
      <c r="K103" s="13">
        <f t="shared" si="14"/>
        <v>-7</v>
      </c>
      <c r="L103" s="13">
        <f>VLOOKUP(A:A,[1]TDSheet!$A:$V,22,0)</f>
        <v>0</v>
      </c>
      <c r="M103" s="13">
        <f>VLOOKUP(A:A,[1]TDSheet!$A:$X,24,0)</f>
        <v>0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>
        <f t="shared" si="15"/>
        <v>34.4</v>
      </c>
      <c r="X103" s="15"/>
      <c r="Y103" s="16">
        <f t="shared" si="16"/>
        <v>15.552325581395349</v>
      </c>
      <c r="Z103" s="13">
        <f t="shared" si="17"/>
        <v>15.552325581395349</v>
      </c>
      <c r="AA103" s="13">
        <f>VLOOKUP(A:A,[1]TDSheet!$A:$AA,27,0)</f>
        <v>0</v>
      </c>
      <c r="AB103" s="13"/>
      <c r="AC103" s="13">
        <f>VLOOKUP(A:A,[1]TDSheet!$A:$AC,29,0)</f>
        <v>36</v>
      </c>
      <c r="AD103" s="13">
        <v>0</v>
      </c>
      <c r="AE103" s="13">
        <f>VLOOKUP(A:A,[1]TDSheet!$A:$AF,32,0)</f>
        <v>23.4</v>
      </c>
      <c r="AF103" s="13">
        <f>VLOOKUP(A:A,[1]TDSheet!$A:$AG,33,0)</f>
        <v>32.200000000000003</v>
      </c>
      <c r="AG103" s="13">
        <f>VLOOKUP(A:A,[1]TDSheet!$A:$W,23,0)</f>
        <v>27.4</v>
      </c>
      <c r="AH103" s="13">
        <f>VLOOKUP(A:A,[3]TDSheet!$A:$D,4,0)</f>
        <v>31</v>
      </c>
      <c r="AI103" s="13" t="e">
        <f>VLOOKUP(A:A,[1]TDSheet!$A:$AI,35,0)</f>
        <v>#N/A</v>
      </c>
      <c r="AJ103" s="13">
        <f t="shared" si="18"/>
        <v>0</v>
      </c>
      <c r="AK103" s="13"/>
      <c r="AL103" s="13"/>
      <c r="AM103" s="13"/>
    </row>
    <row r="104" spans="1:39" s="1" customFormat="1" ht="11.1" customHeight="1" outlineLevel="1" x14ac:dyDescent="0.2">
      <c r="A104" s="7" t="s">
        <v>105</v>
      </c>
      <c r="B104" s="7" t="s">
        <v>14</v>
      </c>
      <c r="C104" s="8">
        <v>440</v>
      </c>
      <c r="D104" s="8">
        <v>396</v>
      </c>
      <c r="E104" s="8">
        <v>233</v>
      </c>
      <c r="F104" s="8">
        <v>573</v>
      </c>
      <c r="G104" s="1" t="str">
        <f>VLOOKUP(A:A,[1]TDSheet!$A:$G,7,0)</f>
        <v>лидер</v>
      </c>
      <c r="H104" s="1">
        <f>VLOOKUP(A:A,[1]TDSheet!$A:$H,8,0)</f>
        <v>0.11</v>
      </c>
      <c r="I104" s="1">
        <f>VLOOKUP(A:A,[1]TDSheet!$A:$I,9,0)</f>
        <v>120</v>
      </c>
      <c r="J104" s="13">
        <f>VLOOKUP(A:A,[2]TDSheet!$A:$F,6,0)</f>
        <v>258</v>
      </c>
      <c r="K104" s="13">
        <f t="shared" si="14"/>
        <v>-25</v>
      </c>
      <c r="L104" s="13">
        <f>VLOOKUP(A:A,[1]TDSheet!$A:$V,22,0)</f>
        <v>0</v>
      </c>
      <c r="M104" s="13">
        <f>VLOOKUP(A:A,[1]TDSheet!$A:$X,24,0)</f>
        <v>0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>
        <f t="shared" si="15"/>
        <v>39.4</v>
      </c>
      <c r="X104" s="15"/>
      <c r="Y104" s="16">
        <f t="shared" si="16"/>
        <v>14.543147208121828</v>
      </c>
      <c r="Z104" s="13">
        <f t="shared" si="17"/>
        <v>14.543147208121828</v>
      </c>
      <c r="AA104" s="13">
        <f>VLOOKUP(A:A,[1]TDSheet!$A:$AA,27,0)</f>
        <v>0</v>
      </c>
      <c r="AB104" s="13"/>
      <c r="AC104" s="13">
        <f>VLOOKUP(A:A,[1]TDSheet!$A:$AC,29,0)</f>
        <v>36</v>
      </c>
      <c r="AD104" s="13">
        <v>0</v>
      </c>
      <c r="AE104" s="13">
        <f>VLOOKUP(A:A,[1]TDSheet!$A:$AF,32,0)</f>
        <v>28.4</v>
      </c>
      <c r="AF104" s="13">
        <f>VLOOKUP(A:A,[1]TDSheet!$A:$AG,33,0)</f>
        <v>27.2</v>
      </c>
      <c r="AG104" s="13">
        <f>VLOOKUP(A:A,[1]TDSheet!$A:$W,23,0)</f>
        <v>30</v>
      </c>
      <c r="AH104" s="13">
        <f>VLOOKUP(A:A,[3]TDSheet!$A:$D,4,0)</f>
        <v>44</v>
      </c>
      <c r="AI104" s="13" t="e">
        <f>VLOOKUP(A:A,[1]TDSheet!$A:$AI,35,0)</f>
        <v>#N/A</v>
      </c>
      <c r="AJ104" s="13">
        <f t="shared" si="18"/>
        <v>0</v>
      </c>
      <c r="AK104" s="13"/>
      <c r="AL104" s="13"/>
      <c r="AM104" s="13"/>
    </row>
    <row r="105" spans="1:39" s="1" customFormat="1" ht="21.95" customHeight="1" outlineLevel="1" x14ac:dyDescent="0.2">
      <c r="A105" s="7" t="s">
        <v>106</v>
      </c>
      <c r="B105" s="7" t="s">
        <v>14</v>
      </c>
      <c r="C105" s="8"/>
      <c r="D105" s="8">
        <v>200</v>
      </c>
      <c r="E105" s="8">
        <v>58</v>
      </c>
      <c r="F105" s="8">
        <v>142</v>
      </c>
      <c r="G105" s="1" t="str">
        <f>VLOOKUP(A:A,[1]TDSheet!$A:$G,7,0)</f>
        <v>лидер</v>
      </c>
      <c r="H105" s="1">
        <f>VLOOKUP(A:A,[1]TDSheet!$A:$H,8,0)</f>
        <v>0.06</v>
      </c>
      <c r="I105" s="1">
        <f>VLOOKUP(A:A,[1]TDSheet!$A:$I,9,0)</f>
        <v>60</v>
      </c>
      <c r="J105" s="13">
        <f>VLOOKUP(A:A,[2]TDSheet!$A:$F,6,0)</f>
        <v>157</v>
      </c>
      <c r="K105" s="13">
        <f t="shared" si="14"/>
        <v>-99</v>
      </c>
      <c r="L105" s="13">
        <f>VLOOKUP(A:A,[1]TDSheet!$A:$V,22,0)</f>
        <v>0</v>
      </c>
      <c r="M105" s="13">
        <f>VLOOKUP(A:A,[1]TDSheet!$A:$X,24,0)</f>
        <v>100</v>
      </c>
      <c r="N105" s="13">
        <v>100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5"/>
        <v>11.6</v>
      </c>
      <c r="X105" s="15"/>
      <c r="Y105" s="16">
        <f t="shared" si="16"/>
        <v>29.482758620689655</v>
      </c>
      <c r="Z105" s="13">
        <f t="shared" si="17"/>
        <v>12.241379310344827</v>
      </c>
      <c r="AA105" s="13">
        <f>VLOOKUP(A:A,[1]TDSheet!$A:$AA,27,0)</f>
        <v>0</v>
      </c>
      <c r="AB105" s="13"/>
      <c r="AC105" s="13">
        <f>VLOOKUP(A:A,[1]TDSheet!$A:$AC,29,0)</f>
        <v>0</v>
      </c>
      <c r="AD105" s="13">
        <v>0</v>
      </c>
      <c r="AE105" s="13">
        <f>VLOOKUP(A:A,[1]TDSheet!$A:$AF,32,0)</f>
        <v>97.2</v>
      </c>
      <c r="AF105" s="13">
        <f>VLOOKUP(A:A,[1]TDSheet!$A:$AG,33,0)</f>
        <v>42</v>
      </c>
      <c r="AG105" s="13">
        <f>VLOOKUP(A:A,[1]TDSheet!$A:$W,23,0)</f>
        <v>0.4</v>
      </c>
      <c r="AH105" s="13">
        <f>VLOOKUP(A:A,[3]TDSheet!$A:$D,4,0)</f>
        <v>44</v>
      </c>
      <c r="AI105" s="13" t="e">
        <f>VLOOKUP(A:A,[1]TDSheet!$A:$AI,35,0)</f>
        <v>#N/A</v>
      </c>
      <c r="AJ105" s="13">
        <f t="shared" si="18"/>
        <v>0</v>
      </c>
      <c r="AK105" s="13"/>
      <c r="AL105" s="13"/>
      <c r="AM105" s="13"/>
    </row>
    <row r="106" spans="1:39" s="1" customFormat="1" ht="21.95" customHeight="1" outlineLevel="1" x14ac:dyDescent="0.2">
      <c r="A106" s="7" t="s">
        <v>107</v>
      </c>
      <c r="B106" s="7" t="s">
        <v>14</v>
      </c>
      <c r="C106" s="8">
        <v>41</v>
      </c>
      <c r="D106" s="8">
        <v>90</v>
      </c>
      <c r="E106" s="8">
        <v>2</v>
      </c>
      <c r="F106" s="8"/>
      <c r="G106" s="1" t="str">
        <f>VLOOKUP(A:A,[1]TDSheet!$A:$G,7,0)</f>
        <v>лидер</v>
      </c>
      <c r="H106" s="1">
        <f>VLOOKUP(A:A,[1]TDSheet!$A:$H,8,0)</f>
        <v>0.06</v>
      </c>
      <c r="I106" s="1">
        <f>VLOOKUP(A:A,[1]TDSheet!$A:$I,9,0)</f>
        <v>60</v>
      </c>
      <c r="J106" s="13">
        <f>VLOOKUP(A:A,[2]TDSheet!$A:$F,6,0)</f>
        <v>373</v>
      </c>
      <c r="K106" s="13">
        <f t="shared" si="14"/>
        <v>-371</v>
      </c>
      <c r="L106" s="13">
        <f>VLOOKUP(A:A,[1]TDSheet!$A:$V,22,0)</f>
        <v>0</v>
      </c>
      <c r="M106" s="13">
        <f>VLOOKUP(A:A,[1]TDSheet!$A:$X,24,0)</f>
        <v>200</v>
      </c>
      <c r="N106" s="13">
        <v>300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5"/>
        <v>0.4</v>
      </c>
      <c r="X106" s="15"/>
      <c r="Y106" s="16">
        <f t="shared" si="16"/>
        <v>1250</v>
      </c>
      <c r="Z106" s="13">
        <f t="shared" si="17"/>
        <v>0</v>
      </c>
      <c r="AA106" s="13">
        <f>VLOOKUP(A:A,[1]TDSheet!$A:$AA,27,0)</f>
        <v>0</v>
      </c>
      <c r="AB106" s="13"/>
      <c r="AC106" s="13">
        <f>VLOOKUP(A:A,[1]TDSheet!$A:$AC,29,0)</f>
        <v>0</v>
      </c>
      <c r="AD106" s="13">
        <v>0</v>
      </c>
      <c r="AE106" s="13">
        <f>VLOOKUP(A:A,[1]TDSheet!$A:$AF,32,0)</f>
        <v>79.599999999999994</v>
      </c>
      <c r="AF106" s="13">
        <f>VLOOKUP(A:A,[1]TDSheet!$A:$AG,33,0)</f>
        <v>76.400000000000006</v>
      </c>
      <c r="AG106" s="13">
        <f>VLOOKUP(A:A,[1]TDSheet!$A:$W,23,0)</f>
        <v>0.4</v>
      </c>
      <c r="AH106" s="13">
        <v>0</v>
      </c>
      <c r="AI106" s="13" t="e">
        <f>VLOOKUP(A:A,[1]TDSheet!$A:$AI,35,0)</f>
        <v>#N/A</v>
      </c>
      <c r="AJ106" s="13">
        <f t="shared" si="18"/>
        <v>0</v>
      </c>
      <c r="AK106" s="13"/>
      <c r="AL106" s="13"/>
      <c r="AM106" s="13"/>
    </row>
    <row r="107" spans="1:39" s="1" customFormat="1" ht="11.1" customHeight="1" outlineLevel="1" x14ac:dyDescent="0.2">
      <c r="A107" s="7" t="s">
        <v>108</v>
      </c>
      <c r="B107" s="7" t="s">
        <v>14</v>
      </c>
      <c r="C107" s="8">
        <v>-1</v>
      </c>
      <c r="D107" s="8">
        <v>768</v>
      </c>
      <c r="E107" s="8">
        <v>292</v>
      </c>
      <c r="F107" s="8">
        <v>455</v>
      </c>
      <c r="G107" s="1" t="str">
        <f>VLOOKUP(A:A,[1]TDSheet!$A:$G,7,0)</f>
        <v>лидер</v>
      </c>
      <c r="H107" s="1">
        <f>VLOOKUP(A:A,[1]TDSheet!$A:$H,8,0)</f>
        <v>0.06</v>
      </c>
      <c r="I107" s="1">
        <f>VLOOKUP(A:A,[1]TDSheet!$A:$I,9,0)</f>
        <v>60</v>
      </c>
      <c r="J107" s="13">
        <f>VLOOKUP(A:A,[2]TDSheet!$A:$F,6,0)</f>
        <v>400</v>
      </c>
      <c r="K107" s="13">
        <f t="shared" si="14"/>
        <v>-108</v>
      </c>
      <c r="L107" s="13">
        <f>VLOOKUP(A:A,[1]TDSheet!$A:$V,22,0)</f>
        <v>0</v>
      </c>
      <c r="M107" s="13">
        <f>VLOOKUP(A:A,[1]TDSheet!$A:$X,24,0)</f>
        <v>200</v>
      </c>
      <c r="N107" s="13">
        <v>100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5"/>
        <v>54.4</v>
      </c>
      <c r="X107" s="15"/>
      <c r="Y107" s="16">
        <f t="shared" si="16"/>
        <v>13.878676470588236</v>
      </c>
      <c r="Z107" s="13">
        <f t="shared" si="17"/>
        <v>8.3639705882352935</v>
      </c>
      <c r="AA107" s="13">
        <f>VLOOKUP(A:A,[1]TDSheet!$A:$AA,27,0)</f>
        <v>0</v>
      </c>
      <c r="AB107" s="13"/>
      <c r="AC107" s="13">
        <f>VLOOKUP(A:A,[1]TDSheet!$A:$AC,29,0)</f>
        <v>20</v>
      </c>
      <c r="AD107" s="13">
        <v>0</v>
      </c>
      <c r="AE107" s="13">
        <f>VLOOKUP(A:A,[1]TDSheet!$A:$AF,32,0)</f>
        <v>102.4</v>
      </c>
      <c r="AF107" s="13">
        <f>VLOOKUP(A:A,[1]TDSheet!$A:$AG,33,0)</f>
        <v>85</v>
      </c>
      <c r="AG107" s="13">
        <f>VLOOKUP(A:A,[1]TDSheet!$A:$W,23,0)</f>
        <v>0.6</v>
      </c>
      <c r="AH107" s="13">
        <f>VLOOKUP(A:A,[3]TDSheet!$A:$D,4,0)</f>
        <v>112</v>
      </c>
      <c r="AI107" s="13" t="e">
        <f>VLOOKUP(A:A,[1]TDSheet!$A:$AI,35,0)</f>
        <v>#N/A</v>
      </c>
      <c r="AJ107" s="13">
        <f t="shared" si="18"/>
        <v>0</v>
      </c>
      <c r="AK107" s="13"/>
      <c r="AL107" s="13"/>
      <c r="AM107" s="13"/>
    </row>
    <row r="108" spans="1:39" s="1" customFormat="1" ht="11.1" customHeight="1" outlineLevel="1" x14ac:dyDescent="0.2">
      <c r="A108" s="7" t="s">
        <v>109</v>
      </c>
      <c r="B108" s="7" t="s">
        <v>14</v>
      </c>
      <c r="C108" s="8">
        <v>35</v>
      </c>
      <c r="D108" s="8">
        <v>96</v>
      </c>
      <c r="E108" s="8">
        <v>71</v>
      </c>
      <c r="F108" s="8">
        <v>59</v>
      </c>
      <c r="G108" s="1">
        <f>VLOOKUP(A:A,[1]TDSheet!$A:$G,7,0)</f>
        <v>0</v>
      </c>
      <c r="H108" s="1">
        <f>VLOOKUP(A:A,[1]TDSheet!$A:$H,8,0)</f>
        <v>0.28000000000000003</v>
      </c>
      <c r="I108" s="1" t="e">
        <f>VLOOKUP(A:A,[1]TDSheet!$A:$I,9,0)</f>
        <v>#N/A</v>
      </c>
      <c r="J108" s="13">
        <f>VLOOKUP(A:A,[2]TDSheet!$A:$F,6,0)</f>
        <v>84</v>
      </c>
      <c r="K108" s="13">
        <f t="shared" si="14"/>
        <v>-13</v>
      </c>
      <c r="L108" s="13">
        <f>VLOOKUP(A:A,[1]TDSheet!$A:$V,22,0)</f>
        <v>0</v>
      </c>
      <c r="M108" s="13">
        <f>VLOOKUP(A:A,[1]TDSheet!$A:$X,24,0)</f>
        <v>0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>
        <f t="shared" si="15"/>
        <v>8.1999999999999993</v>
      </c>
      <c r="X108" s="15">
        <v>20</v>
      </c>
      <c r="Y108" s="16">
        <f t="shared" si="16"/>
        <v>9.6341463414634152</v>
      </c>
      <c r="Z108" s="13">
        <f t="shared" si="17"/>
        <v>7.1951219512195133</v>
      </c>
      <c r="AA108" s="13">
        <f>VLOOKUP(A:A,[1]TDSheet!$A:$AA,27,0)</f>
        <v>0</v>
      </c>
      <c r="AB108" s="13"/>
      <c r="AC108" s="13">
        <f>VLOOKUP(A:A,[1]TDSheet!$A:$AC,29,0)</f>
        <v>30</v>
      </c>
      <c r="AD108" s="13">
        <v>0</v>
      </c>
      <c r="AE108" s="13">
        <f>VLOOKUP(A:A,[1]TDSheet!$A:$AF,32,0)</f>
        <v>7.2</v>
      </c>
      <c r="AF108" s="13">
        <f>VLOOKUP(A:A,[1]TDSheet!$A:$AG,33,0)</f>
        <v>8.8000000000000007</v>
      </c>
      <c r="AG108" s="13">
        <f>VLOOKUP(A:A,[1]TDSheet!$A:$W,23,0)</f>
        <v>7.8</v>
      </c>
      <c r="AH108" s="13">
        <f>VLOOKUP(A:A,[3]TDSheet!$A:$D,4,0)</f>
        <v>6</v>
      </c>
      <c r="AI108" s="13" t="e">
        <f>VLOOKUP(A:A,[1]TDSheet!$A:$AI,35,0)</f>
        <v>#N/A</v>
      </c>
      <c r="AJ108" s="13">
        <f t="shared" si="18"/>
        <v>5.6000000000000005</v>
      </c>
      <c r="AK108" s="13"/>
      <c r="AL108" s="13"/>
      <c r="AM108" s="13"/>
    </row>
    <row r="109" spans="1:39" s="1" customFormat="1" ht="11.1" customHeight="1" outlineLevel="1" x14ac:dyDescent="0.2">
      <c r="A109" s="7" t="s">
        <v>116</v>
      </c>
      <c r="B109" s="7" t="s">
        <v>14</v>
      </c>
      <c r="C109" s="8">
        <v>118</v>
      </c>
      <c r="D109" s="8">
        <v>997</v>
      </c>
      <c r="E109" s="8">
        <v>506</v>
      </c>
      <c r="F109" s="8">
        <v>607</v>
      </c>
      <c r="G109" s="1" t="str">
        <f>VLOOKUP(A:A,[1]TDSheet!$A:$G,7,0)</f>
        <v>лид, я</v>
      </c>
      <c r="H109" s="1">
        <f>VLOOKUP(A:A,[1]TDSheet!$A:$H,8,0)</f>
        <v>0.33</v>
      </c>
      <c r="I109" s="1">
        <f>VLOOKUP(A:A,[1]TDSheet!$A:$I,9,0)</f>
        <v>40</v>
      </c>
      <c r="J109" s="13">
        <f>VLOOKUP(A:A,[2]TDSheet!$A:$F,6,0)</f>
        <v>738</v>
      </c>
      <c r="K109" s="13">
        <f t="shared" si="14"/>
        <v>-232</v>
      </c>
      <c r="L109" s="13">
        <f>VLOOKUP(A:A,[1]TDSheet!$A:$V,22,0)</f>
        <v>250</v>
      </c>
      <c r="M109" s="13">
        <f>VLOOKUP(A:A,[1]TDSheet!$A:$X,24,0)</f>
        <v>0</v>
      </c>
      <c r="N109" s="13">
        <v>100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5"/>
        <v>96.4</v>
      </c>
      <c r="X109" s="15"/>
      <c r="Y109" s="16">
        <f t="shared" si="16"/>
        <v>9.9273858921161828</v>
      </c>
      <c r="Z109" s="13">
        <f t="shared" si="17"/>
        <v>6.296680497925311</v>
      </c>
      <c r="AA109" s="13">
        <f>VLOOKUP(A:A,[1]TDSheet!$A:$AA,27,0)</f>
        <v>0</v>
      </c>
      <c r="AB109" s="13"/>
      <c r="AC109" s="13">
        <f>VLOOKUP(A:A,[1]TDSheet!$A:$AC,29,0)</f>
        <v>24</v>
      </c>
      <c r="AD109" s="13">
        <v>0</v>
      </c>
      <c r="AE109" s="13">
        <f>VLOOKUP(A:A,[1]TDSheet!$A:$AF,32,0)</f>
        <v>34.4</v>
      </c>
      <c r="AF109" s="13">
        <f>VLOOKUP(A:A,[1]TDSheet!$A:$AG,33,0)</f>
        <v>30.4</v>
      </c>
      <c r="AG109" s="13">
        <f>VLOOKUP(A:A,[1]TDSheet!$A:$W,23,0)</f>
        <v>55.4</v>
      </c>
      <c r="AH109" s="13">
        <f>VLOOKUP(A:A,[3]TDSheet!$A:$D,4,0)</f>
        <v>115</v>
      </c>
      <c r="AI109" s="13" t="e">
        <f>VLOOKUP(A:A,[1]TDSheet!$A:$AI,35,0)</f>
        <v>#N/A</v>
      </c>
      <c r="AJ109" s="13">
        <f t="shared" si="18"/>
        <v>0</v>
      </c>
      <c r="AK109" s="13"/>
      <c r="AL109" s="13"/>
      <c r="AM109" s="13"/>
    </row>
    <row r="110" spans="1:39" s="1" customFormat="1" ht="11.1" customHeight="1" outlineLevel="1" x14ac:dyDescent="0.2">
      <c r="A110" s="7" t="s">
        <v>117</v>
      </c>
      <c r="B110" s="7" t="s">
        <v>14</v>
      </c>
      <c r="C110" s="8">
        <v>8</v>
      </c>
      <c r="D110" s="8">
        <v>318</v>
      </c>
      <c r="E110" s="8">
        <v>132</v>
      </c>
      <c r="F110" s="8">
        <v>138</v>
      </c>
      <c r="G110" s="1" t="str">
        <f>VLOOKUP(A:A,[1]TDSheet!$A:$G,7,0)</f>
        <v>нов</v>
      </c>
      <c r="H110" s="1">
        <f>VLOOKUP(A:A,[1]TDSheet!$A:$H,8,0)</f>
        <v>0.15</v>
      </c>
      <c r="I110" s="1" t="e">
        <f>VLOOKUP(A:A,[1]TDSheet!$A:$I,9,0)</f>
        <v>#N/A</v>
      </c>
      <c r="J110" s="13">
        <f>VLOOKUP(A:A,[2]TDSheet!$A:$F,6,0)</f>
        <v>219</v>
      </c>
      <c r="K110" s="13">
        <f t="shared" si="14"/>
        <v>-87</v>
      </c>
      <c r="L110" s="13">
        <f>VLOOKUP(A:A,[1]TDSheet!$A:$V,22,0)</f>
        <v>0</v>
      </c>
      <c r="M110" s="13">
        <f>VLOOKUP(A:A,[1]TDSheet!$A:$X,24,0)</f>
        <v>0</v>
      </c>
      <c r="N110" s="13">
        <v>100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5"/>
        <v>26.4</v>
      </c>
      <c r="X110" s="15"/>
      <c r="Y110" s="16">
        <f t="shared" si="16"/>
        <v>9.0151515151515156</v>
      </c>
      <c r="Z110" s="13">
        <f t="shared" si="17"/>
        <v>5.2272727272727275</v>
      </c>
      <c r="AA110" s="13">
        <f>VLOOKUP(A:A,[1]TDSheet!$A:$AA,27,0)</f>
        <v>0</v>
      </c>
      <c r="AB110" s="13"/>
      <c r="AC110" s="13">
        <f>VLOOKUP(A:A,[1]TDSheet!$A:$AC,29,0)</f>
        <v>0</v>
      </c>
      <c r="AD110" s="13">
        <v>0</v>
      </c>
      <c r="AE110" s="13">
        <f>VLOOKUP(A:A,[1]TDSheet!$A:$AF,32,0)</f>
        <v>0</v>
      </c>
      <c r="AF110" s="13">
        <f>VLOOKUP(A:A,[1]TDSheet!$A:$AG,33,0)</f>
        <v>0</v>
      </c>
      <c r="AG110" s="13">
        <f>VLOOKUP(A:A,[1]TDSheet!$A:$W,23,0)</f>
        <v>1.8</v>
      </c>
      <c r="AH110" s="13">
        <f>VLOOKUP(A:A,[3]TDSheet!$A:$D,4,0)</f>
        <v>53</v>
      </c>
      <c r="AI110" s="13" t="e">
        <f>VLOOKUP(A:A,[1]TDSheet!$A:$AI,35,0)</f>
        <v>#N/A</v>
      </c>
      <c r="AJ110" s="13">
        <f t="shared" si="18"/>
        <v>0</v>
      </c>
      <c r="AK110" s="13"/>
      <c r="AL110" s="13"/>
      <c r="AM110" s="13"/>
    </row>
    <row r="111" spans="1:39" s="1" customFormat="1" ht="21.95" customHeight="1" outlineLevel="1" x14ac:dyDescent="0.2">
      <c r="A111" s="7" t="s">
        <v>118</v>
      </c>
      <c r="B111" s="7" t="s">
        <v>14</v>
      </c>
      <c r="C111" s="8">
        <v>79</v>
      </c>
      <c r="D111" s="8">
        <v>606</v>
      </c>
      <c r="E111" s="8">
        <v>278</v>
      </c>
      <c r="F111" s="8">
        <v>401</v>
      </c>
      <c r="G111" s="1" t="str">
        <f>VLOOKUP(A:A,[1]TDSheet!$A:$G,7,0)</f>
        <v>лид, я</v>
      </c>
      <c r="H111" s="1">
        <f>VLOOKUP(A:A,[1]TDSheet!$A:$H,8,0)</f>
        <v>0.28000000000000003</v>
      </c>
      <c r="I111" s="1">
        <f>VLOOKUP(A:A,[1]TDSheet!$A:$I,9,0)</f>
        <v>40</v>
      </c>
      <c r="J111" s="13">
        <f>VLOOKUP(A:A,[2]TDSheet!$A:$F,6,0)</f>
        <v>418</v>
      </c>
      <c r="K111" s="13">
        <f t="shared" si="14"/>
        <v>-140</v>
      </c>
      <c r="L111" s="13">
        <f>VLOOKUP(A:A,[1]TDSheet!$A:$V,22,0)</f>
        <v>300</v>
      </c>
      <c r="M111" s="13">
        <f>VLOOKUP(A:A,[1]TDSheet!$A:$X,24,0)</f>
        <v>0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>
        <f t="shared" si="15"/>
        <v>38.799999999999997</v>
      </c>
      <c r="X111" s="15"/>
      <c r="Y111" s="16">
        <f t="shared" si="16"/>
        <v>18.067010309278352</v>
      </c>
      <c r="Z111" s="13">
        <f t="shared" si="17"/>
        <v>10.335051546391753</v>
      </c>
      <c r="AA111" s="13">
        <f>VLOOKUP(A:A,[1]TDSheet!$A:$AA,27,0)</f>
        <v>0</v>
      </c>
      <c r="AB111" s="13"/>
      <c r="AC111" s="13">
        <f>VLOOKUP(A:A,[1]TDSheet!$A:$AC,29,0)</f>
        <v>84</v>
      </c>
      <c r="AD111" s="13">
        <v>0</v>
      </c>
      <c r="AE111" s="13">
        <f>VLOOKUP(A:A,[1]TDSheet!$A:$AF,32,0)</f>
        <v>3.4</v>
      </c>
      <c r="AF111" s="13">
        <f>VLOOKUP(A:A,[1]TDSheet!$A:$AG,33,0)</f>
        <v>8</v>
      </c>
      <c r="AG111" s="13">
        <f>VLOOKUP(A:A,[1]TDSheet!$A:$W,23,0)</f>
        <v>27</v>
      </c>
      <c r="AH111" s="13">
        <f>VLOOKUP(A:A,[3]TDSheet!$A:$D,4,0)</f>
        <v>30</v>
      </c>
      <c r="AI111" s="19" t="e">
        <f>VLOOKUP(A:A,[1]TDSheet!$A:$AI,35,0)</f>
        <v>#N/A</v>
      </c>
      <c r="AJ111" s="13">
        <f t="shared" si="18"/>
        <v>0</v>
      </c>
      <c r="AK111" s="13"/>
      <c r="AL111" s="13"/>
      <c r="AM111" s="13"/>
    </row>
    <row r="112" spans="1:39" s="1" customFormat="1" ht="11.1" customHeight="1" outlineLevel="1" x14ac:dyDescent="0.2">
      <c r="A112" s="7" t="s">
        <v>119</v>
      </c>
      <c r="B112" s="7" t="s">
        <v>8</v>
      </c>
      <c r="C112" s="8"/>
      <c r="D112" s="8">
        <v>369.07499999999999</v>
      </c>
      <c r="E112" s="8">
        <v>0</v>
      </c>
      <c r="F112" s="8">
        <v>369.07499999999999</v>
      </c>
      <c r="G112" s="12" t="s">
        <v>138</v>
      </c>
      <c r="H112" s="1">
        <v>0</v>
      </c>
      <c r="I112" s="1" t="e">
        <f>VLOOKUP(A:A,[1]TDSheet!$A:$I,9,0)</f>
        <v>#N/A</v>
      </c>
      <c r="J112" s="13">
        <v>0</v>
      </c>
      <c r="K112" s="13">
        <f t="shared" si="14"/>
        <v>0</v>
      </c>
      <c r="L112" s="13">
        <v>0</v>
      </c>
      <c r="M112" s="13">
        <v>0</v>
      </c>
      <c r="N112" s="13"/>
      <c r="O112" s="13"/>
      <c r="P112" s="13"/>
      <c r="Q112" s="13"/>
      <c r="R112" s="13"/>
      <c r="S112" s="13"/>
      <c r="T112" s="13"/>
      <c r="U112" s="13"/>
      <c r="V112" s="13"/>
      <c r="W112" s="13">
        <f t="shared" si="15"/>
        <v>0</v>
      </c>
      <c r="X112" s="15"/>
      <c r="Y112" s="16" t="e">
        <f t="shared" si="16"/>
        <v>#DIV/0!</v>
      </c>
      <c r="Z112" s="13" t="e">
        <f t="shared" si="17"/>
        <v>#DIV/0!</v>
      </c>
      <c r="AA112" s="13">
        <v>0</v>
      </c>
      <c r="AB112" s="13"/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 t="e">
        <f>VLOOKUP(A:A,[1]TDSheet!$A:$AI,35,0)</f>
        <v>#N/A</v>
      </c>
      <c r="AJ112" s="13">
        <f t="shared" si="18"/>
        <v>0</v>
      </c>
      <c r="AK112" s="13"/>
      <c r="AL112" s="13"/>
      <c r="AM112" s="13"/>
    </row>
    <row r="113" spans="1:39" s="1" customFormat="1" ht="11.1" customHeight="1" outlineLevel="1" x14ac:dyDescent="0.2">
      <c r="A113" s="7" t="s">
        <v>120</v>
      </c>
      <c r="B113" s="7" t="s">
        <v>14</v>
      </c>
      <c r="C113" s="8">
        <v>-8</v>
      </c>
      <c r="D113" s="8">
        <v>480</v>
      </c>
      <c r="E113" s="8">
        <v>119</v>
      </c>
      <c r="F113" s="8">
        <v>351</v>
      </c>
      <c r="G113" s="1" t="str">
        <f>VLOOKUP(A:A,[1]TDSheet!$A:$G,7,0)</f>
        <v>нов</v>
      </c>
      <c r="H113" s="1">
        <f>VLOOKUP(A:A,[1]TDSheet!$A:$H,8,0)</f>
        <v>0.33</v>
      </c>
      <c r="I113" s="1" t="e">
        <f>VLOOKUP(A:A,[1]TDSheet!$A:$I,9,0)</f>
        <v>#N/A</v>
      </c>
      <c r="J113" s="13">
        <f>VLOOKUP(A:A,[2]TDSheet!$A:$F,6,0)</f>
        <v>147</v>
      </c>
      <c r="K113" s="13">
        <f t="shared" si="14"/>
        <v>-28</v>
      </c>
      <c r="L113" s="13">
        <f>VLOOKUP(A:A,[1]TDSheet!$A:$V,22,0)</f>
        <v>0</v>
      </c>
      <c r="M113" s="13">
        <f>VLOOKUP(A:A,[1]TDSheet!$A:$X,24,0)</f>
        <v>0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>
        <f t="shared" si="15"/>
        <v>19</v>
      </c>
      <c r="X113" s="15"/>
      <c r="Y113" s="16">
        <f t="shared" si="16"/>
        <v>18.473684210526315</v>
      </c>
      <c r="Z113" s="13">
        <f t="shared" si="17"/>
        <v>18.473684210526315</v>
      </c>
      <c r="AA113" s="13">
        <f>VLOOKUP(A:A,[1]TDSheet!$A:$AA,27,0)</f>
        <v>0</v>
      </c>
      <c r="AB113" s="13"/>
      <c r="AC113" s="13">
        <f>VLOOKUP(A:A,[1]TDSheet!$A:$AC,29,0)</f>
        <v>24</v>
      </c>
      <c r="AD113" s="13">
        <v>0</v>
      </c>
      <c r="AE113" s="13">
        <f>VLOOKUP(A:A,[1]TDSheet!$A:$AF,32,0)</f>
        <v>13.8</v>
      </c>
      <c r="AF113" s="13">
        <f>VLOOKUP(A:A,[1]TDSheet!$A:$AG,33,0)</f>
        <v>13.2</v>
      </c>
      <c r="AG113" s="13">
        <f>VLOOKUP(A:A,[1]TDSheet!$A:$W,23,0)</f>
        <v>17.399999999999999</v>
      </c>
      <c r="AH113" s="13">
        <f>VLOOKUP(A:A,[3]TDSheet!$A:$D,4,0)</f>
        <v>47</v>
      </c>
      <c r="AI113" s="13" t="e">
        <f>VLOOKUP(A:A,[1]TDSheet!$A:$AI,35,0)</f>
        <v>#N/A</v>
      </c>
      <c r="AJ113" s="13">
        <f t="shared" si="18"/>
        <v>0</v>
      </c>
      <c r="AK113" s="13"/>
      <c r="AL113" s="13"/>
      <c r="AM113" s="13"/>
    </row>
    <row r="114" spans="1:39" s="1" customFormat="1" ht="11.1" customHeight="1" outlineLevel="1" x14ac:dyDescent="0.2">
      <c r="A114" s="7" t="s">
        <v>110</v>
      </c>
      <c r="B114" s="7" t="s">
        <v>14</v>
      </c>
      <c r="C114" s="8">
        <v>-566</v>
      </c>
      <c r="D114" s="8">
        <v>53</v>
      </c>
      <c r="E114" s="21">
        <v>1116</v>
      </c>
      <c r="F114" s="22">
        <v>-1653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3">
        <f>VLOOKUP(A:A,[2]TDSheet!$A:$F,6,0)</f>
        <v>1142</v>
      </c>
      <c r="K114" s="13">
        <f t="shared" si="14"/>
        <v>-26</v>
      </c>
      <c r="L114" s="13">
        <f>VLOOKUP(A:A,[1]TDSheet!$A:$V,22,0)</f>
        <v>0</v>
      </c>
      <c r="M114" s="13">
        <f>VLOOKUP(A:A,[1]TDSheet!$A:$X,24,0)</f>
        <v>0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>
        <f t="shared" si="15"/>
        <v>223.2</v>
      </c>
      <c r="X114" s="15"/>
      <c r="Y114" s="16">
        <f t="shared" si="16"/>
        <v>-7.405913978494624</v>
      </c>
      <c r="Z114" s="13">
        <f t="shared" si="17"/>
        <v>-7.405913978494624</v>
      </c>
      <c r="AA114" s="13">
        <f>VLOOKUP(A:A,[1]TDSheet!$A:$AA,27,0)</f>
        <v>0</v>
      </c>
      <c r="AB114" s="13"/>
      <c r="AC114" s="13">
        <f>VLOOKUP(A:A,[1]TDSheet!$A:$AC,29,0)</f>
        <v>0</v>
      </c>
      <c r="AD114" s="13">
        <v>0</v>
      </c>
      <c r="AE114" s="13">
        <f>VLOOKUP(A:A,[1]TDSheet!$A:$AF,32,0)</f>
        <v>225</v>
      </c>
      <c r="AF114" s="13">
        <f>VLOOKUP(A:A,[1]TDSheet!$A:$AG,33,0)</f>
        <v>226.2</v>
      </c>
      <c r="AG114" s="13">
        <f>VLOOKUP(A:A,[1]TDSheet!$A:$W,23,0)</f>
        <v>236.2</v>
      </c>
      <c r="AH114" s="13">
        <f>VLOOKUP(A:A,[3]TDSheet!$A:$D,4,0)</f>
        <v>239</v>
      </c>
      <c r="AI114" s="13" t="e">
        <f>VLOOKUP(A:A,[1]TDSheet!$A:$AI,35,0)</f>
        <v>#N/A</v>
      </c>
      <c r="AJ114" s="13">
        <f t="shared" si="18"/>
        <v>0</v>
      </c>
      <c r="AK114" s="13"/>
      <c r="AL114" s="13"/>
      <c r="AM114" s="13"/>
    </row>
    <row r="115" spans="1:39" s="1" customFormat="1" ht="11.1" customHeight="1" outlineLevel="1" x14ac:dyDescent="0.2">
      <c r="A115" s="7" t="s">
        <v>111</v>
      </c>
      <c r="B115" s="7" t="s">
        <v>8</v>
      </c>
      <c r="C115" s="8">
        <v>-95.774000000000001</v>
      </c>
      <c r="D115" s="8">
        <v>21.231999999999999</v>
      </c>
      <c r="E115" s="21">
        <v>443.61</v>
      </c>
      <c r="F115" s="22">
        <v>-532.34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422.73099999999999</v>
      </c>
      <c r="K115" s="13">
        <f t="shared" si="14"/>
        <v>20.879000000000019</v>
      </c>
      <c r="L115" s="13">
        <f>VLOOKUP(A:A,[1]TDSheet!$A:$V,22,0)</f>
        <v>0</v>
      </c>
      <c r="M115" s="13">
        <f>VLOOKUP(A:A,[1]TDSheet!$A:$X,24,0)</f>
        <v>0</v>
      </c>
      <c r="N115" s="13"/>
      <c r="O115" s="13"/>
      <c r="P115" s="13"/>
      <c r="Q115" s="13"/>
      <c r="R115" s="13"/>
      <c r="S115" s="13"/>
      <c r="T115" s="13"/>
      <c r="U115" s="13"/>
      <c r="V115" s="13"/>
      <c r="W115" s="13">
        <f t="shared" si="15"/>
        <v>88.722000000000008</v>
      </c>
      <c r="X115" s="15"/>
      <c r="Y115" s="16">
        <f t="shared" si="16"/>
        <v>-6.0000901692928474</v>
      </c>
      <c r="Z115" s="13">
        <f t="shared" si="17"/>
        <v>-6.0000901692928474</v>
      </c>
      <c r="AA115" s="13">
        <f>VLOOKUP(A:A,[1]TDSheet!$A:$AA,27,0)</f>
        <v>0</v>
      </c>
      <c r="AB115" s="13"/>
      <c r="AC115" s="13">
        <f>VLOOKUP(A:A,[1]TDSheet!$A:$AC,29,0)</f>
        <v>0</v>
      </c>
      <c r="AD115" s="13">
        <v>0</v>
      </c>
      <c r="AE115" s="13">
        <f>VLOOKUP(A:A,[1]TDSheet!$A:$AF,32,0)</f>
        <v>98.855999999999995</v>
      </c>
      <c r="AF115" s="13">
        <f>VLOOKUP(A:A,[1]TDSheet!$A:$AG,33,0)</f>
        <v>83.910600000000002</v>
      </c>
      <c r="AG115" s="13">
        <f>VLOOKUP(A:A,[1]TDSheet!$A:$W,23,0)</f>
        <v>82.710999999999999</v>
      </c>
      <c r="AH115" s="13">
        <f>VLOOKUP(A:A,[3]TDSheet!$A:$D,4,0)</f>
        <v>82.293000000000006</v>
      </c>
      <c r="AI115" s="13" t="e">
        <f>VLOOKUP(A:A,[1]TDSheet!$A:$AI,35,0)</f>
        <v>#N/A</v>
      </c>
      <c r="AJ115" s="13">
        <f t="shared" si="18"/>
        <v>0</v>
      </c>
      <c r="AK115" s="13"/>
      <c r="AL115" s="13"/>
      <c r="AM115" s="13"/>
    </row>
    <row r="116" spans="1:39" s="1" customFormat="1" ht="21.95" customHeight="1" outlineLevel="1" x14ac:dyDescent="0.2">
      <c r="A116" s="7" t="s">
        <v>112</v>
      </c>
      <c r="B116" s="7" t="s">
        <v>8</v>
      </c>
      <c r="C116" s="8">
        <v>-105.995</v>
      </c>
      <c r="D116" s="8">
        <v>7.181</v>
      </c>
      <c r="E116" s="21">
        <v>294.959</v>
      </c>
      <c r="F116" s="22">
        <v>-398.79599999999999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301.00599999999997</v>
      </c>
      <c r="K116" s="13">
        <f t="shared" si="14"/>
        <v>-6.0469999999999686</v>
      </c>
      <c r="L116" s="13">
        <f>VLOOKUP(A:A,[1]TDSheet!$A:$V,22,0)</f>
        <v>0</v>
      </c>
      <c r="M116" s="13">
        <f>VLOOKUP(A:A,[1]TDSheet!$A:$X,24,0)</f>
        <v>0</v>
      </c>
      <c r="N116" s="13"/>
      <c r="O116" s="13"/>
      <c r="P116" s="13"/>
      <c r="Q116" s="13"/>
      <c r="R116" s="13"/>
      <c r="S116" s="13"/>
      <c r="T116" s="13"/>
      <c r="U116" s="13"/>
      <c r="V116" s="13"/>
      <c r="W116" s="13">
        <f t="shared" si="15"/>
        <v>58.991799999999998</v>
      </c>
      <c r="X116" s="15"/>
      <c r="Y116" s="16">
        <f t="shared" si="16"/>
        <v>-6.7601937896453403</v>
      </c>
      <c r="Z116" s="13">
        <f t="shared" si="17"/>
        <v>-6.7601937896453403</v>
      </c>
      <c r="AA116" s="13">
        <f>VLOOKUP(A:A,[1]TDSheet!$A:$AA,27,0)</f>
        <v>0</v>
      </c>
      <c r="AB116" s="13"/>
      <c r="AC116" s="13">
        <f>VLOOKUP(A:A,[1]TDSheet!$A:$AC,29,0)</f>
        <v>0</v>
      </c>
      <c r="AD116" s="13">
        <v>0</v>
      </c>
      <c r="AE116" s="13">
        <f>VLOOKUP(A:A,[1]TDSheet!$A:$AF,32,0)</f>
        <v>58.606200000000001</v>
      </c>
      <c r="AF116" s="13">
        <f>VLOOKUP(A:A,[1]TDSheet!$A:$AG,33,0)</f>
        <v>52.854600000000005</v>
      </c>
      <c r="AG116" s="13">
        <f>VLOOKUP(A:A,[1]TDSheet!$A:$W,23,0)</f>
        <v>50.355800000000002</v>
      </c>
      <c r="AH116" s="13">
        <f>VLOOKUP(A:A,[3]TDSheet!$A:$D,4,0)</f>
        <v>72.397000000000006</v>
      </c>
      <c r="AI116" s="13" t="e">
        <f>VLOOKUP(A:A,[1]TDSheet!$A:$AI,35,0)</f>
        <v>#N/A</v>
      </c>
      <c r="AJ116" s="13">
        <f t="shared" si="18"/>
        <v>0</v>
      </c>
      <c r="AK116" s="13"/>
      <c r="AL116" s="13"/>
      <c r="AM116" s="13"/>
    </row>
    <row r="117" spans="1:39" s="1" customFormat="1" ht="11.1" customHeight="1" outlineLevel="1" x14ac:dyDescent="0.2">
      <c r="A117" s="7" t="s">
        <v>121</v>
      </c>
      <c r="B117" s="7" t="s">
        <v>14</v>
      </c>
      <c r="C117" s="8">
        <v>-215</v>
      </c>
      <c r="D117" s="8">
        <v>390</v>
      </c>
      <c r="E117" s="21">
        <v>338</v>
      </c>
      <c r="F117" s="22">
        <v>-171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3">
        <f>VLOOKUP(A:A,[2]TDSheet!$A:$F,6,0)</f>
        <v>347</v>
      </c>
      <c r="K117" s="13">
        <f t="shared" si="14"/>
        <v>-9</v>
      </c>
      <c r="L117" s="13">
        <f>VLOOKUP(A:A,[1]TDSheet!$A:$V,22,0)</f>
        <v>0</v>
      </c>
      <c r="M117" s="13">
        <f>VLOOKUP(A:A,[1]TDSheet!$A:$X,24,0)</f>
        <v>0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>
        <f t="shared" si="15"/>
        <v>67.599999999999994</v>
      </c>
      <c r="X117" s="15"/>
      <c r="Y117" s="16">
        <f t="shared" si="16"/>
        <v>-2.5295857988165684</v>
      </c>
      <c r="Z117" s="13">
        <f t="shared" si="17"/>
        <v>-2.5295857988165684</v>
      </c>
      <c r="AA117" s="13">
        <f>VLOOKUP(A:A,[1]TDSheet!$A:$AA,27,0)</f>
        <v>0</v>
      </c>
      <c r="AB117" s="13"/>
      <c r="AC117" s="13">
        <f>VLOOKUP(A:A,[1]TDSheet!$A:$AC,29,0)</f>
        <v>0</v>
      </c>
      <c r="AD117" s="13">
        <v>0</v>
      </c>
      <c r="AE117" s="13">
        <f>VLOOKUP(A:A,[1]TDSheet!$A:$AF,32,0)</f>
        <v>91</v>
      </c>
      <c r="AF117" s="13">
        <f>VLOOKUP(A:A,[1]TDSheet!$A:$AG,33,0)</f>
        <v>83.4</v>
      </c>
      <c r="AG117" s="13">
        <f>VLOOKUP(A:A,[1]TDSheet!$A:$W,23,0)</f>
        <v>85</v>
      </c>
      <c r="AH117" s="13">
        <f>VLOOKUP(A:A,[3]TDSheet!$A:$D,4,0)</f>
        <v>105</v>
      </c>
      <c r="AI117" s="13" t="e">
        <f>VLOOKUP(A:A,[1]TDSheet!$A:$AI,35,0)</f>
        <v>#N/A</v>
      </c>
      <c r="AJ117" s="13">
        <f t="shared" si="18"/>
        <v>0</v>
      </c>
      <c r="AK117" s="13"/>
      <c r="AL117" s="13"/>
      <c r="AM117" s="13"/>
    </row>
    <row r="118" spans="1:39" s="1" customFormat="1" ht="11.1" customHeight="1" outlineLevel="1" x14ac:dyDescent="0.2">
      <c r="A118" s="7" t="s">
        <v>113</v>
      </c>
      <c r="B118" s="7" t="s">
        <v>14</v>
      </c>
      <c r="C118" s="8">
        <v>-206</v>
      </c>
      <c r="D118" s="8">
        <v>9</v>
      </c>
      <c r="E118" s="21">
        <v>432</v>
      </c>
      <c r="F118" s="22">
        <v>-636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441</v>
      </c>
      <c r="K118" s="13">
        <f t="shared" si="14"/>
        <v>-9</v>
      </c>
      <c r="L118" s="13">
        <f>VLOOKUP(A:A,[1]TDSheet!$A:$V,22,0)</f>
        <v>0</v>
      </c>
      <c r="M118" s="13">
        <f>VLOOKUP(A:A,[1]TDSheet!$A:$X,24,0)</f>
        <v>0</v>
      </c>
      <c r="N118" s="13"/>
      <c r="O118" s="13"/>
      <c r="P118" s="13"/>
      <c r="Q118" s="13"/>
      <c r="R118" s="13"/>
      <c r="S118" s="13"/>
      <c r="T118" s="13"/>
      <c r="U118" s="13"/>
      <c r="V118" s="13"/>
      <c r="W118" s="13">
        <f t="shared" si="15"/>
        <v>86.4</v>
      </c>
      <c r="X118" s="15"/>
      <c r="Y118" s="16">
        <f t="shared" si="16"/>
        <v>-7.3611111111111107</v>
      </c>
      <c r="Z118" s="13">
        <f t="shared" si="17"/>
        <v>-7.3611111111111107</v>
      </c>
      <c r="AA118" s="13">
        <f>VLOOKUP(A:A,[1]TDSheet!$A:$AA,27,0)</f>
        <v>0</v>
      </c>
      <c r="AB118" s="13"/>
      <c r="AC118" s="13">
        <f>VLOOKUP(A:A,[1]TDSheet!$A:$AC,29,0)</f>
        <v>0</v>
      </c>
      <c r="AD118" s="13">
        <v>0</v>
      </c>
      <c r="AE118" s="13">
        <f>VLOOKUP(A:A,[1]TDSheet!$A:$AF,32,0)</f>
        <v>99.8</v>
      </c>
      <c r="AF118" s="13">
        <f>VLOOKUP(A:A,[1]TDSheet!$A:$AG,33,0)</f>
        <v>94</v>
      </c>
      <c r="AG118" s="13">
        <f>VLOOKUP(A:A,[1]TDSheet!$A:$W,23,0)</f>
        <v>93.4</v>
      </c>
      <c r="AH118" s="13">
        <f>VLOOKUP(A:A,[3]TDSheet!$A:$D,4,0)</f>
        <v>99</v>
      </c>
      <c r="AI118" s="13" t="e">
        <f>VLOOKUP(A:A,[1]TDSheet!$A:$AI,35,0)</f>
        <v>#N/A</v>
      </c>
      <c r="AJ118" s="13">
        <f t="shared" si="18"/>
        <v>0</v>
      </c>
      <c r="AK118" s="13"/>
      <c r="AL118" s="13"/>
      <c r="AM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2024-02-29T10:53:50Z</dcterms:modified>
</cp:coreProperties>
</file>