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3,24 мульт\"/>
    </mc:Choice>
  </mc:AlternateContent>
  <xr:revisionPtr revIDLastSave="0" documentId="13_ncr:1_{2CEBF893-3C76-497F-84DE-4B69EAB52DF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3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6" i="1"/>
  <c r="AI107" i="1"/>
  <c r="AI108" i="1"/>
  <c r="AI109" i="1"/>
  <c r="AI111" i="1"/>
  <c r="AI112" i="1"/>
  <c r="AI113" i="1"/>
  <c r="AI114" i="1"/>
  <c r="AI115" i="1"/>
  <c r="AI116" i="1"/>
  <c r="AI117" i="1"/>
  <c r="AI118" i="1"/>
  <c r="AI7" i="1"/>
  <c r="W113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6" i="1"/>
  <c r="AH107" i="1"/>
  <c r="AH108" i="1"/>
  <c r="AH109" i="1"/>
  <c r="AH110" i="1"/>
  <c r="AH111" i="1"/>
  <c r="AH112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4" i="1"/>
  <c r="AE115" i="1"/>
  <c r="AE116" i="1"/>
  <c r="AE117" i="1"/>
  <c r="AE118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AD35" i="1"/>
  <c r="W35" i="1" s="1"/>
  <c r="Z35" i="1" s="1"/>
  <c r="AD36" i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AD48" i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AD56" i="1"/>
  <c r="W56" i="1" s="1"/>
  <c r="Z56" i="1" s="1"/>
  <c r="AD57" i="1"/>
  <c r="W57" i="1" s="1"/>
  <c r="Z57" i="1" s="1"/>
  <c r="AD58" i="1"/>
  <c r="W58" i="1" s="1"/>
  <c r="AD59" i="1"/>
  <c r="W59" i="1" s="1"/>
  <c r="Z59" i="1" s="1"/>
  <c r="AD60" i="1"/>
  <c r="W60" i="1" s="1"/>
  <c r="Z60" i="1" s="1"/>
  <c r="AD61" i="1"/>
  <c r="W61" i="1" s="1"/>
  <c r="Z61" i="1" s="1"/>
  <c r="AD62" i="1"/>
  <c r="AD63" i="1"/>
  <c r="W63" i="1" s="1"/>
  <c r="Z63" i="1" s="1"/>
  <c r="AD64" i="1"/>
  <c r="W64" i="1" s="1"/>
  <c r="Z64" i="1" s="1"/>
  <c r="AD65" i="1"/>
  <c r="AD66" i="1"/>
  <c r="W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AD85" i="1"/>
  <c r="W85" i="1" s="1"/>
  <c r="Z85" i="1" s="1"/>
  <c r="AD86" i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7" i="1"/>
  <c r="W7" i="1" s="1"/>
  <c r="Z7" i="1" s="1"/>
  <c r="Z66" i="1" l="1"/>
  <c r="Z58" i="1"/>
  <c r="Z55" i="1"/>
  <c r="Z113" i="1"/>
  <c r="Y113" i="1"/>
  <c r="Z20" i="1"/>
  <c r="AA34" i="1"/>
  <c r="W34" i="1" s="1"/>
  <c r="Z34" i="1" s="1"/>
  <c r="AA36" i="1"/>
  <c r="W36" i="1" s="1"/>
  <c r="Z36" i="1" s="1"/>
  <c r="AA42" i="1"/>
  <c r="W42" i="1" s="1"/>
  <c r="Z42" i="1" s="1"/>
  <c r="AA47" i="1"/>
  <c r="W47" i="1" s="1"/>
  <c r="Z47" i="1" s="1"/>
  <c r="AA48" i="1"/>
  <c r="W48" i="1" s="1"/>
  <c r="Z48" i="1" s="1"/>
  <c r="AA62" i="1"/>
  <c r="W62" i="1" s="1"/>
  <c r="Z62" i="1" s="1"/>
  <c r="AA65" i="1"/>
  <c r="W65" i="1" s="1"/>
  <c r="Z65" i="1" s="1"/>
  <c r="AA73" i="1"/>
  <c r="W73" i="1" s="1"/>
  <c r="Z73" i="1" s="1"/>
  <c r="AA84" i="1"/>
  <c r="W84" i="1" s="1"/>
  <c r="Z84" i="1" s="1"/>
  <c r="AA86" i="1"/>
  <c r="W86" i="1" s="1"/>
  <c r="Z86" i="1" s="1"/>
  <c r="AM113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2" i="1"/>
  <c r="O33" i="1"/>
  <c r="O34" i="1"/>
  <c r="O36" i="1"/>
  <c r="O37" i="1"/>
  <c r="O38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0" i="1"/>
  <c r="O112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112" i="1"/>
  <c r="Y112" i="1" s="1"/>
  <c r="L114" i="1"/>
  <c r="L115" i="1"/>
  <c r="Y115" i="1" s="1"/>
  <c r="L116" i="1"/>
  <c r="L117" i="1"/>
  <c r="Y117" i="1" s="1"/>
  <c r="L118" i="1"/>
  <c r="L7" i="1"/>
  <c r="Y7" i="1" s="1"/>
  <c r="Y118" i="1" l="1"/>
  <c r="Y116" i="1"/>
  <c r="Y114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K113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118" i="1"/>
  <c r="K118" i="1" s="1"/>
  <c r="AB6" i="1"/>
  <c r="AC6" i="1"/>
  <c r="AD6" i="1"/>
  <c r="AE6" i="1"/>
  <c r="AF6" i="1"/>
  <c r="AG6" i="1"/>
  <c r="AH6" i="1"/>
  <c r="AK6" i="1"/>
  <c r="AL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7" i="1"/>
  <c r="F6" i="1"/>
  <c r="E6" i="1"/>
  <c r="AM117" i="1" l="1"/>
  <c r="AJ117" i="1"/>
  <c r="AM115" i="1"/>
  <c r="AJ115" i="1"/>
  <c r="AM112" i="1"/>
  <c r="AJ112" i="1"/>
  <c r="AM108" i="1"/>
  <c r="AJ108" i="1"/>
  <c r="AM106" i="1"/>
  <c r="AJ106" i="1"/>
  <c r="AM104" i="1"/>
  <c r="AJ104" i="1"/>
  <c r="AM100" i="1"/>
  <c r="AJ100" i="1"/>
  <c r="AM98" i="1"/>
  <c r="AJ98" i="1"/>
  <c r="AM96" i="1"/>
  <c r="AJ96" i="1"/>
  <c r="AM92" i="1"/>
  <c r="AJ92" i="1"/>
  <c r="AM90" i="1"/>
  <c r="AJ90" i="1"/>
  <c r="AM86" i="1"/>
  <c r="AJ86" i="1"/>
  <c r="AM118" i="1"/>
  <c r="AJ118" i="1"/>
  <c r="AM116" i="1"/>
  <c r="AJ116" i="1"/>
  <c r="AM114" i="1"/>
  <c r="AJ114" i="1"/>
  <c r="AM111" i="1"/>
  <c r="AJ111" i="1"/>
  <c r="AM109" i="1"/>
  <c r="AJ109" i="1"/>
  <c r="AM107" i="1"/>
  <c r="AJ107" i="1"/>
  <c r="AM105" i="1"/>
  <c r="AJ105" i="1"/>
  <c r="AM103" i="1"/>
  <c r="AJ103" i="1"/>
  <c r="AM101" i="1"/>
  <c r="AJ101" i="1"/>
  <c r="AM99" i="1"/>
  <c r="AJ99" i="1"/>
  <c r="AM97" i="1"/>
  <c r="AJ97" i="1"/>
  <c r="AM95" i="1"/>
  <c r="AJ95" i="1"/>
  <c r="AM93" i="1"/>
  <c r="AJ93" i="1"/>
  <c r="AM91" i="1"/>
  <c r="AJ91" i="1"/>
  <c r="AM89" i="1"/>
  <c r="AJ89" i="1"/>
  <c r="AM87" i="1"/>
  <c r="AJ87" i="1"/>
  <c r="AM85" i="1"/>
  <c r="AJ85" i="1"/>
  <c r="AM83" i="1"/>
  <c r="AJ83" i="1"/>
  <c r="AM81" i="1"/>
  <c r="AJ81" i="1"/>
  <c r="AM79" i="1"/>
  <c r="AJ79" i="1"/>
  <c r="AM77" i="1"/>
  <c r="AJ77" i="1"/>
  <c r="AM75" i="1"/>
  <c r="AJ75" i="1"/>
  <c r="AM73" i="1"/>
  <c r="AJ73" i="1"/>
  <c r="AM71" i="1"/>
  <c r="AJ71" i="1"/>
  <c r="AM69" i="1"/>
  <c r="AJ69" i="1"/>
  <c r="AM67" i="1"/>
  <c r="AJ67" i="1"/>
  <c r="AM65" i="1"/>
  <c r="AJ65" i="1"/>
  <c r="AM63" i="1"/>
  <c r="AJ63" i="1"/>
  <c r="AM61" i="1"/>
  <c r="AJ61" i="1"/>
  <c r="AM59" i="1"/>
  <c r="AJ59" i="1"/>
  <c r="AM57" i="1"/>
  <c r="AJ57" i="1"/>
  <c r="AM55" i="1"/>
  <c r="AJ55" i="1"/>
  <c r="AM53" i="1"/>
  <c r="AJ53" i="1"/>
  <c r="AM51" i="1"/>
  <c r="AJ51" i="1"/>
  <c r="AM49" i="1"/>
  <c r="AJ49" i="1"/>
  <c r="AM47" i="1"/>
  <c r="AJ47" i="1"/>
  <c r="AM45" i="1"/>
  <c r="AJ45" i="1"/>
  <c r="AM43" i="1"/>
  <c r="AJ43" i="1"/>
  <c r="AM41" i="1"/>
  <c r="AJ41" i="1"/>
  <c r="AM39" i="1"/>
  <c r="AJ39" i="1"/>
  <c r="AM37" i="1"/>
  <c r="AJ37" i="1"/>
  <c r="AM35" i="1"/>
  <c r="AJ35" i="1"/>
  <c r="AM33" i="1"/>
  <c r="AJ33" i="1"/>
  <c r="AM31" i="1"/>
  <c r="AJ31" i="1"/>
  <c r="AM29" i="1"/>
  <c r="AJ29" i="1"/>
  <c r="AM27" i="1"/>
  <c r="AJ27" i="1"/>
  <c r="AM25" i="1"/>
  <c r="AJ25" i="1"/>
  <c r="AM23" i="1"/>
  <c r="AJ23" i="1"/>
  <c r="AM21" i="1"/>
  <c r="AJ21" i="1"/>
  <c r="AM19" i="1"/>
  <c r="AJ19" i="1"/>
  <c r="AM17" i="1"/>
  <c r="AJ17" i="1"/>
  <c r="AM15" i="1"/>
  <c r="AJ15" i="1"/>
  <c r="AM13" i="1"/>
  <c r="AJ13" i="1"/>
  <c r="AM11" i="1"/>
  <c r="AJ11" i="1"/>
  <c r="AM9" i="1"/>
  <c r="AJ9" i="1"/>
  <c r="AM7" i="1"/>
  <c r="AJ7" i="1"/>
  <c r="AM110" i="1"/>
  <c r="AJ110" i="1"/>
  <c r="AM102" i="1"/>
  <c r="AJ102" i="1"/>
  <c r="AM94" i="1"/>
  <c r="AJ94" i="1"/>
  <c r="AM88" i="1"/>
  <c r="AJ88" i="1"/>
  <c r="AM84" i="1"/>
  <c r="AJ84" i="1"/>
  <c r="AM82" i="1"/>
  <c r="AJ82" i="1"/>
  <c r="AM80" i="1"/>
  <c r="AJ80" i="1"/>
  <c r="AM78" i="1"/>
  <c r="AJ78" i="1"/>
  <c r="AM76" i="1"/>
  <c r="AJ76" i="1"/>
  <c r="AM74" i="1"/>
  <c r="AJ74" i="1"/>
  <c r="AM72" i="1"/>
  <c r="AJ72" i="1"/>
  <c r="AM70" i="1"/>
  <c r="AJ70" i="1"/>
  <c r="AM68" i="1"/>
  <c r="AJ68" i="1"/>
  <c r="AM66" i="1"/>
  <c r="AJ66" i="1"/>
  <c r="AM64" i="1"/>
  <c r="AJ64" i="1"/>
  <c r="AM62" i="1"/>
  <c r="AJ62" i="1"/>
  <c r="AM60" i="1"/>
  <c r="AJ60" i="1"/>
  <c r="AM58" i="1"/>
  <c r="AJ58" i="1"/>
  <c r="AM56" i="1"/>
  <c r="AJ56" i="1"/>
  <c r="AM54" i="1"/>
  <c r="AJ54" i="1"/>
  <c r="AM52" i="1"/>
  <c r="AJ52" i="1"/>
  <c r="AM50" i="1"/>
  <c r="AJ50" i="1"/>
  <c r="AM48" i="1"/>
  <c r="AJ48" i="1"/>
  <c r="AM46" i="1"/>
  <c r="AJ46" i="1"/>
  <c r="AM44" i="1"/>
  <c r="AJ44" i="1"/>
  <c r="AM42" i="1"/>
  <c r="AJ42" i="1"/>
  <c r="AM40" i="1"/>
  <c r="AJ40" i="1"/>
  <c r="AM38" i="1"/>
  <c r="AJ38" i="1"/>
  <c r="AM36" i="1"/>
  <c r="AJ36" i="1"/>
  <c r="AM34" i="1"/>
  <c r="AJ34" i="1"/>
  <c r="AM32" i="1"/>
  <c r="AJ32" i="1"/>
  <c r="AM30" i="1"/>
  <c r="AJ30" i="1"/>
  <c r="AM28" i="1"/>
  <c r="AJ28" i="1"/>
  <c r="AM26" i="1"/>
  <c r="AJ26" i="1"/>
  <c r="AM24" i="1"/>
  <c r="AJ24" i="1"/>
  <c r="AM22" i="1"/>
  <c r="AJ22" i="1"/>
  <c r="AM20" i="1"/>
  <c r="AJ20" i="1"/>
  <c r="AM18" i="1"/>
  <c r="AJ18" i="1"/>
  <c r="AM16" i="1"/>
  <c r="AJ16" i="1"/>
  <c r="AM14" i="1"/>
  <c r="AJ14" i="1"/>
  <c r="AM12" i="1"/>
  <c r="AJ12" i="1"/>
  <c r="AM10" i="1"/>
  <c r="AJ10" i="1"/>
  <c r="AM8" i="1"/>
  <c r="AJ8" i="1"/>
  <c r="J6" i="1"/>
  <c r="K6" i="1"/>
  <c r="AJ6" i="1" l="1"/>
  <c r="AM6" i="1"/>
</calcChain>
</file>

<file path=xl/sharedStrings.xml><?xml version="1.0" encoding="utf-8"?>
<sst xmlns="http://schemas.openxmlformats.org/spreadsheetml/2006/main" count="290" uniqueCount="157">
  <si>
    <t>Период: 23.02.2024 - 01.03.2024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</si>
  <si>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</si>
  <si>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</si>
  <si>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</si>
  <si>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</si>
  <si>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</si>
  <si>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</si>
  <si>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</si>
  <si>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</si>
  <si>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</si>
  <si>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</si>
  <si>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</si>
  <si>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</si>
  <si>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</si>
  <si>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</si>
  <si>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</si>
  <si>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</si>
  <si>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</si>
  <si>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</si>
  <si>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</si>
  <si>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</si>
  <si>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</si>
  <si>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</si>
  <si>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</si>
  <si>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</si>
  <si>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</si>
  <si>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</si>
  <si>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</si>
  <si>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</si>
  <si>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</si>
  <si>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</si>
  <si>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</si>
  <si>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</si>
  <si>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</si>
  <si>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</si>
  <si>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</si>
  <si>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</si>
  <si>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</si>
  <si>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</si>
  <si>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</si>
  <si>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</si>
  <si>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</si>
  <si>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</si>
  <si>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</si>
  <si>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</si>
  <si>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</si>
  <si>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</si>
  <si>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</si>
  <si>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</si>
  <si>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</si>
  <si>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</si>
  <si>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</si>
  <si>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</si>
  <si>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</si>
  <si>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</si>
  <si>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</si>
  <si>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</si>
  <si>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</si>
  <si>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</si>
  <si>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</si>
  <si>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</si>
  <si>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</si>
  <si>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</si>
  <si>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</si>
  <si>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</si>
  <si>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</si>
  <si>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</si>
  <si>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</si>
  <si>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</si>
  <si>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</si>
  <si>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</si>
  <si>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</si>
  <si>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</si>
  <si>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</si>
  <si>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</si>
  <si>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</si>
  <si>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</si>
  <si>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</si>
  <si>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</si>
  <si>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</si>
  <si>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</si>
  <si>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</si>
  <si>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</si>
  <si>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</si>
  <si>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</si>
  <si>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</si>
  <si>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</si>
  <si>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</si>
  <si>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</si>
  <si>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</si>
  <si>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</si>
  <si>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</si>
  <si>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</si>
  <si>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</si>
  <si>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</si>
  <si>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</si>
  <si>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</si>
  <si>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</si>
  <si>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</si>
  <si>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</si>
  <si>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</si>
  <si>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</si>
  <si>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</si>
  <si>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</si>
  <si>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</si>
  <si>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</si>
  <si>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</si>
  <si>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</si>
  <si>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</si>
  <si>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</si>
  <si>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</si>
  <si>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</si>
  <si>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</si>
  <si>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</si>
  <si>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</si>
  <si>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</si>
  <si>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</si>
  <si>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</si>
  <si>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</si>
  <si>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</si>
  <si>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</si>
  <si>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</si>
  <si>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</si>
  <si>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</si>
  <si>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</si>
  <si>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</si>
  <si>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</si>
  <si>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</si>
  <si>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</si>
  <si>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</si>
  <si>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</si>
  <si>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</si>
  <si>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</si>
  <si>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</si>
  <si>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</si>
  <si>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</si>
  <si>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</si>
  <si>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</si>
  <si>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</si>
  <si>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01,03,</t>
  </si>
  <si>
    <t>,05,03,</t>
  </si>
  <si>
    <t>ат</t>
  </si>
  <si>
    <t>06,03,</t>
  </si>
  <si>
    <t>07,03,</t>
  </si>
  <si>
    <t>08,03,</t>
  </si>
  <si>
    <t>04,03,</t>
  </si>
  <si>
    <t>09,02,</t>
  </si>
  <si>
    <t>14,02,</t>
  </si>
  <si>
    <t>23,02,</t>
  </si>
  <si>
    <t>нет в бланке</t>
  </si>
  <si>
    <t>6д</t>
  </si>
  <si>
    <t>8,5д</t>
  </si>
  <si>
    <t>9д</t>
  </si>
  <si>
    <t>6т</t>
  </si>
  <si>
    <t>17т</t>
  </si>
  <si>
    <t>10т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</si>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</sst>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2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01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3;&#1083;&#1072;&#1085;&#1082;%20&#1079;&#1072;&#1082;&#1072;&#1079;&#1072;%2029,02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3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9;&#1072;&#1084;&#1077;&#1090;&#1082;&#1080;/&#1088;&#1072;&#1079;&#1085;&#1086;&#1077;/&#1084;&#1077;&#1076;%2029,0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21.02.2024 - 28.02.2024</v>
          </cell>
        </row>
        <row r="3">
          <cell r="X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29,02,</v>
          </cell>
          <cell r="M5" t="str">
            <v>01,03,</v>
          </cell>
          <cell r="N5" t="str">
            <v>04,03,</v>
          </cell>
          <cell r="X5" t="str">
            <v>05,03,</v>
          </cell>
          <cell r="AE5" t="str">
            <v>09,02,</v>
          </cell>
          <cell r="AF5" t="str">
            <v>14,02,</v>
          </cell>
          <cell r="AG5" t="str">
            <v>23,02,</v>
          </cell>
          <cell r="AH5" t="str">
            <v>28,02,</v>
          </cell>
        </row>
        <row r="6">
          <cell r="E6">
            <v>133310.83199999997</v>
          </cell>
          <cell r="F6">
            <v>83411.928</v>
          </cell>
          <cell r="J6">
            <v>133896.111</v>
          </cell>
          <cell r="K6">
            <v>-585.27900000000113</v>
          </cell>
          <cell r="L6">
            <v>29550</v>
          </cell>
          <cell r="M6">
            <v>9900</v>
          </cell>
          <cell r="N6">
            <v>23850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20772.823800000024</v>
          </cell>
          <cell r="X6">
            <v>27720</v>
          </cell>
          <cell r="AA6">
            <v>600</v>
          </cell>
          <cell r="AB6">
            <v>0</v>
          </cell>
          <cell r="AC6">
            <v>21062.713</v>
          </cell>
          <cell r="AD6">
            <v>7784</v>
          </cell>
          <cell r="AE6">
            <v>22057.630399999998</v>
          </cell>
          <cell r="AF6">
            <v>20860.253000000001</v>
          </cell>
          <cell r="AG6">
            <v>21258.234800000009</v>
          </cell>
          <cell r="AH6">
            <v>22587.907000000007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52.472000000000001</v>
          </cell>
          <cell r="D7">
            <v>59.780999999999999</v>
          </cell>
          <cell r="E7">
            <v>52.524000000000001</v>
          </cell>
          <cell r="F7">
            <v>58.313000000000002</v>
          </cell>
          <cell r="G7" t="str">
            <v>н</v>
          </cell>
          <cell r="H7">
            <v>1</v>
          </cell>
          <cell r="I7">
            <v>45</v>
          </cell>
          <cell r="J7">
            <v>56.05</v>
          </cell>
          <cell r="K7">
            <v>-3.5259999999999962</v>
          </cell>
          <cell r="L7">
            <v>30</v>
          </cell>
          <cell r="M7">
            <v>0</v>
          </cell>
          <cell r="W7">
            <v>10.504799999999999</v>
          </cell>
          <cell r="Y7">
            <v>8.406918741908461</v>
          </cell>
          <cell r="Z7">
            <v>5.5510814104028636</v>
          </cell>
          <cell r="AA7">
            <v>0</v>
          </cell>
          <cell r="AC7">
            <v>0</v>
          </cell>
          <cell r="AD7">
            <v>0</v>
          </cell>
          <cell r="AE7">
            <v>17.0702</v>
          </cell>
          <cell r="AF7">
            <v>13.641400000000001</v>
          </cell>
          <cell r="AG7">
            <v>13.596399999999999</v>
          </cell>
          <cell r="AH7">
            <v>10.025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560.55700000000002</v>
          </cell>
          <cell r="D8">
            <v>477.49799999999999</v>
          </cell>
          <cell r="E8">
            <v>610.28399999999999</v>
          </cell>
          <cell r="F8">
            <v>411.19799999999998</v>
          </cell>
          <cell r="G8" t="str">
            <v>н</v>
          </cell>
          <cell r="H8">
            <v>1</v>
          </cell>
          <cell r="I8">
            <v>45</v>
          </cell>
          <cell r="J8">
            <v>592.01900000000001</v>
          </cell>
          <cell r="K8">
            <v>18.264999999999986</v>
          </cell>
          <cell r="L8">
            <v>200</v>
          </cell>
          <cell r="M8">
            <v>0</v>
          </cell>
          <cell r="N8">
            <v>100</v>
          </cell>
          <cell r="W8">
            <v>103.7452</v>
          </cell>
          <cell r="X8">
            <v>150</v>
          </cell>
          <cell r="Y8">
            <v>8.3010876647787075</v>
          </cell>
          <cell r="Z8">
            <v>3.9635375901728467</v>
          </cell>
          <cell r="AA8">
            <v>0</v>
          </cell>
          <cell r="AC8">
            <v>91.558000000000007</v>
          </cell>
          <cell r="AD8">
            <v>0</v>
          </cell>
          <cell r="AE8">
            <v>94.049199999999999</v>
          </cell>
          <cell r="AF8">
            <v>82.202600000000004</v>
          </cell>
          <cell r="AG8">
            <v>99.2376</v>
          </cell>
          <cell r="AH8">
            <v>103.819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220.99600000000001</v>
          </cell>
          <cell r="D9">
            <v>858.00900000000001</v>
          </cell>
          <cell r="E9">
            <v>622.577</v>
          </cell>
          <cell r="F9">
            <v>447.84500000000003</v>
          </cell>
          <cell r="G9" t="str">
            <v>ябл</v>
          </cell>
          <cell r="H9">
            <v>1</v>
          </cell>
          <cell r="I9">
            <v>45</v>
          </cell>
          <cell r="J9">
            <v>590.86900000000003</v>
          </cell>
          <cell r="K9">
            <v>31.70799999999997</v>
          </cell>
          <cell r="L9">
            <v>200</v>
          </cell>
          <cell r="M9">
            <v>0</v>
          </cell>
          <cell r="W9">
            <v>89.473800000000011</v>
          </cell>
          <cell r="X9">
            <v>100</v>
          </cell>
          <cell r="Y9">
            <v>8.3582568304911593</v>
          </cell>
          <cell r="Z9">
            <v>5.005319993115303</v>
          </cell>
          <cell r="AA9">
            <v>0</v>
          </cell>
          <cell r="AC9">
            <v>175.208</v>
          </cell>
          <cell r="AD9">
            <v>0</v>
          </cell>
          <cell r="AE9">
            <v>96.297999999999988</v>
          </cell>
          <cell r="AF9">
            <v>82.525999999999982</v>
          </cell>
          <cell r="AG9">
            <v>90.78479999999999</v>
          </cell>
          <cell r="AH9">
            <v>101.45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1000.22</v>
          </cell>
          <cell r="D10">
            <v>1086.8219999999999</v>
          </cell>
          <cell r="E10">
            <v>1142.944</v>
          </cell>
          <cell r="F10">
            <v>908.87300000000005</v>
          </cell>
          <cell r="G10" t="str">
            <v>н</v>
          </cell>
          <cell r="H10">
            <v>1</v>
          </cell>
          <cell r="I10">
            <v>45</v>
          </cell>
          <cell r="J10">
            <v>1113.9490000000001</v>
          </cell>
          <cell r="K10">
            <v>28.994999999999891</v>
          </cell>
          <cell r="L10">
            <v>250</v>
          </cell>
          <cell r="M10">
            <v>0</v>
          </cell>
          <cell r="N10">
            <v>350</v>
          </cell>
          <cell r="W10">
            <v>185.71959999999999</v>
          </cell>
          <cell r="X10">
            <v>300</v>
          </cell>
          <cell r="Y10">
            <v>9.7398066763012636</v>
          </cell>
          <cell r="Z10">
            <v>4.8937915007355182</v>
          </cell>
          <cell r="AA10">
            <v>0</v>
          </cell>
          <cell r="AC10">
            <v>214.346</v>
          </cell>
          <cell r="AD10">
            <v>0</v>
          </cell>
          <cell r="AE10">
            <v>269.94259999999997</v>
          </cell>
          <cell r="AF10">
            <v>259.61500000000001</v>
          </cell>
          <cell r="AG10">
            <v>216.02699999999999</v>
          </cell>
          <cell r="AH10">
            <v>215.65199999999999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147.80199999999999</v>
          </cell>
          <cell r="D11">
            <v>174.01900000000001</v>
          </cell>
          <cell r="E11">
            <v>206.983</v>
          </cell>
          <cell r="F11">
            <v>112.172</v>
          </cell>
          <cell r="G11">
            <v>0</v>
          </cell>
          <cell r="H11">
            <v>1</v>
          </cell>
          <cell r="I11">
            <v>40</v>
          </cell>
          <cell r="J11">
            <v>208.143</v>
          </cell>
          <cell r="K11">
            <v>-1.1599999999999966</v>
          </cell>
          <cell r="L11">
            <v>50</v>
          </cell>
          <cell r="M11">
            <v>0</v>
          </cell>
          <cell r="W11">
            <v>27.526199999999999</v>
          </cell>
          <cell r="X11">
            <v>60</v>
          </cell>
          <cell r="Y11">
            <v>8.0712920780928723</v>
          </cell>
          <cell r="Z11">
            <v>4.0750993598825849</v>
          </cell>
          <cell r="AA11">
            <v>0</v>
          </cell>
          <cell r="AC11">
            <v>69.352000000000004</v>
          </cell>
          <cell r="AD11">
            <v>0</v>
          </cell>
          <cell r="AE11">
            <v>33.432599999999994</v>
          </cell>
          <cell r="AF11">
            <v>30.179800000000007</v>
          </cell>
          <cell r="AG11">
            <v>25.820399999999999</v>
          </cell>
          <cell r="AH11">
            <v>28.792000000000002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101</v>
          </cell>
          <cell r="D12">
            <v>221</v>
          </cell>
          <cell r="E12">
            <v>183</v>
          </cell>
          <cell r="F12">
            <v>128</v>
          </cell>
          <cell r="G12">
            <v>0</v>
          </cell>
          <cell r="H12">
            <v>0.5</v>
          </cell>
          <cell r="I12">
            <v>45</v>
          </cell>
          <cell r="J12">
            <v>204</v>
          </cell>
          <cell r="K12">
            <v>-21</v>
          </cell>
          <cell r="L12">
            <v>30</v>
          </cell>
          <cell r="M12">
            <v>0</v>
          </cell>
          <cell r="W12">
            <v>27</v>
          </cell>
          <cell r="X12">
            <v>60</v>
          </cell>
          <cell r="Y12">
            <v>8.0740740740740744</v>
          </cell>
          <cell r="Z12">
            <v>4.7407407407407405</v>
          </cell>
          <cell r="AA12">
            <v>0</v>
          </cell>
          <cell r="AC12">
            <v>48</v>
          </cell>
          <cell r="AD12">
            <v>0</v>
          </cell>
          <cell r="AE12">
            <v>30.8</v>
          </cell>
          <cell r="AF12">
            <v>30.4</v>
          </cell>
          <cell r="AG12">
            <v>27.4</v>
          </cell>
          <cell r="AH12">
            <v>31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269</v>
          </cell>
          <cell r="D13">
            <v>3965</v>
          </cell>
          <cell r="E13">
            <v>2764</v>
          </cell>
          <cell r="F13">
            <v>1443</v>
          </cell>
          <cell r="G13" t="str">
            <v>ябл</v>
          </cell>
          <cell r="H13">
            <v>0.4</v>
          </cell>
          <cell r="I13">
            <v>45</v>
          </cell>
          <cell r="J13">
            <v>2888</v>
          </cell>
          <cell r="K13">
            <v>-124</v>
          </cell>
          <cell r="L13">
            <v>300</v>
          </cell>
          <cell r="M13">
            <v>200</v>
          </cell>
          <cell r="N13">
            <v>200</v>
          </cell>
          <cell r="W13">
            <v>238.8</v>
          </cell>
          <cell r="X13">
            <v>200</v>
          </cell>
          <cell r="Y13">
            <v>9.8115577889447234</v>
          </cell>
          <cell r="Z13">
            <v>6.0427135678391961</v>
          </cell>
          <cell r="AA13">
            <v>0</v>
          </cell>
          <cell r="AC13">
            <v>370</v>
          </cell>
          <cell r="AD13">
            <v>1200</v>
          </cell>
          <cell r="AE13">
            <v>164.2</v>
          </cell>
          <cell r="AF13">
            <v>163</v>
          </cell>
          <cell r="AG13">
            <v>236.6</v>
          </cell>
          <cell r="AH13">
            <v>250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1661</v>
          </cell>
          <cell r="D14">
            <v>3142</v>
          </cell>
          <cell r="E14">
            <v>2567</v>
          </cell>
          <cell r="F14">
            <v>2163</v>
          </cell>
          <cell r="G14">
            <v>0</v>
          </cell>
          <cell r="H14">
            <v>0.45</v>
          </cell>
          <cell r="I14">
            <v>45</v>
          </cell>
          <cell r="J14">
            <v>2598</v>
          </cell>
          <cell r="K14">
            <v>-31</v>
          </cell>
          <cell r="L14">
            <v>700</v>
          </cell>
          <cell r="M14">
            <v>0</v>
          </cell>
          <cell r="N14">
            <v>1000</v>
          </cell>
          <cell r="W14">
            <v>447.4</v>
          </cell>
          <cell r="X14">
            <v>1100</v>
          </cell>
          <cell r="Y14">
            <v>11.092981671881985</v>
          </cell>
          <cell r="Z14">
            <v>4.8345999105945463</v>
          </cell>
          <cell r="AA14">
            <v>0</v>
          </cell>
          <cell r="AC14">
            <v>174</v>
          </cell>
          <cell r="AD14">
            <v>156</v>
          </cell>
          <cell r="AE14">
            <v>522.79999999999995</v>
          </cell>
          <cell r="AF14">
            <v>500.4</v>
          </cell>
          <cell r="AG14">
            <v>474.4</v>
          </cell>
          <cell r="AH14">
            <v>486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1719</v>
          </cell>
          <cell r="D15">
            <v>5825</v>
          </cell>
          <cell r="E15">
            <v>4821</v>
          </cell>
          <cell r="F15">
            <v>2620</v>
          </cell>
          <cell r="G15">
            <v>0</v>
          </cell>
          <cell r="H15">
            <v>0.45</v>
          </cell>
          <cell r="I15">
            <v>45</v>
          </cell>
          <cell r="J15">
            <v>4877</v>
          </cell>
          <cell r="K15">
            <v>-56</v>
          </cell>
          <cell r="L15">
            <v>1100</v>
          </cell>
          <cell r="M15">
            <v>0</v>
          </cell>
          <cell r="N15">
            <v>600</v>
          </cell>
          <cell r="W15">
            <v>769.8</v>
          </cell>
          <cell r="X15">
            <v>900</v>
          </cell>
          <cell r="Y15">
            <v>6.7809820732657835</v>
          </cell>
          <cell r="Z15">
            <v>3.4034814237464279</v>
          </cell>
          <cell r="AA15">
            <v>0</v>
          </cell>
          <cell r="AC15">
            <v>192</v>
          </cell>
          <cell r="AD15">
            <v>780</v>
          </cell>
          <cell r="AE15">
            <v>708.4</v>
          </cell>
          <cell r="AF15">
            <v>744.2</v>
          </cell>
          <cell r="AG15">
            <v>785.4</v>
          </cell>
          <cell r="AH15">
            <v>854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49</v>
          </cell>
          <cell r="D16">
            <v>328</v>
          </cell>
          <cell r="E16">
            <v>201</v>
          </cell>
          <cell r="F16">
            <v>166</v>
          </cell>
          <cell r="G16">
            <v>0</v>
          </cell>
          <cell r="H16">
            <v>0.5</v>
          </cell>
          <cell r="I16">
            <v>40</v>
          </cell>
          <cell r="J16">
            <v>211</v>
          </cell>
          <cell r="K16">
            <v>-10</v>
          </cell>
          <cell r="L16">
            <v>60</v>
          </cell>
          <cell r="M16">
            <v>0</v>
          </cell>
          <cell r="W16">
            <v>31.8</v>
          </cell>
          <cell r="X16">
            <v>30</v>
          </cell>
          <cell r="Y16">
            <v>8.050314465408805</v>
          </cell>
          <cell r="Z16">
            <v>5.2201257861635222</v>
          </cell>
          <cell r="AA16">
            <v>0</v>
          </cell>
          <cell r="AC16">
            <v>42</v>
          </cell>
          <cell r="AD16">
            <v>0</v>
          </cell>
          <cell r="AE16">
            <v>31.6</v>
          </cell>
          <cell r="AF16">
            <v>28.6</v>
          </cell>
          <cell r="AG16">
            <v>36.200000000000003</v>
          </cell>
          <cell r="AH16">
            <v>39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77</v>
          </cell>
          <cell r="D17">
            <v>290</v>
          </cell>
          <cell r="E17">
            <v>114</v>
          </cell>
          <cell r="F17">
            <v>28</v>
          </cell>
          <cell r="G17">
            <v>0</v>
          </cell>
          <cell r="H17">
            <v>0.4</v>
          </cell>
          <cell r="I17">
            <v>50</v>
          </cell>
          <cell r="J17">
            <v>138</v>
          </cell>
          <cell r="K17">
            <v>-24</v>
          </cell>
          <cell r="L17">
            <v>50</v>
          </cell>
          <cell r="M17">
            <v>0</v>
          </cell>
          <cell r="N17">
            <v>40</v>
          </cell>
          <cell r="W17">
            <v>16.8</v>
          </cell>
          <cell r="X17">
            <v>40</v>
          </cell>
          <cell r="Y17">
            <v>9.4047619047619051</v>
          </cell>
          <cell r="Z17">
            <v>1.6666666666666665</v>
          </cell>
          <cell r="AA17">
            <v>0</v>
          </cell>
          <cell r="AC17">
            <v>30</v>
          </cell>
          <cell r="AD17">
            <v>0</v>
          </cell>
          <cell r="AE17">
            <v>19.399999999999999</v>
          </cell>
          <cell r="AF17">
            <v>18.399999999999999</v>
          </cell>
          <cell r="AG17">
            <v>15.6</v>
          </cell>
          <cell r="AH17">
            <v>24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232</v>
          </cell>
          <cell r="D18">
            <v>188</v>
          </cell>
          <cell r="E18">
            <v>135</v>
          </cell>
          <cell r="F18">
            <v>273</v>
          </cell>
          <cell r="G18">
            <v>0</v>
          </cell>
          <cell r="H18">
            <v>0.17</v>
          </cell>
          <cell r="I18">
            <v>180</v>
          </cell>
          <cell r="J18">
            <v>169</v>
          </cell>
          <cell r="K18">
            <v>-34</v>
          </cell>
          <cell r="L18">
            <v>0</v>
          </cell>
          <cell r="M18">
            <v>0</v>
          </cell>
          <cell r="W18">
            <v>27</v>
          </cell>
          <cell r="X18">
            <v>100</v>
          </cell>
          <cell r="Y18">
            <v>13.814814814814815</v>
          </cell>
          <cell r="Z18">
            <v>10.111111111111111</v>
          </cell>
          <cell r="AA18">
            <v>0</v>
          </cell>
          <cell r="AC18">
            <v>0</v>
          </cell>
          <cell r="AD18">
            <v>0</v>
          </cell>
          <cell r="AE18">
            <v>25.2</v>
          </cell>
          <cell r="AF18">
            <v>26.2</v>
          </cell>
          <cell r="AG18">
            <v>28.6</v>
          </cell>
          <cell r="AH18">
            <v>36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141</v>
          </cell>
          <cell r="D19">
            <v>410</v>
          </cell>
          <cell r="E19">
            <v>237</v>
          </cell>
          <cell r="F19">
            <v>308</v>
          </cell>
          <cell r="G19">
            <v>0</v>
          </cell>
          <cell r="H19">
            <v>0.45</v>
          </cell>
          <cell r="I19">
            <v>45</v>
          </cell>
          <cell r="J19">
            <v>241</v>
          </cell>
          <cell r="K19">
            <v>-4</v>
          </cell>
          <cell r="L19">
            <v>0</v>
          </cell>
          <cell r="M19">
            <v>0</v>
          </cell>
          <cell r="N19">
            <v>60</v>
          </cell>
          <cell r="W19">
            <v>47.4</v>
          </cell>
          <cell r="X19">
            <v>60</v>
          </cell>
          <cell r="Y19">
            <v>9.0295358649789037</v>
          </cell>
          <cell r="Z19">
            <v>6.4978902953586504</v>
          </cell>
          <cell r="AA19">
            <v>0</v>
          </cell>
          <cell r="AC19">
            <v>0</v>
          </cell>
          <cell r="AD19">
            <v>0</v>
          </cell>
          <cell r="AE19">
            <v>61.6</v>
          </cell>
          <cell r="AF19">
            <v>55.8</v>
          </cell>
          <cell r="AG19">
            <v>52.6</v>
          </cell>
          <cell r="AH19">
            <v>50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643</v>
          </cell>
          <cell r="D20">
            <v>970</v>
          </cell>
          <cell r="E20">
            <v>600</v>
          </cell>
          <cell r="F20">
            <v>579</v>
          </cell>
          <cell r="G20">
            <v>0</v>
          </cell>
          <cell r="H20">
            <v>0.5</v>
          </cell>
          <cell r="I20">
            <v>60</v>
          </cell>
          <cell r="J20">
            <v>268</v>
          </cell>
          <cell r="K20">
            <v>332</v>
          </cell>
          <cell r="L20">
            <v>250</v>
          </cell>
          <cell r="M20">
            <v>0</v>
          </cell>
          <cell r="W20">
            <v>116</v>
          </cell>
          <cell r="X20">
            <v>200</v>
          </cell>
          <cell r="Y20">
            <v>8.8706896551724146</v>
          </cell>
          <cell r="Z20">
            <v>4.9913793103448274</v>
          </cell>
          <cell r="AA20">
            <v>0</v>
          </cell>
          <cell r="AC20">
            <v>20</v>
          </cell>
          <cell r="AD20">
            <v>0</v>
          </cell>
          <cell r="AE20">
            <v>142.19999999999999</v>
          </cell>
          <cell r="AF20">
            <v>127.2</v>
          </cell>
          <cell r="AG20">
            <v>132.19999999999999</v>
          </cell>
          <cell r="AH20">
            <v>46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125</v>
          </cell>
          <cell r="D21">
            <v>556</v>
          </cell>
          <cell r="E21">
            <v>163</v>
          </cell>
          <cell r="F21">
            <v>88</v>
          </cell>
          <cell r="G21">
            <v>0</v>
          </cell>
          <cell r="H21">
            <v>0.3</v>
          </cell>
          <cell r="I21">
            <v>40</v>
          </cell>
          <cell r="J21">
            <v>269</v>
          </cell>
          <cell r="K21">
            <v>-106</v>
          </cell>
          <cell r="L21">
            <v>60</v>
          </cell>
          <cell r="M21">
            <v>0</v>
          </cell>
          <cell r="N21">
            <v>40</v>
          </cell>
          <cell r="W21">
            <v>29</v>
          </cell>
          <cell r="X21">
            <v>60</v>
          </cell>
          <cell r="Y21">
            <v>8.5517241379310338</v>
          </cell>
          <cell r="Z21">
            <v>3.0344827586206895</v>
          </cell>
          <cell r="AA21">
            <v>0</v>
          </cell>
          <cell r="AC21">
            <v>18</v>
          </cell>
          <cell r="AD21">
            <v>0</v>
          </cell>
          <cell r="AE21">
            <v>48.6</v>
          </cell>
          <cell r="AF21">
            <v>39.4</v>
          </cell>
          <cell r="AG21">
            <v>28.4</v>
          </cell>
          <cell r="AH21">
            <v>42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66</v>
          </cell>
          <cell r="D22">
            <v>274</v>
          </cell>
          <cell r="E22">
            <v>135</v>
          </cell>
          <cell r="F22">
            <v>67</v>
          </cell>
          <cell r="G22">
            <v>0</v>
          </cell>
          <cell r="H22">
            <v>0.5</v>
          </cell>
          <cell r="I22">
            <v>60</v>
          </cell>
          <cell r="J22">
            <v>152</v>
          </cell>
          <cell r="K22">
            <v>-17</v>
          </cell>
          <cell r="L22">
            <v>60</v>
          </cell>
          <cell r="M22">
            <v>0</v>
          </cell>
          <cell r="W22">
            <v>17</v>
          </cell>
          <cell r="X22">
            <v>20</v>
          </cell>
          <cell r="Y22">
            <v>8.6470588235294112</v>
          </cell>
          <cell r="Z22">
            <v>3.9411764705882355</v>
          </cell>
          <cell r="AA22">
            <v>0</v>
          </cell>
          <cell r="AC22">
            <v>50</v>
          </cell>
          <cell r="AD22">
            <v>0</v>
          </cell>
          <cell r="AE22">
            <v>17.600000000000001</v>
          </cell>
          <cell r="AF22">
            <v>16.399999999999999</v>
          </cell>
          <cell r="AG22">
            <v>16.600000000000001</v>
          </cell>
          <cell r="AH22">
            <v>19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</v>
          </cell>
          <cell r="D23">
            <v>60</v>
          </cell>
          <cell r="E23">
            <v>13</v>
          </cell>
          <cell r="F23">
            <v>50</v>
          </cell>
          <cell r="G23">
            <v>0</v>
          </cell>
          <cell r="H23">
            <v>0.35</v>
          </cell>
          <cell r="I23">
            <v>35</v>
          </cell>
          <cell r="J23">
            <v>29</v>
          </cell>
          <cell r="K23">
            <v>-16</v>
          </cell>
          <cell r="L23">
            <v>0</v>
          </cell>
          <cell r="M23">
            <v>0</v>
          </cell>
          <cell r="W23">
            <v>2.6</v>
          </cell>
          <cell r="Y23">
            <v>19.23076923076923</v>
          </cell>
          <cell r="Z23">
            <v>19.23076923076923</v>
          </cell>
          <cell r="AA23">
            <v>0</v>
          </cell>
          <cell r="AC23">
            <v>0</v>
          </cell>
          <cell r="AD23">
            <v>0</v>
          </cell>
          <cell r="AE23">
            <v>6.8</v>
          </cell>
          <cell r="AF23">
            <v>4.5999999999999996</v>
          </cell>
          <cell r="AG23">
            <v>3</v>
          </cell>
          <cell r="AH23">
            <v>3</v>
          </cell>
          <cell r="AI23" t="e">
            <v>#N/A</v>
          </cell>
        </row>
        <row r="24">
          <cell r="A24" t="str">
            <v xml:space="preserve"> 082  Колбаса Стародворская, 0,4кг ТС Старый двор,  ПОКОМ</v>
          </cell>
          <cell r="B24" t="str">
            <v>шт</v>
          </cell>
          <cell r="D24">
            <v>500</v>
          </cell>
          <cell r="E24">
            <v>0</v>
          </cell>
          <cell r="F24">
            <v>500</v>
          </cell>
          <cell r="G24" t="str">
            <v>н</v>
          </cell>
          <cell r="H24">
            <v>0</v>
          </cell>
          <cell r="I24" t="e">
            <v>#N/A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W24">
            <v>0</v>
          </cell>
          <cell r="Y24" t="e">
            <v>#DIV/0!</v>
          </cell>
          <cell r="Z24" t="e">
            <v>#DIV/0!</v>
          </cell>
          <cell r="AA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812</v>
          </cell>
          <cell r="D25">
            <v>2402</v>
          </cell>
          <cell r="E25">
            <v>1136</v>
          </cell>
          <cell r="F25">
            <v>881</v>
          </cell>
          <cell r="G25">
            <v>0</v>
          </cell>
          <cell r="H25">
            <v>0.17</v>
          </cell>
          <cell r="I25">
            <v>180</v>
          </cell>
          <cell r="J25">
            <v>1180</v>
          </cell>
          <cell r="K25">
            <v>-44</v>
          </cell>
          <cell r="L25">
            <v>300</v>
          </cell>
          <cell r="M25">
            <v>0</v>
          </cell>
          <cell r="W25">
            <v>191.2</v>
          </cell>
          <cell r="X25">
            <v>2000</v>
          </cell>
          <cell r="Y25">
            <v>16.63702928870293</v>
          </cell>
          <cell r="Z25">
            <v>4.6077405857740592</v>
          </cell>
          <cell r="AA25">
            <v>0</v>
          </cell>
          <cell r="AC25">
            <v>180</v>
          </cell>
          <cell r="AD25">
            <v>0</v>
          </cell>
          <cell r="AE25">
            <v>206.8</v>
          </cell>
          <cell r="AF25">
            <v>200</v>
          </cell>
          <cell r="AG25">
            <v>216.2</v>
          </cell>
          <cell r="AH25">
            <v>190</v>
          </cell>
          <cell r="AI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119</v>
          </cell>
          <cell r="D26">
            <v>331</v>
          </cell>
          <cell r="E26">
            <v>303</v>
          </cell>
          <cell r="F26">
            <v>140</v>
          </cell>
          <cell r="G26">
            <v>0</v>
          </cell>
          <cell r="H26">
            <v>0.38</v>
          </cell>
          <cell r="I26">
            <v>40</v>
          </cell>
          <cell r="J26">
            <v>341</v>
          </cell>
          <cell r="K26">
            <v>-38</v>
          </cell>
          <cell r="L26">
            <v>70</v>
          </cell>
          <cell r="M26">
            <v>0</v>
          </cell>
          <cell r="N26">
            <v>40</v>
          </cell>
          <cell r="W26">
            <v>39</v>
          </cell>
          <cell r="X26">
            <v>60</v>
          </cell>
          <cell r="Y26">
            <v>7.9487179487179489</v>
          </cell>
          <cell r="Z26">
            <v>3.5897435897435899</v>
          </cell>
          <cell r="AA26">
            <v>0</v>
          </cell>
          <cell r="AC26">
            <v>108</v>
          </cell>
          <cell r="AD26">
            <v>0</v>
          </cell>
          <cell r="AE26">
            <v>41.4</v>
          </cell>
          <cell r="AF26">
            <v>35.6</v>
          </cell>
          <cell r="AG26">
            <v>37.799999999999997</v>
          </cell>
          <cell r="AH26">
            <v>36</v>
          </cell>
          <cell r="AI26" t="e">
            <v>#N/A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495</v>
          </cell>
          <cell r="D27">
            <v>1092</v>
          </cell>
          <cell r="E27">
            <v>777</v>
          </cell>
          <cell r="F27">
            <v>777</v>
          </cell>
          <cell r="G27">
            <v>0</v>
          </cell>
          <cell r="H27">
            <v>0.35</v>
          </cell>
          <cell r="I27">
            <v>45</v>
          </cell>
          <cell r="J27">
            <v>800</v>
          </cell>
          <cell r="K27">
            <v>-23</v>
          </cell>
          <cell r="L27">
            <v>0</v>
          </cell>
          <cell r="M27">
            <v>0</v>
          </cell>
          <cell r="N27">
            <v>200</v>
          </cell>
          <cell r="W27">
            <v>139.80000000000001</v>
          </cell>
          <cell r="X27">
            <v>150</v>
          </cell>
          <cell r="Y27">
            <v>8.0615164520743914</v>
          </cell>
          <cell r="Z27">
            <v>5.5579399141630894</v>
          </cell>
          <cell r="AA27">
            <v>0</v>
          </cell>
          <cell r="AC27">
            <v>78</v>
          </cell>
          <cell r="AD27">
            <v>0</v>
          </cell>
          <cell r="AE27">
            <v>205</v>
          </cell>
          <cell r="AF27">
            <v>176</v>
          </cell>
          <cell r="AG27">
            <v>144.80000000000001</v>
          </cell>
          <cell r="AH27">
            <v>151</v>
          </cell>
          <cell r="AI27" t="str">
            <v>продмарт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B28" t="str">
            <v>шт</v>
          </cell>
          <cell r="C28">
            <v>578</v>
          </cell>
          <cell r="D28">
            <v>487</v>
          </cell>
          <cell r="E28">
            <v>562</v>
          </cell>
          <cell r="F28">
            <v>490</v>
          </cell>
          <cell r="G28" t="str">
            <v>н</v>
          </cell>
          <cell r="H28">
            <v>0.35</v>
          </cell>
          <cell r="I28" t="e">
            <v>#N/A</v>
          </cell>
          <cell r="J28">
            <v>577</v>
          </cell>
          <cell r="K28">
            <v>-15</v>
          </cell>
          <cell r="L28">
            <v>0</v>
          </cell>
          <cell r="M28">
            <v>0</v>
          </cell>
          <cell r="W28">
            <v>41.6</v>
          </cell>
          <cell r="Y28">
            <v>11.778846153846153</v>
          </cell>
          <cell r="Z28">
            <v>11.778846153846153</v>
          </cell>
          <cell r="AA28">
            <v>0</v>
          </cell>
          <cell r="AC28">
            <v>0</v>
          </cell>
          <cell r="AD28">
            <v>354</v>
          </cell>
          <cell r="AE28">
            <v>43</v>
          </cell>
          <cell r="AF28">
            <v>59</v>
          </cell>
          <cell r="AG28">
            <v>32.4</v>
          </cell>
          <cell r="AH28">
            <v>58</v>
          </cell>
          <cell r="AI28" t="str">
            <v>увел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475</v>
          </cell>
          <cell r="D29">
            <v>928</v>
          </cell>
          <cell r="E29">
            <v>983</v>
          </cell>
          <cell r="F29">
            <v>389</v>
          </cell>
          <cell r="G29">
            <v>0</v>
          </cell>
          <cell r="H29">
            <v>0.35</v>
          </cell>
          <cell r="I29">
            <v>45</v>
          </cell>
          <cell r="J29">
            <v>986</v>
          </cell>
          <cell r="K29">
            <v>-3</v>
          </cell>
          <cell r="L29">
            <v>220</v>
          </cell>
          <cell r="M29">
            <v>0</v>
          </cell>
          <cell r="N29">
            <v>250</v>
          </cell>
          <cell r="W29">
            <v>127</v>
          </cell>
          <cell r="X29">
            <v>160</v>
          </cell>
          <cell r="Y29">
            <v>8.0236220472440944</v>
          </cell>
          <cell r="Z29">
            <v>3.0629921259842519</v>
          </cell>
          <cell r="AA29">
            <v>0</v>
          </cell>
          <cell r="AC29">
            <v>138</v>
          </cell>
          <cell r="AD29">
            <v>210</v>
          </cell>
          <cell r="AE29">
            <v>96.8</v>
          </cell>
          <cell r="AF29">
            <v>117.8</v>
          </cell>
          <cell r="AG29">
            <v>120.2</v>
          </cell>
          <cell r="AH29">
            <v>185</v>
          </cell>
          <cell r="AI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682</v>
          </cell>
          <cell r="D30">
            <v>940</v>
          </cell>
          <cell r="E30">
            <v>920</v>
          </cell>
          <cell r="F30">
            <v>670</v>
          </cell>
          <cell r="G30">
            <v>0</v>
          </cell>
          <cell r="H30">
            <v>0.35</v>
          </cell>
          <cell r="I30">
            <v>45</v>
          </cell>
          <cell r="J30">
            <v>932</v>
          </cell>
          <cell r="K30">
            <v>-12</v>
          </cell>
          <cell r="L30">
            <v>150</v>
          </cell>
          <cell r="M30">
            <v>0</v>
          </cell>
          <cell r="N30">
            <v>200</v>
          </cell>
          <cell r="W30">
            <v>148</v>
          </cell>
          <cell r="X30">
            <v>160</v>
          </cell>
          <cell r="Y30">
            <v>7.9729729729729728</v>
          </cell>
          <cell r="Z30">
            <v>4.5270270270270272</v>
          </cell>
          <cell r="AA30">
            <v>0</v>
          </cell>
          <cell r="AC30">
            <v>180</v>
          </cell>
          <cell r="AD30">
            <v>0</v>
          </cell>
          <cell r="AE30">
            <v>167</v>
          </cell>
          <cell r="AF30">
            <v>154.80000000000001</v>
          </cell>
          <cell r="AG30">
            <v>158.80000000000001</v>
          </cell>
          <cell r="AH30">
            <v>171</v>
          </cell>
          <cell r="AI30" t="str">
            <v>продмарт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303.79500000000002</v>
          </cell>
          <cell r="D31">
            <v>710.36400000000003</v>
          </cell>
          <cell r="E31">
            <v>693.31500000000005</v>
          </cell>
          <cell r="F31">
            <v>300.65899999999999</v>
          </cell>
          <cell r="G31">
            <v>0</v>
          </cell>
          <cell r="H31">
            <v>1</v>
          </cell>
          <cell r="I31">
            <v>50</v>
          </cell>
          <cell r="J31">
            <v>679.87800000000004</v>
          </cell>
          <cell r="K31">
            <v>13.437000000000012</v>
          </cell>
          <cell r="L31">
            <v>200</v>
          </cell>
          <cell r="M31">
            <v>0</v>
          </cell>
          <cell r="N31">
            <v>200</v>
          </cell>
          <cell r="W31">
            <v>103.78900000000002</v>
          </cell>
          <cell r="X31">
            <v>130</v>
          </cell>
          <cell r="Y31">
            <v>8.0033433215465983</v>
          </cell>
          <cell r="Z31">
            <v>2.896829143743556</v>
          </cell>
          <cell r="AA31">
            <v>0</v>
          </cell>
          <cell r="AC31">
            <v>174.37</v>
          </cell>
          <cell r="AD31">
            <v>0</v>
          </cell>
          <cell r="AE31">
            <v>86.132400000000004</v>
          </cell>
          <cell r="AF31">
            <v>95.17</v>
          </cell>
          <cell r="AG31">
            <v>99.927199999999999</v>
          </cell>
          <cell r="AH31">
            <v>107.127</v>
          </cell>
          <cell r="AI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2436.4169999999999</v>
          </cell>
          <cell r="D32">
            <v>9192.6059999999998</v>
          </cell>
          <cell r="E32">
            <v>7705.692</v>
          </cell>
          <cell r="F32">
            <v>3750.5259999999998</v>
          </cell>
          <cell r="G32">
            <v>0</v>
          </cell>
          <cell r="H32">
            <v>1</v>
          </cell>
          <cell r="I32">
            <v>50</v>
          </cell>
          <cell r="J32">
            <v>7879.4970000000003</v>
          </cell>
          <cell r="K32">
            <v>-173.80500000000029</v>
          </cell>
          <cell r="L32">
            <v>800</v>
          </cell>
          <cell r="M32">
            <v>1500</v>
          </cell>
          <cell r="N32">
            <v>1900</v>
          </cell>
          <cell r="W32">
            <v>1041.6215999999999</v>
          </cell>
          <cell r="X32">
            <v>1900</v>
          </cell>
          <cell r="Y32">
            <v>9.4569141039317923</v>
          </cell>
          <cell r="Z32">
            <v>3.6006607389862118</v>
          </cell>
          <cell r="AA32">
            <v>600</v>
          </cell>
          <cell r="AC32">
            <v>1897.5840000000001</v>
          </cell>
          <cell r="AD32">
            <v>0</v>
          </cell>
          <cell r="AE32">
            <v>1042.5620000000001</v>
          </cell>
          <cell r="AF32">
            <v>1017.3838</v>
          </cell>
          <cell r="AG32">
            <v>1045.5586000000001</v>
          </cell>
          <cell r="AH32">
            <v>1130.875</v>
          </cell>
          <cell r="AI32" t="str">
            <v>ябмарт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150.81800000000001</v>
          </cell>
          <cell r="D33">
            <v>485.37200000000001</v>
          </cell>
          <cell r="E33">
            <v>382.74200000000002</v>
          </cell>
          <cell r="F33">
            <v>235.95400000000001</v>
          </cell>
          <cell r="G33">
            <v>0</v>
          </cell>
          <cell r="H33">
            <v>1</v>
          </cell>
          <cell r="I33">
            <v>50</v>
          </cell>
          <cell r="J33">
            <v>376.77800000000002</v>
          </cell>
          <cell r="K33">
            <v>5.9639999999999986</v>
          </cell>
          <cell r="L33">
            <v>120</v>
          </cell>
          <cell r="M33">
            <v>0</v>
          </cell>
          <cell r="N33">
            <v>150</v>
          </cell>
          <cell r="W33">
            <v>73.398400000000009</v>
          </cell>
          <cell r="X33">
            <v>80</v>
          </cell>
          <cell r="Y33">
            <v>7.9831985438374664</v>
          </cell>
          <cell r="Z33">
            <v>3.2147022278414785</v>
          </cell>
          <cell r="AA33">
            <v>0</v>
          </cell>
          <cell r="AC33">
            <v>15.75</v>
          </cell>
          <cell r="AD33">
            <v>0</v>
          </cell>
          <cell r="AE33">
            <v>71.400400000000005</v>
          </cell>
          <cell r="AF33">
            <v>64.122199999999992</v>
          </cell>
          <cell r="AG33">
            <v>67.271600000000007</v>
          </cell>
          <cell r="AH33">
            <v>100.38</v>
          </cell>
          <cell r="AI33" t="str">
            <v>зв60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570.19899999999996</v>
          </cell>
          <cell r="D34">
            <v>975.64499999999998</v>
          </cell>
          <cell r="E34">
            <v>989.476</v>
          </cell>
          <cell r="F34">
            <v>548.33900000000006</v>
          </cell>
          <cell r="G34">
            <v>0</v>
          </cell>
          <cell r="H34">
            <v>1</v>
          </cell>
          <cell r="I34">
            <v>50</v>
          </cell>
          <cell r="J34">
            <v>963.03200000000004</v>
          </cell>
          <cell r="K34">
            <v>26.44399999999996</v>
          </cell>
          <cell r="L34">
            <v>200</v>
          </cell>
          <cell r="M34">
            <v>0</v>
          </cell>
          <cell r="N34">
            <v>250</v>
          </cell>
          <cell r="W34">
            <v>154.7252</v>
          </cell>
          <cell r="X34">
            <v>240</v>
          </cell>
          <cell r="Y34">
            <v>8.0034732545183331</v>
          </cell>
          <cell r="Z34">
            <v>3.5439540553187201</v>
          </cell>
          <cell r="AA34">
            <v>0</v>
          </cell>
          <cell r="AC34">
            <v>215.85</v>
          </cell>
          <cell r="AD34">
            <v>0</v>
          </cell>
          <cell r="AE34">
            <v>146.78879999999998</v>
          </cell>
          <cell r="AF34">
            <v>147.381</v>
          </cell>
          <cell r="AG34">
            <v>148.012</v>
          </cell>
          <cell r="AH34">
            <v>135.28800000000001</v>
          </cell>
          <cell r="AI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240.25399999999999</v>
          </cell>
          <cell r="D35">
            <v>307.24400000000003</v>
          </cell>
          <cell r="E35">
            <v>226.90299999999999</v>
          </cell>
          <cell r="F35">
            <v>314.91899999999998</v>
          </cell>
          <cell r="G35">
            <v>0</v>
          </cell>
          <cell r="H35">
            <v>1</v>
          </cell>
          <cell r="I35">
            <v>60</v>
          </cell>
          <cell r="J35">
            <v>229.989</v>
          </cell>
          <cell r="K35">
            <v>-3.0860000000000127</v>
          </cell>
          <cell r="L35">
            <v>70</v>
          </cell>
          <cell r="M35">
            <v>0</v>
          </cell>
          <cell r="W35">
            <v>45.380600000000001</v>
          </cell>
          <cell r="Y35">
            <v>8.4820165445146163</v>
          </cell>
          <cell r="Z35">
            <v>6.9395071902971752</v>
          </cell>
          <cell r="AA35">
            <v>0</v>
          </cell>
          <cell r="AC35">
            <v>0</v>
          </cell>
          <cell r="AD35">
            <v>0</v>
          </cell>
          <cell r="AE35">
            <v>52.2986</v>
          </cell>
          <cell r="AF35">
            <v>48.049199999999999</v>
          </cell>
          <cell r="AG35">
            <v>50.0792</v>
          </cell>
          <cell r="AH35">
            <v>54.875</v>
          </cell>
          <cell r="AI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4763.3059999999996</v>
          </cell>
          <cell r="D36">
            <v>9123.3729999999996</v>
          </cell>
          <cell r="E36">
            <v>8872.59</v>
          </cell>
          <cell r="F36">
            <v>4812.96</v>
          </cell>
          <cell r="G36">
            <v>0</v>
          </cell>
          <cell r="H36">
            <v>1</v>
          </cell>
          <cell r="I36">
            <v>60</v>
          </cell>
          <cell r="J36">
            <v>8834.1740000000009</v>
          </cell>
          <cell r="K36">
            <v>38.415999999999258</v>
          </cell>
          <cell r="L36">
            <v>900</v>
          </cell>
          <cell r="M36">
            <v>2700</v>
          </cell>
          <cell r="N36">
            <v>2900</v>
          </cell>
          <cell r="W36">
            <v>1535.0720000000001</v>
          </cell>
          <cell r="X36">
            <v>3800</v>
          </cell>
          <cell r="Y36">
            <v>9.8451147568322508</v>
          </cell>
          <cell r="Z36">
            <v>3.1353317629401096</v>
          </cell>
          <cell r="AA36">
            <v>0</v>
          </cell>
          <cell r="AC36">
            <v>1197.23</v>
          </cell>
          <cell r="AD36">
            <v>0</v>
          </cell>
          <cell r="AE36">
            <v>1758.7837999999999</v>
          </cell>
          <cell r="AF36">
            <v>1573.6235999999997</v>
          </cell>
          <cell r="AG36">
            <v>1505.4030000000002</v>
          </cell>
          <cell r="AH36">
            <v>1608.1</v>
          </cell>
          <cell r="AI36" t="str">
            <v>яб март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157.18299999999999</v>
          </cell>
          <cell r="D37">
            <v>242.33799999999999</v>
          </cell>
          <cell r="E37">
            <v>220.04400000000001</v>
          </cell>
          <cell r="F37">
            <v>167.52</v>
          </cell>
          <cell r="G37" t="str">
            <v>выв</v>
          </cell>
          <cell r="H37">
            <v>0</v>
          </cell>
          <cell r="I37">
            <v>55</v>
          </cell>
          <cell r="J37">
            <v>228.916</v>
          </cell>
          <cell r="K37">
            <v>-8.8719999999999857</v>
          </cell>
          <cell r="L37">
            <v>0</v>
          </cell>
          <cell r="M37">
            <v>0</v>
          </cell>
          <cell r="W37">
            <v>35.577800000000003</v>
          </cell>
          <cell r="Y37">
            <v>4.7085542107718856</v>
          </cell>
          <cell r="Z37">
            <v>4.7085542107718856</v>
          </cell>
          <cell r="AA37">
            <v>0</v>
          </cell>
          <cell r="AC37">
            <v>42.155000000000001</v>
          </cell>
          <cell r="AD37">
            <v>0</v>
          </cell>
          <cell r="AE37">
            <v>26.036800000000007</v>
          </cell>
          <cell r="AF37">
            <v>33.786000000000001</v>
          </cell>
          <cell r="AG37">
            <v>37.597200000000001</v>
          </cell>
          <cell r="AH37">
            <v>13.226000000000001</v>
          </cell>
          <cell r="AI37" t="str">
            <v>зв30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49.372</v>
          </cell>
          <cell r="D38">
            <v>68.540000000000006</v>
          </cell>
          <cell r="E38">
            <v>68.912999999999997</v>
          </cell>
          <cell r="F38">
            <v>48.999000000000002</v>
          </cell>
          <cell r="G38">
            <v>0</v>
          </cell>
          <cell r="H38">
            <v>1</v>
          </cell>
          <cell r="I38">
            <v>50</v>
          </cell>
          <cell r="J38">
            <v>67.557000000000002</v>
          </cell>
          <cell r="K38">
            <v>1.3559999999999945</v>
          </cell>
          <cell r="L38">
            <v>0</v>
          </cell>
          <cell r="M38">
            <v>0</v>
          </cell>
          <cell r="N38">
            <v>30</v>
          </cell>
          <cell r="W38">
            <v>13.782599999999999</v>
          </cell>
          <cell r="X38">
            <v>30</v>
          </cell>
          <cell r="Y38">
            <v>7.9084497845109052</v>
          </cell>
          <cell r="Z38">
            <v>3.5551347351007796</v>
          </cell>
          <cell r="AA38">
            <v>0</v>
          </cell>
          <cell r="AC38">
            <v>0</v>
          </cell>
          <cell r="AD38">
            <v>0</v>
          </cell>
          <cell r="AE38">
            <v>14.4368</v>
          </cell>
          <cell r="AF38">
            <v>10.943000000000001</v>
          </cell>
          <cell r="AG38">
            <v>10.881399999999999</v>
          </cell>
          <cell r="AH38">
            <v>15.917999999999999</v>
          </cell>
          <cell r="AI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180.28700000000001</v>
          </cell>
          <cell r="D39">
            <v>1133.575</v>
          </cell>
          <cell r="E39">
            <v>713.15300000000002</v>
          </cell>
          <cell r="F39">
            <v>586.69200000000001</v>
          </cell>
          <cell r="G39">
            <v>0</v>
          </cell>
          <cell r="H39">
            <v>1</v>
          </cell>
          <cell r="I39">
            <v>50</v>
          </cell>
          <cell r="J39">
            <v>708.31</v>
          </cell>
          <cell r="K39">
            <v>4.8430000000000746</v>
          </cell>
          <cell r="L39">
            <v>220</v>
          </cell>
          <cell r="M39">
            <v>0</v>
          </cell>
          <cell r="W39">
            <v>112.09259999999999</v>
          </cell>
          <cell r="X39">
            <v>90</v>
          </cell>
          <cell r="Y39">
            <v>7.9995646456590359</v>
          </cell>
          <cell r="Z39">
            <v>5.2339940370729208</v>
          </cell>
          <cell r="AA39">
            <v>0</v>
          </cell>
          <cell r="AC39">
            <v>152.69</v>
          </cell>
          <cell r="AD39">
            <v>0</v>
          </cell>
          <cell r="AE39">
            <v>112.602</v>
          </cell>
          <cell r="AF39">
            <v>94.376200000000011</v>
          </cell>
          <cell r="AG39">
            <v>132.01300000000001</v>
          </cell>
          <cell r="AH39">
            <v>124.77</v>
          </cell>
          <cell r="AI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2691.973</v>
          </cell>
          <cell r="D40">
            <v>7861.366</v>
          </cell>
          <cell r="E40">
            <v>6987.71</v>
          </cell>
          <cell r="F40">
            <v>3464.9989999999998</v>
          </cell>
          <cell r="G40">
            <v>0</v>
          </cell>
          <cell r="H40">
            <v>1</v>
          </cell>
          <cell r="I40">
            <v>60</v>
          </cell>
          <cell r="J40">
            <v>6885.5429999999997</v>
          </cell>
          <cell r="K40">
            <v>102.16700000000037</v>
          </cell>
          <cell r="L40">
            <v>900</v>
          </cell>
          <cell r="M40">
            <v>1700</v>
          </cell>
          <cell r="N40">
            <v>1000</v>
          </cell>
          <cell r="W40">
            <v>1156.106</v>
          </cell>
          <cell r="X40">
            <v>900</v>
          </cell>
          <cell r="Y40">
            <v>6.8895058065609902</v>
          </cell>
          <cell r="Z40">
            <v>2.997129155977047</v>
          </cell>
          <cell r="AA40">
            <v>0</v>
          </cell>
          <cell r="AC40">
            <v>1207.18</v>
          </cell>
          <cell r="AD40">
            <v>0</v>
          </cell>
          <cell r="AE40">
            <v>982.63019999999995</v>
          </cell>
          <cell r="AF40">
            <v>1063.204</v>
          </cell>
          <cell r="AG40">
            <v>1142.8932</v>
          </cell>
          <cell r="AH40">
            <v>1277.211</v>
          </cell>
          <cell r="AI40" t="str">
            <v>оконч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2572.4609999999998</v>
          </cell>
          <cell r="D41">
            <v>7114.7569999999996</v>
          </cell>
          <cell r="E41">
            <v>6186.9709999999995</v>
          </cell>
          <cell r="F41">
            <v>3410.69</v>
          </cell>
          <cell r="G41">
            <v>0</v>
          </cell>
          <cell r="H41">
            <v>1</v>
          </cell>
          <cell r="I41">
            <v>60</v>
          </cell>
          <cell r="J41">
            <v>6111.0039999999999</v>
          </cell>
          <cell r="K41">
            <v>75.966999999999643</v>
          </cell>
          <cell r="L41">
            <v>400</v>
          </cell>
          <cell r="M41">
            <v>1200</v>
          </cell>
          <cell r="N41">
            <v>1000</v>
          </cell>
          <cell r="W41">
            <v>997.47719999999993</v>
          </cell>
          <cell r="X41">
            <v>1100</v>
          </cell>
          <cell r="Y41">
            <v>7.1286742193205024</v>
          </cell>
          <cell r="Z41">
            <v>3.4193162510381194</v>
          </cell>
          <cell r="AA41">
            <v>0</v>
          </cell>
          <cell r="AC41">
            <v>1199.585</v>
          </cell>
          <cell r="AD41">
            <v>0</v>
          </cell>
          <cell r="AE41">
            <v>903.01519999999982</v>
          </cell>
          <cell r="AF41">
            <v>977.07079999999985</v>
          </cell>
          <cell r="AG41">
            <v>953.02440000000001</v>
          </cell>
          <cell r="AH41">
            <v>1107.4739999999999</v>
          </cell>
          <cell r="AI41" t="str">
            <v>оконч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185.93</v>
          </cell>
          <cell r="D42">
            <v>410.291</v>
          </cell>
          <cell r="E42">
            <v>392.19900000000001</v>
          </cell>
          <cell r="F42">
            <v>200.495</v>
          </cell>
          <cell r="G42">
            <v>0</v>
          </cell>
          <cell r="H42">
            <v>1</v>
          </cell>
          <cell r="I42">
            <v>60</v>
          </cell>
          <cell r="J42">
            <v>374.96199999999999</v>
          </cell>
          <cell r="K42">
            <v>17.237000000000023</v>
          </cell>
          <cell r="L42">
            <v>140</v>
          </cell>
          <cell r="M42">
            <v>0</v>
          </cell>
          <cell r="N42">
            <v>100</v>
          </cell>
          <cell r="W42">
            <v>62.637800000000006</v>
          </cell>
          <cell r="X42">
            <v>70</v>
          </cell>
          <cell r="Y42">
            <v>8.1499509880615211</v>
          </cell>
          <cell r="Z42">
            <v>3.2008627378356196</v>
          </cell>
          <cell r="AA42">
            <v>0</v>
          </cell>
          <cell r="AC42">
            <v>79.010000000000005</v>
          </cell>
          <cell r="AD42">
            <v>0</v>
          </cell>
          <cell r="AE42">
            <v>68.835399999999993</v>
          </cell>
          <cell r="AF42">
            <v>58.020399999999995</v>
          </cell>
          <cell r="AG42">
            <v>62.148600000000002</v>
          </cell>
          <cell r="AH42">
            <v>73.864999999999995</v>
          </cell>
          <cell r="AI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231.017</v>
          </cell>
          <cell r="D43">
            <v>499.15800000000002</v>
          </cell>
          <cell r="E43">
            <v>362.33800000000002</v>
          </cell>
          <cell r="F43">
            <v>359.089</v>
          </cell>
          <cell r="G43">
            <v>0</v>
          </cell>
          <cell r="H43">
            <v>1</v>
          </cell>
          <cell r="I43">
            <v>60</v>
          </cell>
          <cell r="J43">
            <v>350.59</v>
          </cell>
          <cell r="K43">
            <v>11.748000000000047</v>
          </cell>
          <cell r="L43">
            <v>180</v>
          </cell>
          <cell r="M43">
            <v>0</v>
          </cell>
          <cell r="W43">
            <v>60.862600000000008</v>
          </cell>
          <cell r="Y43">
            <v>8.8574756911469414</v>
          </cell>
          <cell r="Z43">
            <v>5.8999944136464748</v>
          </cell>
          <cell r="AA43">
            <v>0</v>
          </cell>
          <cell r="AC43">
            <v>58.024999999999999</v>
          </cell>
          <cell r="AD43">
            <v>0</v>
          </cell>
          <cell r="AE43">
            <v>75.193000000000012</v>
          </cell>
          <cell r="AF43">
            <v>68.689599999999999</v>
          </cell>
          <cell r="AG43">
            <v>70.825400000000002</v>
          </cell>
          <cell r="AH43">
            <v>56.165999999999997</v>
          </cell>
          <cell r="AI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25.187999999999999</v>
          </cell>
          <cell r="D44">
            <v>28.920999999999999</v>
          </cell>
          <cell r="E44">
            <v>25.928000000000001</v>
          </cell>
          <cell r="F44">
            <v>23.396000000000001</v>
          </cell>
          <cell r="G44">
            <v>0</v>
          </cell>
          <cell r="H44">
            <v>1</v>
          </cell>
          <cell r="I44">
            <v>180</v>
          </cell>
          <cell r="J44">
            <v>31.187000000000001</v>
          </cell>
          <cell r="K44">
            <v>-5.2590000000000003</v>
          </cell>
          <cell r="L44">
            <v>30</v>
          </cell>
          <cell r="M44">
            <v>0</v>
          </cell>
          <cell r="W44">
            <v>5.1856</v>
          </cell>
          <cell r="Y44">
            <v>10.296976241900648</v>
          </cell>
          <cell r="Z44">
            <v>4.5117247763036099</v>
          </cell>
          <cell r="AA44">
            <v>0</v>
          </cell>
          <cell r="AC44">
            <v>0</v>
          </cell>
          <cell r="AD44">
            <v>0</v>
          </cell>
          <cell r="AE44">
            <v>5.4484000000000004</v>
          </cell>
          <cell r="AF44">
            <v>4.7690000000000001</v>
          </cell>
          <cell r="AG44">
            <v>5.8957999999999995</v>
          </cell>
          <cell r="AH44">
            <v>5.91</v>
          </cell>
          <cell r="AI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349.03300000000002</v>
          </cell>
          <cell r="D45">
            <v>889.43100000000004</v>
          </cell>
          <cell r="E45">
            <v>654.81799999999998</v>
          </cell>
          <cell r="F45">
            <v>570.46199999999999</v>
          </cell>
          <cell r="G45">
            <v>0</v>
          </cell>
          <cell r="H45">
            <v>1</v>
          </cell>
          <cell r="I45">
            <v>60</v>
          </cell>
          <cell r="J45">
            <v>643.71199999999999</v>
          </cell>
          <cell r="K45">
            <v>11.105999999999995</v>
          </cell>
          <cell r="L45">
            <v>200</v>
          </cell>
          <cell r="M45">
            <v>0</v>
          </cell>
          <cell r="N45">
            <v>50</v>
          </cell>
          <cell r="W45">
            <v>114.0394</v>
          </cell>
          <cell r="X45">
            <v>100</v>
          </cell>
          <cell r="Y45">
            <v>8.0714384677576341</v>
          </cell>
          <cell r="Z45">
            <v>5.0023237582800331</v>
          </cell>
          <cell r="AA45">
            <v>0</v>
          </cell>
          <cell r="AC45">
            <v>84.620999999999995</v>
          </cell>
          <cell r="AD45">
            <v>0</v>
          </cell>
          <cell r="AE45">
            <v>127.8616</v>
          </cell>
          <cell r="AF45">
            <v>107.37900000000002</v>
          </cell>
          <cell r="AG45">
            <v>125.15260000000001</v>
          </cell>
          <cell r="AH45">
            <v>100.35299999999999</v>
          </cell>
          <cell r="AI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41.061999999999998</v>
          </cell>
          <cell r="D46">
            <v>139.89699999999999</v>
          </cell>
          <cell r="E46">
            <v>123.47</v>
          </cell>
          <cell r="F46">
            <v>57.488999999999997</v>
          </cell>
          <cell r="G46" t="str">
            <v>н</v>
          </cell>
          <cell r="H46">
            <v>1</v>
          </cell>
          <cell r="I46">
            <v>35</v>
          </cell>
          <cell r="J46">
            <v>122.80800000000001</v>
          </cell>
          <cell r="K46">
            <v>0.66199999999999193</v>
          </cell>
          <cell r="L46">
            <v>20</v>
          </cell>
          <cell r="M46">
            <v>0</v>
          </cell>
          <cell r="W46">
            <v>9.8529999999999998</v>
          </cell>
          <cell r="Y46">
            <v>7.8645082715924088</v>
          </cell>
          <cell r="Z46">
            <v>5.8346696437633208</v>
          </cell>
          <cell r="AA46">
            <v>0</v>
          </cell>
          <cell r="AC46">
            <v>74.204999999999998</v>
          </cell>
          <cell r="AD46">
            <v>0</v>
          </cell>
          <cell r="AE46">
            <v>7.5978000000000012</v>
          </cell>
          <cell r="AF46">
            <v>12.867399999999998</v>
          </cell>
          <cell r="AG46">
            <v>10.892199999999999</v>
          </cell>
          <cell r="AH46">
            <v>6.9560000000000004</v>
          </cell>
          <cell r="AI46">
            <v>0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232.298</v>
          </cell>
          <cell r="D47">
            <v>175.898</v>
          </cell>
          <cell r="E47">
            <v>179.27199999999999</v>
          </cell>
          <cell r="F47">
            <v>219.53200000000001</v>
          </cell>
          <cell r="G47">
            <v>0</v>
          </cell>
          <cell r="H47">
            <v>1</v>
          </cell>
          <cell r="I47">
            <v>30</v>
          </cell>
          <cell r="J47">
            <v>185.899</v>
          </cell>
          <cell r="K47">
            <v>-6.6270000000000095</v>
          </cell>
          <cell r="L47">
            <v>0</v>
          </cell>
          <cell r="M47">
            <v>0</v>
          </cell>
          <cell r="W47">
            <v>23.176599999999997</v>
          </cell>
          <cell r="Y47">
            <v>9.472140003279172</v>
          </cell>
          <cell r="Z47">
            <v>9.472140003279172</v>
          </cell>
          <cell r="AA47">
            <v>0</v>
          </cell>
          <cell r="AC47">
            <v>63.389000000000003</v>
          </cell>
          <cell r="AD47">
            <v>0</v>
          </cell>
          <cell r="AE47">
            <v>22.2348</v>
          </cell>
          <cell r="AF47">
            <v>23.616800000000001</v>
          </cell>
          <cell r="AG47">
            <v>21.289400000000001</v>
          </cell>
          <cell r="AH47">
            <v>23.731000000000002</v>
          </cell>
          <cell r="AI47" t="str">
            <v>увел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173.97800000000001</v>
          </cell>
          <cell r="D48">
            <v>173.63800000000001</v>
          </cell>
          <cell r="E48">
            <v>171.23699999999999</v>
          </cell>
          <cell r="F48">
            <v>174.93</v>
          </cell>
          <cell r="G48" t="str">
            <v>н</v>
          </cell>
          <cell r="H48">
            <v>1</v>
          </cell>
          <cell r="I48">
            <v>30</v>
          </cell>
          <cell r="J48">
            <v>172.15899999999999</v>
          </cell>
          <cell r="K48">
            <v>-0.92199999999999704</v>
          </cell>
          <cell r="L48">
            <v>60</v>
          </cell>
          <cell r="M48">
            <v>0</v>
          </cell>
          <cell r="W48">
            <v>29.488400000000002</v>
          </cell>
          <cell r="Y48">
            <v>7.9668615455568963</v>
          </cell>
          <cell r="Z48">
            <v>5.9321631556815557</v>
          </cell>
          <cell r="AA48">
            <v>0</v>
          </cell>
          <cell r="AC48">
            <v>23.795000000000002</v>
          </cell>
          <cell r="AD48">
            <v>0</v>
          </cell>
          <cell r="AE48">
            <v>38.670999999999992</v>
          </cell>
          <cell r="AF48">
            <v>24.847600000000007</v>
          </cell>
          <cell r="AG48">
            <v>30.500199999999996</v>
          </cell>
          <cell r="AH48">
            <v>25.512</v>
          </cell>
          <cell r="AI48" t="str">
            <v>увел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306.53399999999999</v>
          </cell>
          <cell r="D49">
            <v>1324.5</v>
          </cell>
          <cell r="E49">
            <v>1099.6890000000001</v>
          </cell>
          <cell r="F49">
            <v>500.44600000000003</v>
          </cell>
          <cell r="G49">
            <v>0</v>
          </cell>
          <cell r="H49">
            <v>1</v>
          </cell>
          <cell r="I49">
            <v>30</v>
          </cell>
          <cell r="J49">
            <v>1090.3150000000001</v>
          </cell>
          <cell r="K49">
            <v>9.3740000000000236</v>
          </cell>
          <cell r="L49">
            <v>360</v>
          </cell>
          <cell r="M49">
            <v>0</v>
          </cell>
          <cell r="N49">
            <v>300</v>
          </cell>
          <cell r="W49">
            <v>194.52600000000001</v>
          </cell>
          <cell r="X49">
            <v>200</v>
          </cell>
          <cell r="Y49">
            <v>6.9936460935813196</v>
          </cell>
          <cell r="Z49">
            <v>2.5726432456329746</v>
          </cell>
          <cell r="AA49">
            <v>0</v>
          </cell>
          <cell r="AC49">
            <v>127.059</v>
          </cell>
          <cell r="AD49">
            <v>0</v>
          </cell>
          <cell r="AE49">
            <v>192.20459999999997</v>
          </cell>
          <cell r="AF49">
            <v>174.9486</v>
          </cell>
          <cell r="AG49">
            <v>177.3622</v>
          </cell>
          <cell r="AH49">
            <v>211.398</v>
          </cell>
          <cell r="AI49">
            <v>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84.730999999999995</v>
          </cell>
          <cell r="D50">
            <v>66.900999999999996</v>
          </cell>
          <cell r="E50">
            <v>70.715999999999994</v>
          </cell>
          <cell r="F50">
            <v>74.212000000000003</v>
          </cell>
          <cell r="G50">
            <v>0</v>
          </cell>
          <cell r="H50">
            <v>1</v>
          </cell>
          <cell r="I50">
            <v>40</v>
          </cell>
          <cell r="J50">
            <v>78.400000000000006</v>
          </cell>
          <cell r="K50">
            <v>-7.6840000000000117</v>
          </cell>
          <cell r="L50">
            <v>40</v>
          </cell>
          <cell r="M50">
            <v>0</v>
          </cell>
          <cell r="W50">
            <v>14.143199999999998</v>
          </cell>
          <cell r="Y50">
            <v>8.0754001923185719</v>
          </cell>
          <cell r="Z50">
            <v>5.2471859268058152</v>
          </cell>
          <cell r="AA50">
            <v>0</v>
          </cell>
          <cell r="AC50">
            <v>0</v>
          </cell>
          <cell r="AD50">
            <v>0</v>
          </cell>
          <cell r="AE50">
            <v>12.635</v>
          </cell>
          <cell r="AF50">
            <v>12.506</v>
          </cell>
          <cell r="AG50">
            <v>16.015599999999999</v>
          </cell>
          <cell r="AH50">
            <v>12.914999999999999</v>
          </cell>
          <cell r="AI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100.70399999999999</v>
          </cell>
          <cell r="D51">
            <v>229.79599999999999</v>
          </cell>
          <cell r="E51">
            <v>139.089</v>
          </cell>
          <cell r="F51">
            <v>189.96</v>
          </cell>
          <cell r="G51" t="str">
            <v>н</v>
          </cell>
          <cell r="H51">
            <v>1</v>
          </cell>
          <cell r="I51">
            <v>35</v>
          </cell>
          <cell r="J51">
            <v>136.173</v>
          </cell>
          <cell r="K51">
            <v>2.9159999999999968</v>
          </cell>
          <cell r="L51">
            <v>40</v>
          </cell>
          <cell r="M51">
            <v>0</v>
          </cell>
          <cell r="W51">
            <v>27.817799999999998</v>
          </cell>
          <cell r="Y51">
            <v>8.2666494115278706</v>
          </cell>
          <cell r="Z51">
            <v>6.8287211785259805</v>
          </cell>
          <cell r="AA51">
            <v>0</v>
          </cell>
          <cell r="AC51">
            <v>0</v>
          </cell>
          <cell r="AD51">
            <v>0</v>
          </cell>
          <cell r="AE51">
            <v>34.323999999999998</v>
          </cell>
          <cell r="AF51">
            <v>27.187800000000003</v>
          </cell>
          <cell r="AG51">
            <v>31.4466</v>
          </cell>
          <cell r="AH51">
            <v>16.18</v>
          </cell>
          <cell r="AI51" t="str">
            <v>увел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72.548000000000002</v>
          </cell>
          <cell r="D52">
            <v>140.92599999999999</v>
          </cell>
          <cell r="E52">
            <v>118.69</v>
          </cell>
          <cell r="F52">
            <v>88.24</v>
          </cell>
          <cell r="G52">
            <v>0</v>
          </cell>
          <cell r="H52">
            <v>1</v>
          </cell>
          <cell r="I52">
            <v>30</v>
          </cell>
          <cell r="J52">
            <v>149.98500000000001</v>
          </cell>
          <cell r="K52">
            <v>-31.295000000000016</v>
          </cell>
          <cell r="L52">
            <v>40</v>
          </cell>
          <cell r="M52">
            <v>0</v>
          </cell>
          <cell r="W52">
            <v>18.932600000000001</v>
          </cell>
          <cell r="Y52">
            <v>6.7735017905623103</v>
          </cell>
          <cell r="Z52">
            <v>4.6607439020525439</v>
          </cell>
          <cell r="AA52">
            <v>0</v>
          </cell>
          <cell r="AC52">
            <v>24.027000000000001</v>
          </cell>
          <cell r="AD52">
            <v>0</v>
          </cell>
          <cell r="AE52">
            <v>19.511599999999998</v>
          </cell>
          <cell r="AF52">
            <v>15.9298</v>
          </cell>
          <cell r="AG52">
            <v>20.4542</v>
          </cell>
          <cell r="AH52">
            <v>29.207999999999998</v>
          </cell>
          <cell r="AI52" t="str">
            <v>увел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248.417</v>
          </cell>
          <cell r="D53">
            <v>945.30600000000004</v>
          </cell>
          <cell r="E53">
            <v>374.18900000000002</v>
          </cell>
          <cell r="F53">
            <v>268.15899999999999</v>
          </cell>
          <cell r="G53" t="str">
            <v>н</v>
          </cell>
          <cell r="H53">
            <v>1</v>
          </cell>
          <cell r="I53">
            <v>45</v>
          </cell>
          <cell r="J53">
            <v>390.99</v>
          </cell>
          <cell r="K53">
            <v>-16.800999999999988</v>
          </cell>
          <cell r="L53">
            <v>140</v>
          </cell>
          <cell r="M53">
            <v>0</v>
          </cell>
          <cell r="N53">
            <v>70</v>
          </cell>
          <cell r="W53">
            <v>67.235800000000012</v>
          </cell>
          <cell r="X53">
            <v>100</v>
          </cell>
          <cell r="Y53">
            <v>8.5989755457657964</v>
          </cell>
          <cell r="Z53">
            <v>3.9883365706959677</v>
          </cell>
          <cell r="AA53">
            <v>0</v>
          </cell>
          <cell r="AC53">
            <v>38.01</v>
          </cell>
          <cell r="AD53">
            <v>0</v>
          </cell>
          <cell r="AE53">
            <v>74.128799999999998</v>
          </cell>
          <cell r="AF53">
            <v>65.118599999999986</v>
          </cell>
          <cell r="AG53">
            <v>71.349800000000002</v>
          </cell>
          <cell r="AH53">
            <v>82.927000000000007</v>
          </cell>
          <cell r="AI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170.93799999999999</v>
          </cell>
          <cell r="D54">
            <v>731.702</v>
          </cell>
          <cell r="E54">
            <v>293.53100000000001</v>
          </cell>
          <cell r="F54">
            <v>246.17400000000001</v>
          </cell>
          <cell r="G54" t="str">
            <v>н</v>
          </cell>
          <cell r="H54">
            <v>1</v>
          </cell>
          <cell r="I54">
            <v>45</v>
          </cell>
          <cell r="J54">
            <v>349.57400000000001</v>
          </cell>
          <cell r="K54">
            <v>-56.043000000000006</v>
          </cell>
          <cell r="L54">
            <v>100</v>
          </cell>
          <cell r="M54">
            <v>0</v>
          </cell>
          <cell r="W54">
            <v>46.043400000000005</v>
          </cell>
          <cell r="X54">
            <v>50</v>
          </cell>
          <cell r="Y54">
            <v>8.6043602340400565</v>
          </cell>
          <cell r="Z54">
            <v>5.3465643284379514</v>
          </cell>
          <cell r="AA54">
            <v>0</v>
          </cell>
          <cell r="AC54">
            <v>63.314</v>
          </cell>
          <cell r="AD54">
            <v>0</v>
          </cell>
          <cell r="AE54">
            <v>23.896599999999999</v>
          </cell>
          <cell r="AF54">
            <v>42.216799999999999</v>
          </cell>
          <cell r="AG54">
            <v>51.980999999999995</v>
          </cell>
          <cell r="AH54">
            <v>65.677000000000007</v>
          </cell>
          <cell r="AI54" t="str">
            <v>зв50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174.58099999999999</v>
          </cell>
          <cell r="D55">
            <v>533.79999999999995</v>
          </cell>
          <cell r="E55">
            <v>335.512</v>
          </cell>
          <cell r="F55">
            <v>215.71199999999999</v>
          </cell>
          <cell r="G55" t="str">
            <v>н</v>
          </cell>
          <cell r="H55">
            <v>1</v>
          </cell>
          <cell r="I55">
            <v>45</v>
          </cell>
          <cell r="J55">
            <v>339.577</v>
          </cell>
          <cell r="K55">
            <v>-4.0649999999999977</v>
          </cell>
          <cell r="L55">
            <v>80</v>
          </cell>
          <cell r="M55">
            <v>0</v>
          </cell>
          <cell r="N55">
            <v>90</v>
          </cell>
          <cell r="W55">
            <v>54.373199999999997</v>
          </cell>
          <cell r="X55">
            <v>100</v>
          </cell>
          <cell r="Y55">
            <v>8.9329301935512344</v>
          </cell>
          <cell r="Z55">
            <v>3.9672485709871776</v>
          </cell>
          <cell r="AA55">
            <v>0</v>
          </cell>
          <cell r="AC55">
            <v>63.646000000000001</v>
          </cell>
          <cell r="AD55">
            <v>0</v>
          </cell>
          <cell r="AE55">
            <v>45.259399999999999</v>
          </cell>
          <cell r="AF55">
            <v>45.599800000000002</v>
          </cell>
          <cell r="AG55">
            <v>52.507799999999996</v>
          </cell>
          <cell r="AH55">
            <v>71.456999999999994</v>
          </cell>
          <cell r="AI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1616</v>
          </cell>
          <cell r="D56">
            <v>2396</v>
          </cell>
          <cell r="E56">
            <v>2377</v>
          </cell>
          <cell r="F56">
            <v>1397</v>
          </cell>
          <cell r="G56" t="str">
            <v>акк</v>
          </cell>
          <cell r="H56">
            <v>0.35</v>
          </cell>
          <cell r="I56">
            <v>40</v>
          </cell>
          <cell r="J56">
            <v>1965</v>
          </cell>
          <cell r="K56">
            <v>412</v>
          </cell>
          <cell r="L56">
            <v>650</v>
          </cell>
          <cell r="M56">
            <v>0</v>
          </cell>
          <cell r="N56">
            <v>500</v>
          </cell>
          <cell r="W56">
            <v>386.6</v>
          </cell>
          <cell r="X56">
            <v>600</v>
          </cell>
          <cell r="Y56">
            <v>8.1401965856182095</v>
          </cell>
          <cell r="Z56">
            <v>3.6135540610450074</v>
          </cell>
          <cell r="AA56">
            <v>0</v>
          </cell>
          <cell r="AC56">
            <v>444</v>
          </cell>
          <cell r="AD56">
            <v>0</v>
          </cell>
          <cell r="AE56">
            <v>468.8</v>
          </cell>
          <cell r="AF56">
            <v>374.6</v>
          </cell>
          <cell r="AG56">
            <v>404</v>
          </cell>
          <cell r="AH56">
            <v>378</v>
          </cell>
          <cell r="AI56" t="str">
            <v>ск-150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3096</v>
          </cell>
          <cell r="D57">
            <v>5631</v>
          </cell>
          <cell r="E57">
            <v>4933</v>
          </cell>
          <cell r="F57">
            <v>3174</v>
          </cell>
          <cell r="G57" t="str">
            <v>акк</v>
          </cell>
          <cell r="H57">
            <v>0.4</v>
          </cell>
          <cell r="I57">
            <v>40</v>
          </cell>
          <cell r="J57">
            <v>3846</v>
          </cell>
          <cell r="K57">
            <v>1087</v>
          </cell>
          <cell r="L57">
            <v>1600</v>
          </cell>
          <cell r="M57">
            <v>0</v>
          </cell>
          <cell r="N57">
            <v>900</v>
          </cell>
          <cell r="W57">
            <v>811.4</v>
          </cell>
          <cell r="X57">
            <v>800</v>
          </cell>
          <cell r="Y57">
            <v>7.9788020704954405</v>
          </cell>
          <cell r="Z57">
            <v>3.9117574562484596</v>
          </cell>
          <cell r="AA57">
            <v>0</v>
          </cell>
          <cell r="AC57">
            <v>462</v>
          </cell>
          <cell r="AD57">
            <v>414</v>
          </cell>
          <cell r="AE57">
            <v>888.2</v>
          </cell>
          <cell r="AF57">
            <v>866.2</v>
          </cell>
          <cell r="AG57">
            <v>891.2</v>
          </cell>
          <cell r="AH57">
            <v>640</v>
          </cell>
          <cell r="AI57" t="str">
            <v>ск-250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3135</v>
          </cell>
          <cell r="D58">
            <v>2803</v>
          </cell>
          <cell r="E58">
            <v>3654</v>
          </cell>
          <cell r="F58">
            <v>2237</v>
          </cell>
          <cell r="G58">
            <v>0</v>
          </cell>
          <cell r="H58">
            <v>0.45</v>
          </cell>
          <cell r="I58">
            <v>45</v>
          </cell>
          <cell r="J58">
            <v>3645</v>
          </cell>
          <cell r="K58">
            <v>9</v>
          </cell>
          <cell r="L58">
            <v>450</v>
          </cell>
          <cell r="M58">
            <v>0</v>
          </cell>
          <cell r="N58">
            <v>1100</v>
          </cell>
          <cell r="W58">
            <v>586.79999999999995</v>
          </cell>
          <cell r="X58">
            <v>1000</v>
          </cell>
          <cell r="Y58">
            <v>8.1578050443081125</v>
          </cell>
          <cell r="Z58">
            <v>3.8122017723244719</v>
          </cell>
          <cell r="AA58">
            <v>0</v>
          </cell>
          <cell r="AC58">
            <v>380</v>
          </cell>
          <cell r="AD58">
            <v>340</v>
          </cell>
          <cell r="AE58">
            <v>839.6</v>
          </cell>
          <cell r="AF58">
            <v>775</v>
          </cell>
          <cell r="AG58">
            <v>582.79999999999995</v>
          </cell>
          <cell r="AH58">
            <v>649</v>
          </cell>
          <cell r="AI58" t="str">
            <v>продмарт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612.96400000000006</v>
          </cell>
          <cell r="D59">
            <v>1294.316</v>
          </cell>
          <cell r="E59">
            <v>1097</v>
          </cell>
          <cell r="F59">
            <v>704</v>
          </cell>
          <cell r="G59" t="str">
            <v>акк</v>
          </cell>
          <cell r="H59">
            <v>1</v>
          </cell>
          <cell r="I59">
            <v>40</v>
          </cell>
          <cell r="J59">
            <v>624.55100000000004</v>
          </cell>
          <cell r="K59">
            <v>472.44899999999996</v>
          </cell>
          <cell r="L59">
            <v>250</v>
          </cell>
          <cell r="M59">
            <v>0</v>
          </cell>
          <cell r="N59">
            <v>300</v>
          </cell>
          <cell r="W59">
            <v>189.7962</v>
          </cell>
          <cell r="X59">
            <v>300</v>
          </cell>
          <cell r="Y59">
            <v>8.1877297859493492</v>
          </cell>
          <cell r="Z59">
            <v>3.709241807791726</v>
          </cell>
          <cell r="AA59">
            <v>0</v>
          </cell>
          <cell r="AC59">
            <v>148.01900000000001</v>
          </cell>
          <cell r="AD59">
            <v>0</v>
          </cell>
          <cell r="AE59">
            <v>217.6302</v>
          </cell>
          <cell r="AF59">
            <v>182.2302</v>
          </cell>
          <cell r="AG59">
            <v>187.99619999999999</v>
          </cell>
          <cell r="AH59">
            <v>85.441999999999993</v>
          </cell>
          <cell r="AI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802</v>
          </cell>
          <cell r="D60">
            <v>520</v>
          </cell>
          <cell r="E60">
            <v>356</v>
          </cell>
          <cell r="F60">
            <v>960</v>
          </cell>
          <cell r="G60">
            <v>0</v>
          </cell>
          <cell r="H60">
            <v>0.1</v>
          </cell>
          <cell r="I60">
            <v>730</v>
          </cell>
          <cell r="J60">
            <v>362</v>
          </cell>
          <cell r="K60">
            <v>-6</v>
          </cell>
          <cell r="L60">
            <v>0</v>
          </cell>
          <cell r="M60">
            <v>0</v>
          </cell>
          <cell r="W60">
            <v>71.2</v>
          </cell>
          <cell r="Y60">
            <v>13.48314606741573</v>
          </cell>
          <cell r="Z60">
            <v>13.48314606741573</v>
          </cell>
          <cell r="AA60">
            <v>0</v>
          </cell>
          <cell r="AC60">
            <v>0</v>
          </cell>
          <cell r="AD60">
            <v>0</v>
          </cell>
          <cell r="AE60">
            <v>86.8</v>
          </cell>
          <cell r="AF60">
            <v>75.599999999999994</v>
          </cell>
          <cell r="AG60">
            <v>65.2</v>
          </cell>
          <cell r="AH60">
            <v>68</v>
          </cell>
          <cell r="AI60" t="str">
            <v>склад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C61">
            <v>108</v>
          </cell>
          <cell r="D61">
            <v>156</v>
          </cell>
          <cell r="E61">
            <v>123</v>
          </cell>
          <cell r="F61">
            <v>60</v>
          </cell>
          <cell r="G61" t="str">
            <v>нов</v>
          </cell>
          <cell r="H61">
            <v>0.4</v>
          </cell>
          <cell r="I61" t="e">
            <v>#N/A</v>
          </cell>
          <cell r="J61">
            <v>129</v>
          </cell>
          <cell r="K61">
            <v>-6</v>
          </cell>
          <cell r="L61">
            <v>40</v>
          </cell>
          <cell r="M61">
            <v>0</v>
          </cell>
          <cell r="W61">
            <v>8.6</v>
          </cell>
          <cell r="Y61">
            <v>11.627906976744187</v>
          </cell>
          <cell r="Z61">
            <v>6.9767441860465116</v>
          </cell>
          <cell r="AA61">
            <v>0</v>
          </cell>
          <cell r="AC61">
            <v>80</v>
          </cell>
          <cell r="AD61">
            <v>0</v>
          </cell>
          <cell r="AE61">
            <v>22.8</v>
          </cell>
          <cell r="AF61">
            <v>11.6</v>
          </cell>
          <cell r="AG61">
            <v>13.2</v>
          </cell>
          <cell r="AH61">
            <v>5</v>
          </cell>
          <cell r="AI61" t="str">
            <v>увел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414</v>
          </cell>
          <cell r="D62">
            <v>1943</v>
          </cell>
          <cell r="E62">
            <v>1361</v>
          </cell>
          <cell r="F62">
            <v>967</v>
          </cell>
          <cell r="G62">
            <v>0</v>
          </cell>
          <cell r="H62">
            <v>0.35</v>
          </cell>
          <cell r="I62">
            <v>40</v>
          </cell>
          <cell r="J62">
            <v>1403</v>
          </cell>
          <cell r="K62">
            <v>-42</v>
          </cell>
          <cell r="L62">
            <v>400</v>
          </cell>
          <cell r="M62">
            <v>0</v>
          </cell>
          <cell r="N62">
            <v>200</v>
          </cell>
          <cell r="W62">
            <v>224.2</v>
          </cell>
          <cell r="X62">
            <v>250</v>
          </cell>
          <cell r="Y62">
            <v>8.1043710972346119</v>
          </cell>
          <cell r="Z62">
            <v>4.3131132917038357</v>
          </cell>
          <cell r="AA62">
            <v>0</v>
          </cell>
          <cell r="AC62">
            <v>240</v>
          </cell>
          <cell r="AD62">
            <v>0</v>
          </cell>
          <cell r="AE62">
            <v>214</v>
          </cell>
          <cell r="AF62">
            <v>200.2</v>
          </cell>
          <cell r="AG62">
            <v>242.8</v>
          </cell>
          <cell r="AH62">
            <v>242</v>
          </cell>
          <cell r="AI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129.15899999999999</v>
          </cell>
          <cell r="D63">
            <v>788.63300000000004</v>
          </cell>
          <cell r="E63">
            <v>238.86</v>
          </cell>
          <cell r="F63">
            <v>256.72000000000003</v>
          </cell>
          <cell r="G63">
            <v>0</v>
          </cell>
          <cell r="H63">
            <v>1</v>
          </cell>
          <cell r="I63">
            <v>40</v>
          </cell>
          <cell r="J63">
            <v>238.65</v>
          </cell>
          <cell r="K63">
            <v>0.21000000000000796</v>
          </cell>
          <cell r="L63">
            <v>100</v>
          </cell>
          <cell r="M63">
            <v>0</v>
          </cell>
          <cell r="W63">
            <v>43.467200000000005</v>
          </cell>
          <cell r="Y63">
            <v>8.2066477711929906</v>
          </cell>
          <cell r="Z63">
            <v>5.9060625023005855</v>
          </cell>
          <cell r="AA63">
            <v>0</v>
          </cell>
          <cell r="AC63">
            <v>21.524000000000001</v>
          </cell>
          <cell r="AD63">
            <v>0</v>
          </cell>
          <cell r="AE63">
            <v>49.330399999999997</v>
          </cell>
          <cell r="AF63">
            <v>43.254399999999997</v>
          </cell>
          <cell r="AG63">
            <v>49.911000000000001</v>
          </cell>
          <cell r="AH63">
            <v>39.674999999999997</v>
          </cell>
          <cell r="AI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1930</v>
          </cell>
          <cell r="D64">
            <v>3030</v>
          </cell>
          <cell r="E64">
            <v>3129</v>
          </cell>
          <cell r="F64">
            <v>1768</v>
          </cell>
          <cell r="G64">
            <v>0</v>
          </cell>
          <cell r="H64">
            <v>0.4</v>
          </cell>
          <cell r="I64">
            <v>35</v>
          </cell>
          <cell r="J64">
            <v>3159</v>
          </cell>
          <cell r="K64">
            <v>-30</v>
          </cell>
          <cell r="L64">
            <v>1200</v>
          </cell>
          <cell r="M64">
            <v>0</v>
          </cell>
          <cell r="N64">
            <v>700</v>
          </cell>
          <cell r="W64">
            <v>545.4</v>
          </cell>
          <cell r="X64">
            <v>700</v>
          </cell>
          <cell r="Y64">
            <v>8.0088008800880086</v>
          </cell>
          <cell r="Z64">
            <v>3.2416574990832419</v>
          </cell>
          <cell r="AA64">
            <v>0</v>
          </cell>
          <cell r="AC64">
            <v>402</v>
          </cell>
          <cell r="AD64">
            <v>0</v>
          </cell>
          <cell r="AE64">
            <v>643</v>
          </cell>
          <cell r="AF64">
            <v>600.20000000000005</v>
          </cell>
          <cell r="AG64">
            <v>558</v>
          </cell>
          <cell r="AH64">
            <v>470</v>
          </cell>
          <cell r="AI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1876</v>
          </cell>
          <cell r="D65">
            <v>3725</v>
          </cell>
          <cell r="E65">
            <v>3326</v>
          </cell>
          <cell r="F65">
            <v>2171</v>
          </cell>
          <cell r="G65">
            <v>0</v>
          </cell>
          <cell r="H65">
            <v>0.4</v>
          </cell>
          <cell r="I65">
            <v>40</v>
          </cell>
          <cell r="J65">
            <v>3395</v>
          </cell>
          <cell r="K65">
            <v>-69</v>
          </cell>
          <cell r="L65">
            <v>1200</v>
          </cell>
          <cell r="M65">
            <v>0</v>
          </cell>
          <cell r="N65">
            <v>600</v>
          </cell>
          <cell r="W65">
            <v>576.4</v>
          </cell>
          <cell r="X65">
            <v>700</v>
          </cell>
          <cell r="Y65">
            <v>8.103747397640527</v>
          </cell>
          <cell r="Z65">
            <v>3.7664816099930607</v>
          </cell>
          <cell r="AA65">
            <v>0</v>
          </cell>
          <cell r="AC65">
            <v>444</v>
          </cell>
          <cell r="AD65">
            <v>0</v>
          </cell>
          <cell r="AE65">
            <v>690</v>
          </cell>
          <cell r="AF65">
            <v>654.79999999999995</v>
          </cell>
          <cell r="AG65">
            <v>631</v>
          </cell>
          <cell r="AH65">
            <v>591</v>
          </cell>
          <cell r="AI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44.686999999999998</v>
          </cell>
          <cell r="D66">
            <v>398.334</v>
          </cell>
          <cell r="E66">
            <v>64.78</v>
          </cell>
          <cell r="F66">
            <v>244.10499999999999</v>
          </cell>
          <cell r="G66" t="str">
            <v>лид, я</v>
          </cell>
          <cell r="H66">
            <v>1</v>
          </cell>
          <cell r="I66">
            <v>40</v>
          </cell>
          <cell r="J66">
            <v>79.972999999999999</v>
          </cell>
          <cell r="K66">
            <v>-15.192999999999998</v>
          </cell>
          <cell r="L66">
            <v>0</v>
          </cell>
          <cell r="M66">
            <v>0</v>
          </cell>
          <cell r="W66">
            <v>12.956</v>
          </cell>
          <cell r="Y66">
            <v>18.841077493053412</v>
          </cell>
          <cell r="Z66">
            <v>18.841077493053412</v>
          </cell>
          <cell r="AA66">
            <v>0</v>
          </cell>
          <cell r="AC66">
            <v>0</v>
          </cell>
          <cell r="AD66">
            <v>0</v>
          </cell>
          <cell r="AE66">
            <v>12.0724</v>
          </cell>
          <cell r="AF66">
            <v>10.9474</v>
          </cell>
          <cell r="AG66">
            <v>11.9374</v>
          </cell>
          <cell r="AH66">
            <v>20.852</v>
          </cell>
          <cell r="AI66">
            <v>0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407.28899999999999</v>
          </cell>
          <cell r="D67">
            <v>458.517</v>
          </cell>
          <cell r="E67">
            <v>461</v>
          </cell>
          <cell r="F67">
            <v>298</v>
          </cell>
          <cell r="G67" t="str">
            <v>акк</v>
          </cell>
          <cell r="H67">
            <v>1</v>
          </cell>
          <cell r="I67">
            <v>40</v>
          </cell>
          <cell r="J67">
            <v>165.477</v>
          </cell>
          <cell r="K67">
            <v>295.52300000000002</v>
          </cell>
          <cell r="L67">
            <v>120</v>
          </cell>
          <cell r="M67">
            <v>0</v>
          </cell>
          <cell r="N67">
            <v>200</v>
          </cell>
          <cell r="W67">
            <v>92.2</v>
          </cell>
          <cell r="X67">
            <v>120</v>
          </cell>
          <cell r="Y67">
            <v>8.0043383947939262</v>
          </cell>
          <cell r="Z67">
            <v>3.2321041214750541</v>
          </cell>
          <cell r="AA67">
            <v>0</v>
          </cell>
          <cell r="AC67">
            <v>0</v>
          </cell>
          <cell r="AD67">
            <v>0</v>
          </cell>
          <cell r="AE67">
            <v>86.700800000000001</v>
          </cell>
          <cell r="AF67">
            <v>81.500799999999998</v>
          </cell>
          <cell r="AG67">
            <v>82.2</v>
          </cell>
          <cell r="AH67">
            <v>25.731999999999999</v>
          </cell>
          <cell r="AI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546</v>
          </cell>
          <cell r="D68">
            <v>2082</v>
          </cell>
          <cell r="E68">
            <v>1511</v>
          </cell>
          <cell r="F68">
            <v>1071</v>
          </cell>
          <cell r="G68" t="str">
            <v>лид, я</v>
          </cell>
          <cell r="H68">
            <v>0.35</v>
          </cell>
          <cell r="I68">
            <v>40</v>
          </cell>
          <cell r="J68">
            <v>1563</v>
          </cell>
          <cell r="K68">
            <v>-52</v>
          </cell>
          <cell r="L68">
            <v>500</v>
          </cell>
          <cell r="M68">
            <v>0</v>
          </cell>
          <cell r="N68">
            <v>90</v>
          </cell>
          <cell r="W68">
            <v>237.4</v>
          </cell>
          <cell r="X68">
            <v>240</v>
          </cell>
          <cell r="Y68">
            <v>8.0075821398483562</v>
          </cell>
          <cell r="Z68">
            <v>4.5113732097725361</v>
          </cell>
          <cell r="AA68">
            <v>0</v>
          </cell>
          <cell r="AC68">
            <v>324</v>
          </cell>
          <cell r="AD68">
            <v>0</v>
          </cell>
          <cell r="AE68">
            <v>231.4</v>
          </cell>
          <cell r="AF68">
            <v>204.8</v>
          </cell>
          <cell r="AG68">
            <v>251.4</v>
          </cell>
          <cell r="AH68">
            <v>289</v>
          </cell>
          <cell r="AI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715</v>
          </cell>
          <cell r="D69">
            <v>2343</v>
          </cell>
          <cell r="E69">
            <v>1919</v>
          </cell>
          <cell r="F69">
            <v>1090</v>
          </cell>
          <cell r="G69" t="str">
            <v>неакк</v>
          </cell>
          <cell r="H69">
            <v>0.35</v>
          </cell>
          <cell r="I69">
            <v>40</v>
          </cell>
          <cell r="J69">
            <v>1949</v>
          </cell>
          <cell r="K69">
            <v>-30</v>
          </cell>
          <cell r="L69">
            <v>700</v>
          </cell>
          <cell r="M69">
            <v>0</v>
          </cell>
          <cell r="N69">
            <v>400</v>
          </cell>
          <cell r="W69">
            <v>319</v>
          </cell>
          <cell r="X69">
            <v>370</v>
          </cell>
          <cell r="Y69">
            <v>8.0250783699059554</v>
          </cell>
          <cell r="Z69">
            <v>3.4169278996865202</v>
          </cell>
          <cell r="AA69">
            <v>0</v>
          </cell>
          <cell r="AC69">
            <v>324</v>
          </cell>
          <cell r="AD69">
            <v>0</v>
          </cell>
          <cell r="AE69">
            <v>358.8</v>
          </cell>
          <cell r="AF69">
            <v>285.2</v>
          </cell>
          <cell r="AG69">
            <v>336.2</v>
          </cell>
          <cell r="AH69">
            <v>356</v>
          </cell>
          <cell r="AI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524</v>
          </cell>
          <cell r="D70">
            <v>1065</v>
          </cell>
          <cell r="E70">
            <v>902</v>
          </cell>
          <cell r="F70">
            <v>661</v>
          </cell>
          <cell r="G70">
            <v>0</v>
          </cell>
          <cell r="H70">
            <v>0.4</v>
          </cell>
          <cell r="I70">
            <v>35</v>
          </cell>
          <cell r="J70">
            <v>918</v>
          </cell>
          <cell r="K70">
            <v>-16</v>
          </cell>
          <cell r="L70">
            <v>260</v>
          </cell>
          <cell r="M70">
            <v>0</v>
          </cell>
          <cell r="N70">
            <v>220</v>
          </cell>
          <cell r="W70">
            <v>166</v>
          </cell>
          <cell r="X70">
            <v>200</v>
          </cell>
          <cell r="Y70">
            <v>8.0783132530120483</v>
          </cell>
          <cell r="Z70">
            <v>3.9819277108433737</v>
          </cell>
          <cell r="AA70">
            <v>0</v>
          </cell>
          <cell r="AC70">
            <v>72</v>
          </cell>
          <cell r="AD70">
            <v>0</v>
          </cell>
          <cell r="AE70">
            <v>198.2</v>
          </cell>
          <cell r="AF70">
            <v>172.2</v>
          </cell>
          <cell r="AG70">
            <v>175.4</v>
          </cell>
          <cell r="AH70">
            <v>196</v>
          </cell>
          <cell r="AI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178.304</v>
          </cell>
          <cell r="D71">
            <v>418.005</v>
          </cell>
          <cell r="E71">
            <v>298.12799999999999</v>
          </cell>
          <cell r="F71">
            <v>291.44099999999997</v>
          </cell>
          <cell r="G71">
            <v>0</v>
          </cell>
          <cell r="H71">
            <v>1</v>
          </cell>
          <cell r="I71">
            <v>50</v>
          </cell>
          <cell r="J71">
            <v>299.07299999999998</v>
          </cell>
          <cell r="K71">
            <v>-0.94499999999999318</v>
          </cell>
          <cell r="L71">
            <v>0</v>
          </cell>
          <cell r="M71">
            <v>0</v>
          </cell>
          <cell r="W71">
            <v>40.262</v>
          </cell>
          <cell r="X71">
            <v>50</v>
          </cell>
          <cell r="Y71">
            <v>8.4804778699518142</v>
          </cell>
          <cell r="Z71">
            <v>7.2386120908052254</v>
          </cell>
          <cell r="AA71">
            <v>0</v>
          </cell>
          <cell r="AC71">
            <v>96.817999999999998</v>
          </cell>
          <cell r="AD71">
            <v>0</v>
          </cell>
          <cell r="AE71">
            <v>39.087600000000002</v>
          </cell>
          <cell r="AF71">
            <v>42.655799999999992</v>
          </cell>
          <cell r="AG71">
            <v>43.862400000000001</v>
          </cell>
          <cell r="AH71">
            <v>45.87</v>
          </cell>
          <cell r="AI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468.07</v>
          </cell>
          <cell r="D72">
            <v>675.99199999999996</v>
          </cell>
          <cell r="E72">
            <v>705.64700000000005</v>
          </cell>
          <cell r="F72">
            <v>418.07400000000001</v>
          </cell>
          <cell r="G72" t="str">
            <v>н</v>
          </cell>
          <cell r="H72">
            <v>1</v>
          </cell>
          <cell r="I72">
            <v>50</v>
          </cell>
          <cell r="J72">
            <v>694.33900000000006</v>
          </cell>
          <cell r="K72">
            <v>11.307999999999993</v>
          </cell>
          <cell r="L72">
            <v>250</v>
          </cell>
          <cell r="M72">
            <v>0</v>
          </cell>
          <cell r="N72">
            <v>450</v>
          </cell>
          <cell r="W72">
            <v>130.13860000000003</v>
          </cell>
          <cell r="X72">
            <v>300</v>
          </cell>
          <cell r="Y72">
            <v>10.896644039508645</v>
          </cell>
          <cell r="Z72">
            <v>3.2125287962218736</v>
          </cell>
          <cell r="AA72">
            <v>0</v>
          </cell>
          <cell r="AC72">
            <v>54.954000000000001</v>
          </cell>
          <cell r="AD72">
            <v>0</v>
          </cell>
          <cell r="AE72">
            <v>135.3664</v>
          </cell>
          <cell r="AF72">
            <v>134.08519999999999</v>
          </cell>
          <cell r="AG72">
            <v>122.9374</v>
          </cell>
          <cell r="AH72">
            <v>146.73099999999999</v>
          </cell>
          <cell r="AI72" t="str">
            <v>ябмарт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152.50299999999999</v>
          </cell>
          <cell r="D73">
            <v>208.68199999999999</v>
          </cell>
          <cell r="E73">
            <v>146.24600000000001</v>
          </cell>
          <cell r="F73">
            <v>58.851999999999997</v>
          </cell>
          <cell r="G73">
            <v>0</v>
          </cell>
          <cell r="H73">
            <v>1</v>
          </cell>
          <cell r="I73">
            <v>50</v>
          </cell>
          <cell r="J73">
            <v>139.982</v>
          </cell>
          <cell r="K73">
            <v>6.26400000000001</v>
          </cell>
          <cell r="L73">
            <v>80</v>
          </cell>
          <cell r="M73">
            <v>0</v>
          </cell>
          <cell r="N73">
            <v>20</v>
          </cell>
          <cell r="W73">
            <v>22.022200000000005</v>
          </cell>
          <cell r="X73">
            <v>20</v>
          </cell>
          <cell r="Y73">
            <v>8.1214410912624508</v>
          </cell>
          <cell r="Z73">
            <v>2.6723942203776181</v>
          </cell>
          <cell r="AA73">
            <v>0</v>
          </cell>
          <cell r="AC73">
            <v>36.134999999999998</v>
          </cell>
          <cell r="AD73">
            <v>0</v>
          </cell>
          <cell r="AE73">
            <v>24.0656</v>
          </cell>
          <cell r="AF73">
            <v>24.005199999999999</v>
          </cell>
          <cell r="AG73">
            <v>22.6524</v>
          </cell>
          <cell r="AH73">
            <v>14.958</v>
          </cell>
          <cell r="AI73">
            <v>0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1335.9590000000001</v>
          </cell>
          <cell r="D74">
            <v>4767.8289999999997</v>
          </cell>
          <cell r="E74">
            <v>2696.2330000000002</v>
          </cell>
          <cell r="F74">
            <v>1962.442</v>
          </cell>
          <cell r="G74">
            <v>0</v>
          </cell>
          <cell r="H74">
            <v>1</v>
          </cell>
          <cell r="I74">
            <v>40</v>
          </cell>
          <cell r="J74">
            <v>2623.6109999999999</v>
          </cell>
          <cell r="K74">
            <v>72.622000000000298</v>
          </cell>
          <cell r="L74">
            <v>900</v>
          </cell>
          <cell r="M74">
            <v>0</v>
          </cell>
          <cell r="W74">
            <v>412.66040000000004</v>
          </cell>
          <cell r="X74">
            <v>300</v>
          </cell>
          <cell r="Y74">
            <v>7.6635461023156077</v>
          </cell>
          <cell r="Z74">
            <v>4.7555859491242671</v>
          </cell>
          <cell r="AA74">
            <v>0</v>
          </cell>
          <cell r="AC74">
            <v>632.93100000000004</v>
          </cell>
          <cell r="AD74">
            <v>0</v>
          </cell>
          <cell r="AE74">
            <v>434.11660000000001</v>
          </cell>
          <cell r="AF74">
            <v>420.06639999999999</v>
          </cell>
          <cell r="AG74">
            <v>453.64</v>
          </cell>
          <cell r="AH74">
            <v>552.03099999999995</v>
          </cell>
          <cell r="AI74" t="str">
            <v>янвак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2018</v>
          </cell>
          <cell r="D75">
            <v>3096</v>
          </cell>
          <cell r="E75">
            <v>3217</v>
          </cell>
          <cell r="F75">
            <v>1857</v>
          </cell>
          <cell r="G75">
            <v>0</v>
          </cell>
          <cell r="H75">
            <v>0.45</v>
          </cell>
          <cell r="I75">
            <v>50</v>
          </cell>
          <cell r="J75">
            <v>3209</v>
          </cell>
          <cell r="K75">
            <v>8</v>
          </cell>
          <cell r="L75">
            <v>700</v>
          </cell>
          <cell r="M75">
            <v>0</v>
          </cell>
          <cell r="N75">
            <v>2000</v>
          </cell>
          <cell r="W75">
            <v>547.4</v>
          </cell>
          <cell r="X75">
            <v>1000</v>
          </cell>
          <cell r="Y75">
            <v>10.151625867738399</v>
          </cell>
          <cell r="Z75">
            <v>3.3924004384362441</v>
          </cell>
          <cell r="AA75">
            <v>0</v>
          </cell>
          <cell r="AC75">
            <v>480</v>
          </cell>
          <cell r="AD75">
            <v>0</v>
          </cell>
          <cell r="AE75">
            <v>648.79999999999995</v>
          </cell>
          <cell r="AF75">
            <v>620</v>
          </cell>
          <cell r="AG75">
            <v>536.20000000000005</v>
          </cell>
          <cell r="AH75">
            <v>660</v>
          </cell>
          <cell r="AI75" t="str">
            <v>ябмарт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346</v>
          </cell>
          <cell r="D76">
            <v>8477</v>
          </cell>
          <cell r="E76">
            <v>4956</v>
          </cell>
          <cell r="F76">
            <v>3800</v>
          </cell>
          <cell r="G76" t="str">
            <v>акяб</v>
          </cell>
          <cell r="H76">
            <v>0.45</v>
          </cell>
          <cell r="I76">
            <v>50</v>
          </cell>
          <cell r="J76">
            <v>5677</v>
          </cell>
          <cell r="K76">
            <v>-721</v>
          </cell>
          <cell r="L76">
            <v>2400</v>
          </cell>
          <cell r="M76">
            <v>800</v>
          </cell>
          <cell r="W76">
            <v>747.2</v>
          </cell>
          <cell r="X76">
            <v>500</v>
          </cell>
          <cell r="Y76">
            <v>10.037473233404711</v>
          </cell>
          <cell r="Z76">
            <v>5.0856531049250533</v>
          </cell>
          <cell r="AA76">
            <v>0</v>
          </cell>
          <cell r="AC76">
            <v>520</v>
          </cell>
          <cell r="AD76">
            <v>700</v>
          </cell>
          <cell r="AE76">
            <v>624.6</v>
          </cell>
          <cell r="AF76">
            <v>584.6</v>
          </cell>
          <cell r="AG76">
            <v>767.6</v>
          </cell>
          <cell r="AH76">
            <v>1015</v>
          </cell>
          <cell r="AI76" t="str">
            <v>?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1006</v>
          </cell>
          <cell r="D77">
            <v>948</v>
          </cell>
          <cell r="E77">
            <v>1182</v>
          </cell>
          <cell r="F77">
            <v>759</v>
          </cell>
          <cell r="G77">
            <v>0</v>
          </cell>
          <cell r="H77">
            <v>0.45</v>
          </cell>
          <cell r="I77">
            <v>50</v>
          </cell>
          <cell r="J77">
            <v>1175</v>
          </cell>
          <cell r="K77">
            <v>7</v>
          </cell>
          <cell r="L77">
            <v>200</v>
          </cell>
          <cell r="M77">
            <v>0</v>
          </cell>
          <cell r="N77">
            <v>400</v>
          </cell>
          <cell r="W77">
            <v>206.4</v>
          </cell>
          <cell r="X77">
            <v>300</v>
          </cell>
          <cell r="Y77">
            <v>8.0377906976744189</v>
          </cell>
          <cell r="Z77">
            <v>3.6773255813953489</v>
          </cell>
          <cell r="AA77">
            <v>0</v>
          </cell>
          <cell r="AC77">
            <v>150</v>
          </cell>
          <cell r="AD77">
            <v>0</v>
          </cell>
          <cell r="AE77">
            <v>266.8</v>
          </cell>
          <cell r="AF77">
            <v>258.8</v>
          </cell>
          <cell r="AG77">
            <v>206.2</v>
          </cell>
          <cell r="AH77">
            <v>227</v>
          </cell>
          <cell r="AI77" t="str">
            <v>промарт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179</v>
          </cell>
          <cell r="D78">
            <v>597</v>
          </cell>
          <cell r="E78">
            <v>522</v>
          </cell>
          <cell r="F78">
            <v>248</v>
          </cell>
          <cell r="G78">
            <v>0</v>
          </cell>
          <cell r="H78">
            <v>0.4</v>
          </cell>
          <cell r="I78">
            <v>40</v>
          </cell>
          <cell r="J78">
            <v>545</v>
          </cell>
          <cell r="K78">
            <v>-23</v>
          </cell>
          <cell r="L78">
            <v>90</v>
          </cell>
          <cell r="M78">
            <v>0</v>
          </cell>
          <cell r="N78">
            <v>60</v>
          </cell>
          <cell r="W78">
            <v>56.4</v>
          </cell>
          <cell r="X78">
            <v>60</v>
          </cell>
          <cell r="Y78">
            <v>8.1205673758865249</v>
          </cell>
          <cell r="Z78">
            <v>4.3971631205673756</v>
          </cell>
          <cell r="AA78">
            <v>0</v>
          </cell>
          <cell r="AC78">
            <v>240</v>
          </cell>
          <cell r="AD78">
            <v>0</v>
          </cell>
          <cell r="AE78">
            <v>75.8</v>
          </cell>
          <cell r="AF78">
            <v>63.2</v>
          </cell>
          <cell r="AG78">
            <v>62.6</v>
          </cell>
          <cell r="AH78">
            <v>69</v>
          </cell>
          <cell r="AI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197</v>
          </cell>
          <cell r="D79">
            <v>459</v>
          </cell>
          <cell r="E79">
            <v>495</v>
          </cell>
          <cell r="F79">
            <v>152</v>
          </cell>
          <cell r="G79">
            <v>0</v>
          </cell>
          <cell r="H79">
            <v>0.4</v>
          </cell>
          <cell r="I79">
            <v>40</v>
          </cell>
          <cell r="J79">
            <v>506</v>
          </cell>
          <cell r="K79">
            <v>-11</v>
          </cell>
          <cell r="L79">
            <v>150</v>
          </cell>
          <cell r="M79">
            <v>0</v>
          </cell>
          <cell r="N79">
            <v>120</v>
          </cell>
          <cell r="W79">
            <v>66.599999999999994</v>
          </cell>
          <cell r="X79">
            <v>110</v>
          </cell>
          <cell r="Y79">
            <v>7.9879879879879887</v>
          </cell>
          <cell r="Z79">
            <v>2.2822822822822824</v>
          </cell>
          <cell r="AA79">
            <v>0</v>
          </cell>
          <cell r="AC79">
            <v>162</v>
          </cell>
          <cell r="AD79">
            <v>0</v>
          </cell>
          <cell r="AE79">
            <v>67.2</v>
          </cell>
          <cell r="AF79">
            <v>60.4</v>
          </cell>
          <cell r="AG79">
            <v>62.2</v>
          </cell>
          <cell r="AH79">
            <v>79</v>
          </cell>
          <cell r="AI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819.79600000000005</v>
          </cell>
          <cell r="D80">
            <v>1577.1579999999999</v>
          </cell>
          <cell r="E80">
            <v>1524.3409999999999</v>
          </cell>
          <cell r="F80">
            <v>801.255</v>
          </cell>
          <cell r="G80" t="str">
            <v>н</v>
          </cell>
          <cell r="H80">
            <v>1</v>
          </cell>
          <cell r="I80">
            <v>50</v>
          </cell>
          <cell r="J80">
            <v>1503.7429999999999</v>
          </cell>
          <cell r="K80">
            <v>20.597999999999956</v>
          </cell>
          <cell r="L80">
            <v>400</v>
          </cell>
          <cell r="M80">
            <v>0</v>
          </cell>
          <cell r="N80">
            <v>400</v>
          </cell>
          <cell r="W80">
            <v>268.8202</v>
          </cell>
          <cell r="X80">
            <v>200</v>
          </cell>
          <cell r="Y80">
            <v>6.7005939285812604</v>
          </cell>
          <cell r="Z80">
            <v>2.9806353837992829</v>
          </cell>
          <cell r="AA80">
            <v>0</v>
          </cell>
          <cell r="AC80">
            <v>180.24</v>
          </cell>
          <cell r="AD80">
            <v>0</v>
          </cell>
          <cell r="AE80">
            <v>240.00260000000003</v>
          </cell>
          <cell r="AF80">
            <v>237.48580000000001</v>
          </cell>
          <cell r="AG80">
            <v>243.04899999999998</v>
          </cell>
          <cell r="AH80">
            <v>283.25700000000001</v>
          </cell>
          <cell r="AI80" t="str">
            <v>оконч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678</v>
          </cell>
          <cell r="D81">
            <v>552</v>
          </cell>
          <cell r="E81">
            <v>311</v>
          </cell>
          <cell r="F81">
            <v>910</v>
          </cell>
          <cell r="G81">
            <v>0</v>
          </cell>
          <cell r="H81">
            <v>0.1</v>
          </cell>
          <cell r="I81">
            <v>730</v>
          </cell>
          <cell r="J81">
            <v>320</v>
          </cell>
          <cell r="K81">
            <v>-9</v>
          </cell>
          <cell r="L81">
            <v>0</v>
          </cell>
          <cell r="M81">
            <v>0</v>
          </cell>
          <cell r="W81">
            <v>54.2</v>
          </cell>
          <cell r="Y81">
            <v>16.789667896678967</v>
          </cell>
          <cell r="Z81">
            <v>16.789667896678967</v>
          </cell>
          <cell r="AA81">
            <v>0</v>
          </cell>
          <cell r="AC81">
            <v>40</v>
          </cell>
          <cell r="AD81">
            <v>0</v>
          </cell>
          <cell r="AE81">
            <v>70</v>
          </cell>
          <cell r="AF81">
            <v>61.8</v>
          </cell>
          <cell r="AG81">
            <v>52.2</v>
          </cell>
          <cell r="AH81">
            <v>66</v>
          </cell>
          <cell r="AI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141.72499999999999</v>
          </cell>
          <cell r="D82">
            <v>193.01900000000001</v>
          </cell>
          <cell r="E82">
            <v>206.63499999999999</v>
          </cell>
          <cell r="F82">
            <v>116.79600000000001</v>
          </cell>
          <cell r="G82">
            <v>0</v>
          </cell>
          <cell r="H82">
            <v>1</v>
          </cell>
          <cell r="I82">
            <v>50</v>
          </cell>
          <cell r="J82">
            <v>206.363</v>
          </cell>
          <cell r="K82">
            <v>0.27199999999999136</v>
          </cell>
          <cell r="L82">
            <v>60</v>
          </cell>
          <cell r="M82">
            <v>0</v>
          </cell>
          <cell r="N82">
            <v>30</v>
          </cell>
          <cell r="W82">
            <v>29.8248</v>
          </cell>
          <cell r="X82">
            <v>40</v>
          </cell>
          <cell r="Y82">
            <v>8.2748585070142973</v>
          </cell>
          <cell r="Z82">
            <v>3.916069847911805</v>
          </cell>
          <cell r="AA82">
            <v>0</v>
          </cell>
          <cell r="AC82">
            <v>57.511000000000003</v>
          </cell>
          <cell r="AD82">
            <v>0</v>
          </cell>
          <cell r="AE82">
            <v>35.637800000000006</v>
          </cell>
          <cell r="AF82">
            <v>32.250800000000005</v>
          </cell>
          <cell r="AG82">
            <v>29.167000000000002</v>
          </cell>
          <cell r="AH82">
            <v>33.881999999999998</v>
          </cell>
          <cell r="AI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1515</v>
          </cell>
          <cell r="D83">
            <v>4212</v>
          </cell>
          <cell r="E83">
            <v>3416</v>
          </cell>
          <cell r="F83">
            <v>2279</v>
          </cell>
          <cell r="G83">
            <v>0</v>
          </cell>
          <cell r="H83">
            <v>0.4</v>
          </cell>
          <cell r="I83">
            <v>40</v>
          </cell>
          <cell r="J83">
            <v>3396</v>
          </cell>
          <cell r="K83">
            <v>20</v>
          </cell>
          <cell r="L83">
            <v>700</v>
          </cell>
          <cell r="M83">
            <v>0</v>
          </cell>
          <cell r="N83">
            <v>500</v>
          </cell>
          <cell r="W83">
            <v>494.8</v>
          </cell>
          <cell r="X83">
            <v>500</v>
          </cell>
          <cell r="Y83">
            <v>8.0416329830234439</v>
          </cell>
          <cell r="Z83">
            <v>4.6059013742926433</v>
          </cell>
          <cell r="AA83">
            <v>0</v>
          </cell>
          <cell r="AC83">
            <v>594</v>
          </cell>
          <cell r="AD83">
            <v>348</v>
          </cell>
          <cell r="AE83">
            <v>643.79999999999995</v>
          </cell>
          <cell r="AF83">
            <v>552</v>
          </cell>
          <cell r="AG83">
            <v>564</v>
          </cell>
          <cell r="AH83">
            <v>570</v>
          </cell>
          <cell r="AI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909</v>
          </cell>
          <cell r="D84">
            <v>2815</v>
          </cell>
          <cell r="E84">
            <v>2301</v>
          </cell>
          <cell r="F84">
            <v>1395</v>
          </cell>
          <cell r="G84">
            <v>0</v>
          </cell>
          <cell r="H84">
            <v>0.4</v>
          </cell>
          <cell r="I84">
            <v>40</v>
          </cell>
          <cell r="J84">
            <v>2324</v>
          </cell>
          <cell r="K84">
            <v>-23</v>
          </cell>
          <cell r="L84">
            <v>700</v>
          </cell>
          <cell r="M84">
            <v>0</v>
          </cell>
          <cell r="N84">
            <v>400</v>
          </cell>
          <cell r="W84">
            <v>353.4</v>
          </cell>
          <cell r="X84">
            <v>400</v>
          </cell>
          <cell r="Y84">
            <v>8.1918505942275051</v>
          </cell>
          <cell r="Z84">
            <v>3.9473684210526319</v>
          </cell>
          <cell r="AA84">
            <v>0</v>
          </cell>
          <cell r="AC84">
            <v>534</v>
          </cell>
          <cell r="AD84">
            <v>0</v>
          </cell>
          <cell r="AE84">
            <v>387.6</v>
          </cell>
          <cell r="AF84">
            <v>361</v>
          </cell>
          <cell r="AG84">
            <v>392.6</v>
          </cell>
          <cell r="AH84">
            <v>395</v>
          </cell>
          <cell r="AI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174.922</v>
          </cell>
          <cell r="D85">
            <v>1959.63</v>
          </cell>
          <cell r="E85">
            <v>587.55100000000004</v>
          </cell>
          <cell r="F85">
            <v>738.60400000000004</v>
          </cell>
          <cell r="G85" t="str">
            <v>ябл</v>
          </cell>
          <cell r="H85">
            <v>1</v>
          </cell>
          <cell r="I85">
            <v>40</v>
          </cell>
          <cell r="J85">
            <v>588.55799999999999</v>
          </cell>
          <cell r="K85">
            <v>-1.0069999999999482</v>
          </cell>
          <cell r="L85">
            <v>300</v>
          </cell>
          <cell r="M85">
            <v>0</v>
          </cell>
          <cell r="W85">
            <v>82.541600000000017</v>
          </cell>
          <cell r="Y85">
            <v>12.58279461507894</v>
          </cell>
          <cell r="Z85">
            <v>8.948263663413357</v>
          </cell>
          <cell r="AA85">
            <v>0</v>
          </cell>
          <cell r="AC85">
            <v>174.84299999999999</v>
          </cell>
          <cell r="AD85">
            <v>0</v>
          </cell>
          <cell r="AE85">
            <v>90.448399999999992</v>
          </cell>
          <cell r="AF85">
            <v>81.047599999999989</v>
          </cell>
          <cell r="AG85">
            <v>93.152200000000022</v>
          </cell>
          <cell r="AH85">
            <v>78.56</v>
          </cell>
          <cell r="AI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251.739</v>
          </cell>
          <cell r="D86">
            <v>1054.6559999999999</v>
          </cell>
          <cell r="E86">
            <v>410.86200000000002</v>
          </cell>
          <cell r="F86">
            <v>248.321</v>
          </cell>
          <cell r="G86">
            <v>0</v>
          </cell>
          <cell r="H86">
            <v>1</v>
          </cell>
          <cell r="I86">
            <v>40</v>
          </cell>
          <cell r="J86">
            <v>415.43700000000001</v>
          </cell>
          <cell r="K86">
            <v>-4.5749999999999886</v>
          </cell>
          <cell r="L86">
            <v>150</v>
          </cell>
          <cell r="M86">
            <v>0</v>
          </cell>
          <cell r="N86">
            <v>50</v>
          </cell>
          <cell r="W86">
            <v>60.809000000000005</v>
          </cell>
          <cell r="X86">
            <v>50</v>
          </cell>
          <cell r="Y86">
            <v>8.1948560246016218</v>
          </cell>
          <cell r="Z86">
            <v>4.0836224900919271</v>
          </cell>
          <cell r="AA86">
            <v>0</v>
          </cell>
          <cell r="AC86">
            <v>106.81699999999999</v>
          </cell>
          <cell r="AD86">
            <v>0</v>
          </cell>
          <cell r="AE86">
            <v>76.28</v>
          </cell>
          <cell r="AF86">
            <v>68.226000000000013</v>
          </cell>
          <cell r="AG86">
            <v>67.166200000000003</v>
          </cell>
          <cell r="AH86">
            <v>61.56</v>
          </cell>
          <cell r="AI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287.233</v>
          </cell>
          <cell r="D87">
            <v>2542.4290000000001</v>
          </cell>
          <cell r="E87">
            <v>826.14</v>
          </cell>
          <cell r="F87">
            <v>844.245</v>
          </cell>
          <cell r="G87" t="str">
            <v>ябл</v>
          </cell>
          <cell r="H87">
            <v>1</v>
          </cell>
          <cell r="I87">
            <v>40</v>
          </cell>
          <cell r="J87">
            <v>836.47699999999998</v>
          </cell>
          <cell r="K87">
            <v>-10.336999999999989</v>
          </cell>
          <cell r="L87">
            <v>350</v>
          </cell>
          <cell r="M87">
            <v>0</v>
          </cell>
          <cell r="W87">
            <v>118.56779999999999</v>
          </cell>
          <cell r="Y87">
            <v>10.072254018375984</v>
          </cell>
          <cell r="Z87">
            <v>7.1203564542818549</v>
          </cell>
          <cell r="AA87">
            <v>0</v>
          </cell>
          <cell r="AC87">
            <v>233.30099999999999</v>
          </cell>
          <cell r="AD87">
            <v>0</v>
          </cell>
          <cell r="AE87">
            <v>136.0292</v>
          </cell>
          <cell r="AF87">
            <v>126.0498</v>
          </cell>
          <cell r="AG87">
            <v>138.93220000000002</v>
          </cell>
          <cell r="AH87">
            <v>89.575999999999993</v>
          </cell>
          <cell r="AI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331.26400000000001</v>
          </cell>
          <cell r="D88">
            <v>1194.2370000000001</v>
          </cell>
          <cell r="E88">
            <v>514.053</v>
          </cell>
          <cell r="F88">
            <v>360.66399999999999</v>
          </cell>
          <cell r="G88">
            <v>0</v>
          </cell>
          <cell r="H88">
            <v>1</v>
          </cell>
          <cell r="I88">
            <v>40</v>
          </cell>
          <cell r="J88">
            <v>525.00199999999995</v>
          </cell>
          <cell r="K88">
            <v>-10.948999999999955</v>
          </cell>
          <cell r="L88">
            <v>200</v>
          </cell>
          <cell r="M88">
            <v>0</v>
          </cell>
          <cell r="N88">
            <v>80</v>
          </cell>
          <cell r="W88">
            <v>91.278400000000005</v>
          </cell>
          <cell r="X88">
            <v>90</v>
          </cell>
          <cell r="Y88">
            <v>8.0047853599537238</v>
          </cell>
          <cell r="Z88">
            <v>3.9512524321197562</v>
          </cell>
          <cell r="AA88">
            <v>0</v>
          </cell>
          <cell r="AC88">
            <v>57.661000000000001</v>
          </cell>
          <cell r="AD88">
            <v>0</v>
          </cell>
          <cell r="AE88">
            <v>109.45539999999998</v>
          </cell>
          <cell r="AF88">
            <v>91.866799999999984</v>
          </cell>
          <cell r="AG88">
            <v>98.372799999999998</v>
          </cell>
          <cell r="AH88">
            <v>76.534999999999997</v>
          </cell>
          <cell r="AI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9</v>
          </cell>
          <cell r="D89">
            <v>146</v>
          </cell>
          <cell r="E89">
            <v>55</v>
          </cell>
          <cell r="F89">
            <v>77</v>
          </cell>
          <cell r="G89" t="str">
            <v>дк</v>
          </cell>
          <cell r="H89">
            <v>0.6</v>
          </cell>
          <cell r="I89">
            <v>60</v>
          </cell>
          <cell r="J89">
            <v>81</v>
          </cell>
          <cell r="K89">
            <v>-26</v>
          </cell>
          <cell r="L89">
            <v>0</v>
          </cell>
          <cell r="M89">
            <v>0</v>
          </cell>
          <cell r="W89">
            <v>3.8</v>
          </cell>
          <cell r="X89">
            <v>50</v>
          </cell>
          <cell r="Y89">
            <v>33.421052631578952</v>
          </cell>
          <cell r="Z89">
            <v>20.263157894736842</v>
          </cell>
          <cell r="AA89">
            <v>0</v>
          </cell>
          <cell r="AC89">
            <v>36</v>
          </cell>
          <cell r="AD89">
            <v>0</v>
          </cell>
          <cell r="AE89">
            <v>7</v>
          </cell>
          <cell r="AF89">
            <v>5</v>
          </cell>
          <cell r="AG89">
            <v>6.6</v>
          </cell>
          <cell r="AH89">
            <v>6</v>
          </cell>
          <cell r="AI89" t="str">
            <v>ф50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</v>
          </cell>
          <cell r="D90">
            <v>482</v>
          </cell>
          <cell r="E90">
            <v>174</v>
          </cell>
          <cell r="F90">
            <v>308</v>
          </cell>
          <cell r="G90" t="str">
            <v>ябл</v>
          </cell>
          <cell r="H90">
            <v>0.6</v>
          </cell>
          <cell r="I90">
            <v>60</v>
          </cell>
          <cell r="J90">
            <v>263</v>
          </cell>
          <cell r="K90">
            <v>-89</v>
          </cell>
          <cell r="L90">
            <v>150</v>
          </cell>
          <cell r="M90">
            <v>0</v>
          </cell>
          <cell r="W90">
            <v>32.4</v>
          </cell>
          <cell r="X90">
            <v>30</v>
          </cell>
          <cell r="Y90">
            <v>15.06172839506173</v>
          </cell>
          <cell r="Z90">
            <v>9.5061728395061724</v>
          </cell>
          <cell r="AA90">
            <v>0</v>
          </cell>
          <cell r="AC90">
            <v>12</v>
          </cell>
          <cell r="AD90">
            <v>0</v>
          </cell>
          <cell r="AE90">
            <v>7.2</v>
          </cell>
          <cell r="AF90">
            <v>7.6</v>
          </cell>
          <cell r="AG90">
            <v>11</v>
          </cell>
          <cell r="AH90">
            <v>54</v>
          </cell>
          <cell r="AI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5</v>
          </cell>
          <cell r="D91">
            <v>742</v>
          </cell>
          <cell r="E91">
            <v>258</v>
          </cell>
          <cell r="F91">
            <v>486</v>
          </cell>
          <cell r="G91" t="str">
            <v>ябл</v>
          </cell>
          <cell r="H91">
            <v>0.6</v>
          </cell>
          <cell r="I91">
            <v>60</v>
          </cell>
          <cell r="J91">
            <v>343</v>
          </cell>
          <cell r="K91">
            <v>-85</v>
          </cell>
          <cell r="L91">
            <v>200</v>
          </cell>
          <cell r="M91">
            <v>0</v>
          </cell>
          <cell r="W91">
            <v>36</v>
          </cell>
          <cell r="Y91">
            <v>19.055555555555557</v>
          </cell>
          <cell r="Z91">
            <v>13.5</v>
          </cell>
          <cell r="AA91">
            <v>0</v>
          </cell>
          <cell r="AC91">
            <v>78</v>
          </cell>
          <cell r="AD91">
            <v>0</v>
          </cell>
          <cell r="AE91">
            <v>13</v>
          </cell>
          <cell r="AF91">
            <v>14.6</v>
          </cell>
          <cell r="AG91">
            <v>23</v>
          </cell>
          <cell r="AH91">
            <v>54</v>
          </cell>
          <cell r="AI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172.25700000000001</v>
          </cell>
          <cell r="D92">
            <v>230.57900000000001</v>
          </cell>
          <cell r="E92">
            <v>239.12100000000001</v>
          </cell>
          <cell r="F92">
            <v>148.74700000000001</v>
          </cell>
          <cell r="G92">
            <v>0</v>
          </cell>
          <cell r="H92">
            <v>1</v>
          </cell>
          <cell r="I92">
            <v>30</v>
          </cell>
          <cell r="J92">
            <v>249.84700000000001</v>
          </cell>
          <cell r="K92">
            <v>-10.725999999999999</v>
          </cell>
          <cell r="L92">
            <v>100</v>
          </cell>
          <cell r="M92">
            <v>0</v>
          </cell>
          <cell r="N92">
            <v>40</v>
          </cell>
          <cell r="W92">
            <v>47.824200000000005</v>
          </cell>
          <cell r="X92">
            <v>90</v>
          </cell>
          <cell r="Y92">
            <v>7.9195679174978357</v>
          </cell>
          <cell r="Z92">
            <v>3.1102872604246388</v>
          </cell>
          <cell r="AA92">
            <v>0</v>
          </cell>
          <cell r="AC92">
            <v>0</v>
          </cell>
          <cell r="AD92">
            <v>0</v>
          </cell>
          <cell r="AE92">
            <v>48.338999999999999</v>
          </cell>
          <cell r="AF92">
            <v>46.483600000000003</v>
          </cell>
          <cell r="AG92">
            <v>48.116</v>
          </cell>
          <cell r="AH92">
            <v>44.155999999999999</v>
          </cell>
          <cell r="AI92" t="e">
            <v>#N/A</v>
          </cell>
        </row>
        <row r="93">
          <cell r="A93" t="str">
            <v xml:space="preserve"> 373 Колбаса вареная Сочинка ТМ Стародворье ВЕС ПОКОМ</v>
          </cell>
          <cell r="B93" t="str">
            <v>кг</v>
          </cell>
          <cell r="C93">
            <v>77.325000000000003</v>
          </cell>
          <cell r="D93">
            <v>38.997999999999998</v>
          </cell>
          <cell r="E93">
            <v>47.167000000000002</v>
          </cell>
          <cell r="F93">
            <v>63.768999999999998</v>
          </cell>
          <cell r="G93">
            <v>0</v>
          </cell>
          <cell r="H93">
            <v>1</v>
          </cell>
          <cell r="I93">
            <v>50</v>
          </cell>
          <cell r="J93">
            <v>51.252000000000002</v>
          </cell>
          <cell r="K93">
            <v>-4.0850000000000009</v>
          </cell>
          <cell r="L93">
            <v>0</v>
          </cell>
          <cell r="M93">
            <v>0</v>
          </cell>
          <cell r="W93">
            <v>9.4334000000000007</v>
          </cell>
          <cell r="X93">
            <v>20</v>
          </cell>
          <cell r="Y93">
            <v>8.8800432505777351</v>
          </cell>
          <cell r="Z93">
            <v>6.7599168910467053</v>
          </cell>
          <cell r="AA93">
            <v>0</v>
          </cell>
          <cell r="AC93">
            <v>0</v>
          </cell>
          <cell r="AD93">
            <v>0</v>
          </cell>
          <cell r="AE93">
            <v>13.124199999999998</v>
          </cell>
          <cell r="AF93">
            <v>11.5602</v>
          </cell>
          <cell r="AG93">
            <v>8.3274000000000008</v>
          </cell>
          <cell r="AH93">
            <v>12.163</v>
          </cell>
          <cell r="AI93" t="str">
            <v>увел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B94" t="str">
            <v>шт</v>
          </cell>
          <cell r="C94">
            <v>114</v>
          </cell>
          <cell r="D94">
            <v>1663</v>
          </cell>
          <cell r="E94">
            <v>448</v>
          </cell>
          <cell r="F94">
            <v>646</v>
          </cell>
          <cell r="G94" t="str">
            <v>ябл,дк</v>
          </cell>
          <cell r="H94">
            <v>0.6</v>
          </cell>
          <cell r="I94">
            <v>60</v>
          </cell>
          <cell r="J94">
            <v>484</v>
          </cell>
          <cell r="K94">
            <v>-36</v>
          </cell>
          <cell r="L94">
            <v>200</v>
          </cell>
          <cell r="M94">
            <v>0</v>
          </cell>
          <cell r="W94">
            <v>66.8</v>
          </cell>
          <cell r="X94">
            <v>50</v>
          </cell>
          <cell r="Y94">
            <v>13.413173652694612</v>
          </cell>
          <cell r="Z94">
            <v>9.6706586826347305</v>
          </cell>
          <cell r="AA94">
            <v>0</v>
          </cell>
          <cell r="AC94">
            <v>114</v>
          </cell>
          <cell r="AD94">
            <v>0</v>
          </cell>
          <cell r="AE94">
            <v>43</v>
          </cell>
          <cell r="AF94">
            <v>41.2</v>
          </cell>
          <cell r="AG94">
            <v>57.2</v>
          </cell>
          <cell r="AH94">
            <v>75</v>
          </cell>
          <cell r="AI94" t="str">
            <v>ф</v>
          </cell>
        </row>
        <row r="95">
          <cell r="A95" t="str">
            <v xml:space="preserve"> 377  Колбаса Молочная Дугушка 0,6кг ТМ Стародворье  ПОКОМ</v>
          </cell>
          <cell r="B95" t="str">
            <v>шт</v>
          </cell>
          <cell r="C95">
            <v>69</v>
          </cell>
          <cell r="D95">
            <v>1180</v>
          </cell>
          <cell r="E95">
            <v>477</v>
          </cell>
          <cell r="F95">
            <v>626</v>
          </cell>
          <cell r="G95" t="str">
            <v>ябл,дк</v>
          </cell>
          <cell r="H95">
            <v>0.6</v>
          </cell>
          <cell r="I95">
            <v>60</v>
          </cell>
          <cell r="J95">
            <v>558</v>
          </cell>
          <cell r="K95">
            <v>-81</v>
          </cell>
          <cell r="L95">
            <v>150</v>
          </cell>
          <cell r="M95">
            <v>0</v>
          </cell>
          <cell r="W95">
            <v>72.599999999999994</v>
          </cell>
          <cell r="X95">
            <v>70</v>
          </cell>
          <cell r="Y95">
            <v>11.652892561983473</v>
          </cell>
          <cell r="Z95">
            <v>8.6225895316804415</v>
          </cell>
          <cell r="AA95">
            <v>0</v>
          </cell>
          <cell r="AC95">
            <v>114</v>
          </cell>
          <cell r="AD95">
            <v>0</v>
          </cell>
          <cell r="AE95">
            <v>45</v>
          </cell>
          <cell r="AF95">
            <v>43.8</v>
          </cell>
          <cell r="AG95">
            <v>57.4</v>
          </cell>
          <cell r="AH95">
            <v>107</v>
          </cell>
          <cell r="AI95" t="str">
            <v>ф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B96" t="str">
            <v>шт</v>
          </cell>
          <cell r="C96">
            <v>1105</v>
          </cell>
          <cell r="D96">
            <v>7688</v>
          </cell>
          <cell r="E96">
            <v>2076</v>
          </cell>
          <cell r="F96">
            <v>2219</v>
          </cell>
          <cell r="G96">
            <v>0</v>
          </cell>
          <cell r="H96">
            <v>0.28000000000000003</v>
          </cell>
          <cell r="I96">
            <v>35</v>
          </cell>
          <cell r="J96">
            <v>2090</v>
          </cell>
          <cell r="K96">
            <v>-14</v>
          </cell>
          <cell r="L96">
            <v>400</v>
          </cell>
          <cell r="M96">
            <v>0</v>
          </cell>
          <cell r="W96">
            <v>362.4</v>
          </cell>
          <cell r="Y96">
            <v>7.2268211920529808</v>
          </cell>
          <cell r="Z96">
            <v>6.123068432671082</v>
          </cell>
          <cell r="AA96">
            <v>0</v>
          </cell>
          <cell r="AC96">
            <v>264</v>
          </cell>
          <cell r="AD96">
            <v>0</v>
          </cell>
          <cell r="AE96">
            <v>389.8</v>
          </cell>
          <cell r="AF96">
            <v>390.8</v>
          </cell>
          <cell r="AG96">
            <v>407.6</v>
          </cell>
          <cell r="AH96">
            <v>373</v>
          </cell>
          <cell r="AI96" t="str">
            <v>оконч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B97" t="str">
            <v>шт</v>
          </cell>
          <cell r="C97">
            <v>420</v>
          </cell>
          <cell r="D97">
            <v>361</v>
          </cell>
          <cell r="E97">
            <v>440</v>
          </cell>
          <cell r="F97">
            <v>324</v>
          </cell>
          <cell r="G97">
            <v>0</v>
          </cell>
          <cell r="H97">
            <v>0.4</v>
          </cell>
          <cell r="I97" t="e">
            <v>#N/A</v>
          </cell>
          <cell r="J97">
            <v>464</v>
          </cell>
          <cell r="K97">
            <v>-24</v>
          </cell>
          <cell r="L97">
            <v>100</v>
          </cell>
          <cell r="M97">
            <v>0</v>
          </cell>
          <cell r="W97">
            <v>59.2</v>
          </cell>
          <cell r="X97">
            <v>50</v>
          </cell>
          <cell r="Y97">
            <v>8.0067567567567561</v>
          </cell>
          <cell r="Z97">
            <v>5.4729729729729728</v>
          </cell>
          <cell r="AA97">
            <v>0</v>
          </cell>
          <cell r="AC97">
            <v>144</v>
          </cell>
          <cell r="AD97">
            <v>0</v>
          </cell>
          <cell r="AE97">
            <v>103.8</v>
          </cell>
          <cell r="AF97">
            <v>83</v>
          </cell>
          <cell r="AG97">
            <v>69.599999999999994</v>
          </cell>
          <cell r="AH97">
            <v>62</v>
          </cell>
          <cell r="AI97" t="e">
            <v>#N/A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291</v>
          </cell>
          <cell r="D98">
            <v>532</v>
          </cell>
          <cell r="E98">
            <v>473</v>
          </cell>
          <cell r="F98">
            <v>328</v>
          </cell>
          <cell r="G98">
            <v>0</v>
          </cell>
          <cell r="H98">
            <v>0.33</v>
          </cell>
          <cell r="I98">
            <v>60</v>
          </cell>
          <cell r="J98">
            <v>495</v>
          </cell>
          <cell r="K98">
            <v>-22</v>
          </cell>
          <cell r="L98">
            <v>180</v>
          </cell>
          <cell r="M98">
            <v>0</v>
          </cell>
          <cell r="N98">
            <v>70</v>
          </cell>
          <cell r="W98">
            <v>83.4</v>
          </cell>
          <cell r="X98">
            <v>90</v>
          </cell>
          <cell r="Y98">
            <v>8.0095923261390887</v>
          </cell>
          <cell r="Z98">
            <v>3.9328537170263784</v>
          </cell>
          <cell r="AA98">
            <v>0</v>
          </cell>
          <cell r="AC98">
            <v>56</v>
          </cell>
          <cell r="AD98">
            <v>0</v>
          </cell>
          <cell r="AE98">
            <v>119.6</v>
          </cell>
          <cell r="AF98">
            <v>102.2</v>
          </cell>
          <cell r="AG98">
            <v>94</v>
          </cell>
          <cell r="AH98">
            <v>99</v>
          </cell>
          <cell r="AI98">
            <v>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121</v>
          </cell>
          <cell r="D99">
            <v>517</v>
          </cell>
          <cell r="E99">
            <v>333</v>
          </cell>
          <cell r="F99">
            <v>288</v>
          </cell>
          <cell r="G99">
            <v>0</v>
          </cell>
          <cell r="H99">
            <v>0.35</v>
          </cell>
          <cell r="I99" t="e">
            <v>#N/A</v>
          </cell>
          <cell r="J99">
            <v>384</v>
          </cell>
          <cell r="K99">
            <v>-51</v>
          </cell>
          <cell r="L99">
            <v>0</v>
          </cell>
          <cell r="M99">
            <v>0</v>
          </cell>
          <cell r="W99">
            <v>42.6</v>
          </cell>
          <cell r="X99">
            <v>50</v>
          </cell>
          <cell r="Y99">
            <v>7.9342723004694831</v>
          </cell>
          <cell r="Z99">
            <v>6.76056338028169</v>
          </cell>
          <cell r="AA99">
            <v>0</v>
          </cell>
          <cell r="AC99">
            <v>120</v>
          </cell>
          <cell r="AD99">
            <v>0</v>
          </cell>
          <cell r="AE99">
            <v>58.8</v>
          </cell>
          <cell r="AF99">
            <v>52.4</v>
          </cell>
          <cell r="AG99">
            <v>50.6</v>
          </cell>
          <cell r="AH99">
            <v>72</v>
          </cell>
          <cell r="AI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C100">
            <v>9</v>
          </cell>
          <cell r="D100">
            <v>522</v>
          </cell>
          <cell r="E100">
            <v>161</v>
          </cell>
          <cell r="F100">
            <v>370</v>
          </cell>
          <cell r="G100" t="str">
            <v>ябл</v>
          </cell>
          <cell r="H100">
            <v>0.33</v>
          </cell>
          <cell r="I100" t="e">
            <v>#N/A</v>
          </cell>
          <cell r="J100">
            <v>252</v>
          </cell>
          <cell r="K100">
            <v>-91</v>
          </cell>
          <cell r="L100">
            <v>200</v>
          </cell>
          <cell r="M100">
            <v>0</v>
          </cell>
          <cell r="W100">
            <v>27.4</v>
          </cell>
          <cell r="Y100">
            <v>20.802919708029197</v>
          </cell>
          <cell r="Z100">
            <v>13.503649635036497</v>
          </cell>
          <cell r="AA100">
            <v>0</v>
          </cell>
          <cell r="AC100">
            <v>24</v>
          </cell>
          <cell r="AD100">
            <v>0</v>
          </cell>
          <cell r="AE100">
            <v>4.8</v>
          </cell>
          <cell r="AF100">
            <v>6.8</v>
          </cell>
          <cell r="AG100">
            <v>15.2</v>
          </cell>
          <cell r="AH100">
            <v>26</v>
          </cell>
          <cell r="AI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2085</v>
          </cell>
          <cell r="D101">
            <v>5099</v>
          </cell>
          <cell r="E101">
            <v>5193</v>
          </cell>
          <cell r="F101">
            <v>1906</v>
          </cell>
          <cell r="G101">
            <v>0</v>
          </cell>
          <cell r="H101">
            <v>0.35</v>
          </cell>
          <cell r="I101">
            <v>40</v>
          </cell>
          <cell r="J101">
            <v>5209</v>
          </cell>
          <cell r="K101">
            <v>-16</v>
          </cell>
          <cell r="L101">
            <v>700</v>
          </cell>
          <cell r="M101">
            <v>300</v>
          </cell>
          <cell r="N101">
            <v>700</v>
          </cell>
          <cell r="W101">
            <v>533.4</v>
          </cell>
          <cell r="X101">
            <v>700</v>
          </cell>
          <cell r="Y101">
            <v>8.0727409073865779</v>
          </cell>
          <cell r="Z101">
            <v>3.5733033370828649</v>
          </cell>
          <cell r="AA101">
            <v>0</v>
          </cell>
          <cell r="AC101">
            <v>1152</v>
          </cell>
          <cell r="AD101">
            <v>1374</v>
          </cell>
          <cell r="AE101">
            <v>667</v>
          </cell>
          <cell r="AF101">
            <v>583.6</v>
          </cell>
          <cell r="AG101">
            <v>550.4</v>
          </cell>
          <cell r="AH101">
            <v>601</v>
          </cell>
          <cell r="AI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4780</v>
          </cell>
          <cell r="D102">
            <v>13968</v>
          </cell>
          <cell r="E102">
            <v>12007</v>
          </cell>
          <cell r="F102">
            <v>6554</v>
          </cell>
          <cell r="G102" t="str">
            <v>борд</v>
          </cell>
          <cell r="H102">
            <v>0.35</v>
          </cell>
          <cell r="I102">
            <v>45</v>
          </cell>
          <cell r="J102">
            <v>12080</v>
          </cell>
          <cell r="K102">
            <v>-73</v>
          </cell>
          <cell r="L102">
            <v>2200</v>
          </cell>
          <cell r="M102">
            <v>1000</v>
          </cell>
          <cell r="N102">
            <v>1500</v>
          </cell>
          <cell r="W102">
            <v>1615.4</v>
          </cell>
          <cell r="X102">
            <v>2500</v>
          </cell>
          <cell r="Y102">
            <v>8.5142998638108196</v>
          </cell>
          <cell r="Z102">
            <v>4.0571994552432828</v>
          </cell>
          <cell r="AA102">
            <v>0</v>
          </cell>
          <cell r="AC102">
            <v>2022</v>
          </cell>
          <cell r="AD102">
            <v>1908</v>
          </cell>
          <cell r="AE102">
            <v>1467.2</v>
          </cell>
          <cell r="AF102">
            <v>1475</v>
          </cell>
          <cell r="AG102">
            <v>1770.4</v>
          </cell>
          <cell r="AH102">
            <v>1815</v>
          </cell>
          <cell r="AI102" t="str">
            <v>продмарт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382</v>
          </cell>
          <cell r="D103">
            <v>376</v>
          </cell>
          <cell r="E103">
            <v>208</v>
          </cell>
          <cell r="F103">
            <v>535</v>
          </cell>
          <cell r="G103" t="str">
            <v>лидер</v>
          </cell>
          <cell r="H103">
            <v>0.11</v>
          </cell>
          <cell r="I103">
            <v>120</v>
          </cell>
          <cell r="J103">
            <v>215</v>
          </cell>
          <cell r="K103">
            <v>-7</v>
          </cell>
          <cell r="L103">
            <v>0</v>
          </cell>
          <cell r="M103">
            <v>0</v>
          </cell>
          <cell r="W103">
            <v>34.4</v>
          </cell>
          <cell r="Y103">
            <v>15.552325581395349</v>
          </cell>
          <cell r="Z103">
            <v>15.552325581395349</v>
          </cell>
          <cell r="AA103">
            <v>0</v>
          </cell>
          <cell r="AC103">
            <v>36</v>
          </cell>
          <cell r="AD103">
            <v>0</v>
          </cell>
          <cell r="AE103">
            <v>23.4</v>
          </cell>
          <cell r="AF103">
            <v>32.200000000000003</v>
          </cell>
          <cell r="AG103">
            <v>27.4</v>
          </cell>
          <cell r="AH103">
            <v>31</v>
          </cell>
          <cell r="AI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440</v>
          </cell>
          <cell r="D104">
            <v>396</v>
          </cell>
          <cell r="E104">
            <v>233</v>
          </cell>
          <cell r="F104">
            <v>573</v>
          </cell>
          <cell r="G104" t="str">
            <v>лидер</v>
          </cell>
          <cell r="H104">
            <v>0.11</v>
          </cell>
          <cell r="I104">
            <v>120</v>
          </cell>
          <cell r="J104">
            <v>258</v>
          </cell>
          <cell r="K104">
            <v>-25</v>
          </cell>
          <cell r="L104">
            <v>0</v>
          </cell>
          <cell r="M104">
            <v>0</v>
          </cell>
          <cell r="W104">
            <v>39.4</v>
          </cell>
          <cell r="Y104">
            <v>14.543147208121828</v>
          </cell>
          <cell r="Z104">
            <v>14.543147208121828</v>
          </cell>
          <cell r="AA104">
            <v>0</v>
          </cell>
          <cell r="AC104">
            <v>36</v>
          </cell>
          <cell r="AD104">
            <v>0</v>
          </cell>
          <cell r="AE104">
            <v>28.4</v>
          </cell>
          <cell r="AF104">
            <v>27.2</v>
          </cell>
          <cell r="AG104">
            <v>30</v>
          </cell>
          <cell r="AH104">
            <v>44</v>
          </cell>
          <cell r="AI104" t="e">
            <v>#N/A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B105" t="str">
            <v>шт</v>
          </cell>
          <cell r="D105">
            <v>200</v>
          </cell>
          <cell r="E105">
            <v>58</v>
          </cell>
          <cell r="F105">
            <v>142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157</v>
          </cell>
          <cell r="K105">
            <v>-99</v>
          </cell>
          <cell r="L105">
            <v>0</v>
          </cell>
          <cell r="M105">
            <v>100</v>
          </cell>
          <cell r="N105">
            <v>100</v>
          </cell>
          <cell r="W105">
            <v>11.6</v>
          </cell>
          <cell r="Y105">
            <v>29.482758620689655</v>
          </cell>
          <cell r="Z105">
            <v>12.241379310344827</v>
          </cell>
          <cell r="AA105">
            <v>0</v>
          </cell>
          <cell r="AC105">
            <v>0</v>
          </cell>
          <cell r="AD105">
            <v>0</v>
          </cell>
          <cell r="AE105">
            <v>97.2</v>
          </cell>
          <cell r="AF105">
            <v>42</v>
          </cell>
          <cell r="AG105">
            <v>0.4</v>
          </cell>
          <cell r="AH105">
            <v>44</v>
          </cell>
          <cell r="AI105" t="e">
            <v>#N/A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B106" t="str">
            <v>шт</v>
          </cell>
          <cell r="C106">
            <v>41</v>
          </cell>
          <cell r="D106">
            <v>90</v>
          </cell>
          <cell r="E106">
            <v>2</v>
          </cell>
          <cell r="G106" t="str">
            <v>лидер</v>
          </cell>
          <cell r="H106">
            <v>0.06</v>
          </cell>
          <cell r="I106">
            <v>60</v>
          </cell>
          <cell r="J106">
            <v>373</v>
          </cell>
          <cell r="K106">
            <v>-371</v>
          </cell>
          <cell r="L106">
            <v>0</v>
          </cell>
          <cell r="M106">
            <v>200</v>
          </cell>
          <cell r="N106">
            <v>300</v>
          </cell>
          <cell r="W106">
            <v>0.4</v>
          </cell>
          <cell r="Y106">
            <v>1250</v>
          </cell>
          <cell r="Z106">
            <v>0</v>
          </cell>
          <cell r="AA106">
            <v>0</v>
          </cell>
          <cell r="AC106">
            <v>0</v>
          </cell>
          <cell r="AD106">
            <v>0</v>
          </cell>
          <cell r="AE106">
            <v>79.599999999999994</v>
          </cell>
          <cell r="AF106">
            <v>76.400000000000006</v>
          </cell>
          <cell r="AG106">
            <v>0.4</v>
          </cell>
          <cell r="AH106">
            <v>0</v>
          </cell>
          <cell r="AI106" t="e">
            <v>#N/A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B107" t="str">
            <v>шт</v>
          </cell>
          <cell r="C107">
            <v>-1</v>
          </cell>
          <cell r="D107">
            <v>768</v>
          </cell>
          <cell r="E107">
            <v>292</v>
          </cell>
          <cell r="F107">
            <v>455</v>
          </cell>
          <cell r="G107" t="str">
            <v>лидер</v>
          </cell>
          <cell r="H107">
            <v>0.06</v>
          </cell>
          <cell r="I107">
            <v>60</v>
          </cell>
          <cell r="J107">
            <v>400</v>
          </cell>
          <cell r="K107">
            <v>-108</v>
          </cell>
          <cell r="L107">
            <v>0</v>
          </cell>
          <cell r="M107">
            <v>200</v>
          </cell>
          <cell r="N107">
            <v>100</v>
          </cell>
          <cell r="W107">
            <v>54.4</v>
          </cell>
          <cell r="Y107">
            <v>13.878676470588236</v>
          </cell>
          <cell r="Z107">
            <v>8.3639705882352935</v>
          </cell>
          <cell r="AA107">
            <v>0</v>
          </cell>
          <cell r="AC107">
            <v>20</v>
          </cell>
          <cell r="AD107">
            <v>0</v>
          </cell>
          <cell r="AE107">
            <v>102.4</v>
          </cell>
          <cell r="AF107">
            <v>85</v>
          </cell>
          <cell r="AG107">
            <v>0.6</v>
          </cell>
          <cell r="AH107">
            <v>112</v>
          </cell>
          <cell r="AI107" t="e">
            <v>#N/A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B108" t="str">
            <v>шт</v>
          </cell>
          <cell r="C108">
            <v>35</v>
          </cell>
          <cell r="D108">
            <v>96</v>
          </cell>
          <cell r="E108">
            <v>71</v>
          </cell>
          <cell r="F108">
            <v>59</v>
          </cell>
          <cell r="G108">
            <v>0</v>
          </cell>
          <cell r="H108">
            <v>0.28000000000000003</v>
          </cell>
          <cell r="I108" t="e">
            <v>#N/A</v>
          </cell>
          <cell r="J108">
            <v>84</v>
          </cell>
          <cell r="K108">
            <v>-13</v>
          </cell>
          <cell r="L108">
            <v>0</v>
          </cell>
          <cell r="M108">
            <v>0</v>
          </cell>
          <cell r="W108">
            <v>8.1999999999999993</v>
          </cell>
          <cell r="X108">
            <v>20</v>
          </cell>
          <cell r="Y108">
            <v>9.6341463414634152</v>
          </cell>
          <cell r="Z108">
            <v>7.1951219512195133</v>
          </cell>
          <cell r="AA108">
            <v>0</v>
          </cell>
          <cell r="AC108">
            <v>30</v>
          </cell>
          <cell r="AD108">
            <v>0</v>
          </cell>
          <cell r="AE108">
            <v>7.2</v>
          </cell>
          <cell r="AF108">
            <v>8.8000000000000007</v>
          </cell>
          <cell r="AG108">
            <v>7.8</v>
          </cell>
          <cell r="AH108">
            <v>6</v>
          </cell>
          <cell r="AI108" t="e">
            <v>#N/A</v>
          </cell>
        </row>
        <row r="109">
          <cell r="A109" t="str">
            <v xml:space="preserve"> 421  Сосиски Царедворские 0,33 кг ТМ Стародворье  ПОКОМ</v>
          </cell>
          <cell r="B109" t="str">
            <v>шт</v>
          </cell>
          <cell r="C109">
            <v>118</v>
          </cell>
          <cell r="D109">
            <v>997</v>
          </cell>
          <cell r="E109">
            <v>506</v>
          </cell>
          <cell r="F109">
            <v>607</v>
          </cell>
          <cell r="G109" t="str">
            <v>лид, я</v>
          </cell>
          <cell r="H109">
            <v>0.33</v>
          </cell>
          <cell r="I109">
            <v>40</v>
          </cell>
          <cell r="J109">
            <v>738</v>
          </cell>
          <cell r="K109">
            <v>-232</v>
          </cell>
          <cell r="L109">
            <v>250</v>
          </cell>
          <cell r="M109">
            <v>0</v>
          </cell>
          <cell r="N109">
            <v>100</v>
          </cell>
          <cell r="W109">
            <v>96.4</v>
          </cell>
          <cell r="Y109">
            <v>9.9273858921161828</v>
          </cell>
          <cell r="Z109">
            <v>6.296680497925311</v>
          </cell>
          <cell r="AA109">
            <v>0</v>
          </cell>
          <cell r="AC109">
            <v>24</v>
          </cell>
          <cell r="AD109">
            <v>0</v>
          </cell>
          <cell r="AE109">
            <v>34.4</v>
          </cell>
          <cell r="AF109">
            <v>30.4</v>
          </cell>
          <cell r="AG109">
            <v>55.4</v>
          </cell>
          <cell r="AH109">
            <v>115</v>
          </cell>
          <cell r="AI109" t="e">
            <v>#N/A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B110" t="str">
            <v>шт</v>
          </cell>
          <cell r="C110">
            <v>8</v>
          </cell>
          <cell r="D110">
            <v>318</v>
          </cell>
          <cell r="E110">
            <v>132</v>
          </cell>
          <cell r="F110">
            <v>138</v>
          </cell>
          <cell r="G110" t="str">
            <v>нов</v>
          </cell>
          <cell r="H110">
            <v>0.15</v>
          </cell>
          <cell r="I110" t="e">
            <v>#N/A</v>
          </cell>
          <cell r="J110">
            <v>219</v>
          </cell>
          <cell r="K110">
            <v>-87</v>
          </cell>
          <cell r="L110">
            <v>0</v>
          </cell>
          <cell r="M110">
            <v>0</v>
          </cell>
          <cell r="N110">
            <v>100</v>
          </cell>
          <cell r="W110">
            <v>26.4</v>
          </cell>
          <cell r="Y110">
            <v>9.0151515151515156</v>
          </cell>
          <cell r="Z110">
            <v>5.2272727272727275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1.8</v>
          </cell>
          <cell r="AH110">
            <v>53</v>
          </cell>
          <cell r="AI110" t="e">
            <v>#N/A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B111" t="str">
            <v>шт</v>
          </cell>
          <cell r="C111">
            <v>79</v>
          </cell>
          <cell r="D111">
            <v>606</v>
          </cell>
          <cell r="E111">
            <v>278</v>
          </cell>
          <cell r="F111">
            <v>401</v>
          </cell>
          <cell r="G111" t="str">
            <v>лид, я</v>
          </cell>
          <cell r="H111">
            <v>0.28000000000000003</v>
          </cell>
          <cell r="I111">
            <v>40</v>
          </cell>
          <cell r="J111">
            <v>418</v>
          </cell>
          <cell r="K111">
            <v>-140</v>
          </cell>
          <cell r="L111">
            <v>300</v>
          </cell>
          <cell r="M111">
            <v>0</v>
          </cell>
          <cell r="W111">
            <v>38.799999999999997</v>
          </cell>
          <cell r="Y111">
            <v>18.067010309278352</v>
          </cell>
          <cell r="Z111">
            <v>10.335051546391753</v>
          </cell>
          <cell r="AA111">
            <v>0</v>
          </cell>
          <cell r="AC111">
            <v>84</v>
          </cell>
          <cell r="AD111">
            <v>0</v>
          </cell>
          <cell r="AE111">
            <v>3.4</v>
          </cell>
          <cell r="AF111">
            <v>8</v>
          </cell>
          <cell r="AG111">
            <v>27</v>
          </cell>
          <cell r="AH111">
            <v>30</v>
          </cell>
          <cell r="AI111" t="e">
            <v>#N/A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B112" t="str">
            <v>кг</v>
          </cell>
          <cell r="D112">
            <v>369.07499999999999</v>
          </cell>
          <cell r="E112">
            <v>0</v>
          </cell>
          <cell r="F112">
            <v>369.07499999999999</v>
          </cell>
          <cell r="G112" t="str">
            <v>н</v>
          </cell>
          <cell r="H112">
            <v>0</v>
          </cell>
          <cell r="I112" t="e">
            <v>#N/A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W112">
            <v>0</v>
          </cell>
          <cell r="Y112" t="e">
            <v>#DIV/0!</v>
          </cell>
          <cell r="Z112" t="e">
            <v>#DIV/0!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B113" t="str">
            <v>шт</v>
          </cell>
          <cell r="C113">
            <v>-8</v>
          </cell>
          <cell r="D113">
            <v>480</v>
          </cell>
          <cell r="E113">
            <v>119</v>
          </cell>
          <cell r="F113">
            <v>351</v>
          </cell>
          <cell r="G113" t="str">
            <v>нов</v>
          </cell>
          <cell r="H113">
            <v>0.33</v>
          </cell>
          <cell r="I113" t="e">
            <v>#N/A</v>
          </cell>
          <cell r="J113">
            <v>147</v>
          </cell>
          <cell r="K113">
            <v>-28</v>
          </cell>
          <cell r="L113">
            <v>0</v>
          </cell>
          <cell r="M113">
            <v>0</v>
          </cell>
          <cell r="W113">
            <v>19</v>
          </cell>
          <cell r="Y113">
            <v>18.473684210526315</v>
          </cell>
          <cell r="Z113">
            <v>18.473684210526315</v>
          </cell>
          <cell r="AA113">
            <v>0</v>
          </cell>
          <cell r="AC113">
            <v>24</v>
          </cell>
          <cell r="AD113">
            <v>0</v>
          </cell>
          <cell r="AE113">
            <v>13.8</v>
          </cell>
          <cell r="AF113">
            <v>13.2</v>
          </cell>
          <cell r="AG113">
            <v>17.399999999999999</v>
          </cell>
          <cell r="AH113">
            <v>47</v>
          </cell>
          <cell r="AI113" t="e">
            <v>#N/A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-566</v>
          </cell>
          <cell r="D114">
            <v>53</v>
          </cell>
          <cell r="E114">
            <v>1116</v>
          </cell>
          <cell r="F114">
            <v>-1653</v>
          </cell>
          <cell r="G114" t="str">
            <v>ак</v>
          </cell>
          <cell r="H114">
            <v>0</v>
          </cell>
          <cell r="I114">
            <v>0</v>
          </cell>
          <cell r="J114">
            <v>1142</v>
          </cell>
          <cell r="K114">
            <v>-26</v>
          </cell>
          <cell r="L114">
            <v>0</v>
          </cell>
          <cell r="M114">
            <v>0</v>
          </cell>
          <cell r="W114">
            <v>223.2</v>
          </cell>
          <cell r="Y114">
            <v>-7.405913978494624</v>
          </cell>
          <cell r="Z114">
            <v>-7.405913978494624</v>
          </cell>
          <cell r="AA114">
            <v>0</v>
          </cell>
          <cell r="AC114">
            <v>0</v>
          </cell>
          <cell r="AD114">
            <v>0</v>
          </cell>
          <cell r="AE114">
            <v>225</v>
          </cell>
          <cell r="AF114">
            <v>226.2</v>
          </cell>
          <cell r="AG114">
            <v>236.2</v>
          </cell>
          <cell r="AH114">
            <v>239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-95.774000000000001</v>
          </cell>
          <cell r="D115">
            <v>21.231999999999999</v>
          </cell>
          <cell r="E115">
            <v>443.61</v>
          </cell>
          <cell r="F115">
            <v>-532.34</v>
          </cell>
          <cell r="G115" t="str">
            <v>ак</v>
          </cell>
          <cell r="H115">
            <v>0</v>
          </cell>
          <cell r="I115">
            <v>0</v>
          </cell>
          <cell r="J115">
            <v>422.73099999999999</v>
          </cell>
          <cell r="K115">
            <v>20.879000000000019</v>
          </cell>
          <cell r="L115">
            <v>0</v>
          </cell>
          <cell r="M115">
            <v>0</v>
          </cell>
          <cell r="W115">
            <v>88.722000000000008</v>
          </cell>
          <cell r="Y115">
            <v>-6.0000901692928474</v>
          </cell>
          <cell r="Z115">
            <v>-6.0000901692928474</v>
          </cell>
          <cell r="AA115">
            <v>0</v>
          </cell>
          <cell r="AC115">
            <v>0</v>
          </cell>
          <cell r="AD115">
            <v>0</v>
          </cell>
          <cell r="AE115">
            <v>98.855999999999995</v>
          </cell>
          <cell r="AF115">
            <v>83.910600000000002</v>
          </cell>
          <cell r="AG115">
            <v>82.710999999999999</v>
          </cell>
          <cell r="AH115">
            <v>82.293000000000006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-105.995</v>
          </cell>
          <cell r="D116">
            <v>7.181</v>
          </cell>
          <cell r="E116">
            <v>294.959</v>
          </cell>
          <cell r="F116">
            <v>-398.79599999999999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301.00599999999997</v>
          </cell>
          <cell r="K116">
            <v>-6.0469999999999686</v>
          </cell>
          <cell r="L116">
            <v>0</v>
          </cell>
          <cell r="M116">
            <v>0</v>
          </cell>
          <cell r="W116">
            <v>58.991799999999998</v>
          </cell>
          <cell r="Y116">
            <v>-6.7601937896453403</v>
          </cell>
          <cell r="Z116">
            <v>-6.7601937896453403</v>
          </cell>
          <cell r="AA116">
            <v>0</v>
          </cell>
          <cell r="AC116">
            <v>0</v>
          </cell>
          <cell r="AD116">
            <v>0</v>
          </cell>
          <cell r="AE116">
            <v>58.606200000000001</v>
          </cell>
          <cell r="AF116">
            <v>52.854600000000005</v>
          </cell>
          <cell r="AG116">
            <v>50.355800000000002</v>
          </cell>
          <cell r="AH116">
            <v>72.397000000000006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-215</v>
          </cell>
          <cell r="D117">
            <v>390</v>
          </cell>
          <cell r="E117">
            <v>338</v>
          </cell>
          <cell r="F117">
            <v>-171</v>
          </cell>
          <cell r="G117" t="str">
            <v>ак</v>
          </cell>
          <cell r="H117">
            <v>0</v>
          </cell>
          <cell r="I117">
            <v>0</v>
          </cell>
          <cell r="J117">
            <v>347</v>
          </cell>
          <cell r="K117">
            <v>-9</v>
          </cell>
          <cell r="L117">
            <v>0</v>
          </cell>
          <cell r="M117">
            <v>0</v>
          </cell>
          <cell r="W117">
            <v>67.599999999999994</v>
          </cell>
          <cell r="Y117">
            <v>-2.5295857988165684</v>
          </cell>
          <cell r="Z117">
            <v>-2.5295857988165684</v>
          </cell>
          <cell r="AA117">
            <v>0</v>
          </cell>
          <cell r="AC117">
            <v>0</v>
          </cell>
          <cell r="AD117">
            <v>0</v>
          </cell>
          <cell r="AE117">
            <v>91</v>
          </cell>
          <cell r="AF117">
            <v>83.4</v>
          </cell>
          <cell r="AG117">
            <v>85</v>
          </cell>
          <cell r="AH117">
            <v>105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-206</v>
          </cell>
          <cell r="D118">
            <v>9</v>
          </cell>
          <cell r="E118">
            <v>432</v>
          </cell>
          <cell r="F118">
            <v>-636</v>
          </cell>
          <cell r="G118" t="str">
            <v>ак</v>
          </cell>
          <cell r="H118">
            <v>0</v>
          </cell>
          <cell r="I118">
            <v>0</v>
          </cell>
          <cell r="J118">
            <v>441</v>
          </cell>
          <cell r="K118">
            <v>-9</v>
          </cell>
          <cell r="L118">
            <v>0</v>
          </cell>
          <cell r="M118">
            <v>0</v>
          </cell>
          <cell r="W118">
            <v>86.4</v>
          </cell>
          <cell r="Y118">
            <v>-7.3611111111111107</v>
          </cell>
          <cell r="Z118">
            <v>-7.3611111111111107</v>
          </cell>
          <cell r="AA118">
            <v>0</v>
          </cell>
          <cell r="AC118">
            <v>0</v>
          </cell>
          <cell r="AD118">
            <v>0</v>
          </cell>
          <cell r="AE118">
            <v>99.8</v>
          </cell>
          <cell r="AF118">
            <v>94</v>
          </cell>
          <cell r="AG118">
            <v>93.4</v>
          </cell>
          <cell r="AH118">
            <v>99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24.02.2024 - 01.03.2024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</v>
          </cell>
          <cell r="F7">
            <v>45.7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461.209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451.46199999999999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939.71100000000001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</v>
          </cell>
          <cell r="F11">
            <v>136.63999999999999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167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1213</v>
          </cell>
          <cell r="F13">
            <v>2460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176</v>
          </cell>
          <cell r="F15">
            <v>2402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799</v>
          </cell>
          <cell r="F16">
            <v>4634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178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98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3</v>
          </cell>
          <cell r="F19">
            <v>173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246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215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10</v>
          </cell>
          <cell r="F22">
            <v>255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30</v>
          </cell>
        </row>
        <row r="24">
          <cell r="A24" t="str">
            <v xml:space="preserve"> 068  Колбаса Особая ТМ Особый рецепт, 0,5 кг, ПОКОМ</v>
          </cell>
          <cell r="F24">
            <v>89</v>
          </cell>
        </row>
        <row r="25">
          <cell r="A25" t="str">
            <v xml:space="preserve"> 079  Колбаса Сервелат Кремлевский,  0.35 кг, ПОКОМ</v>
          </cell>
          <cell r="F25">
            <v>33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11</v>
          </cell>
          <cell r="F26">
            <v>934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3</v>
          </cell>
          <cell r="F27">
            <v>246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4</v>
          </cell>
          <cell r="F28">
            <v>767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360</v>
          </cell>
          <cell r="F29">
            <v>599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212</v>
          </cell>
          <cell r="F30">
            <v>885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4</v>
          </cell>
          <cell r="F31">
            <v>816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518.61</v>
          </cell>
        </row>
        <row r="33">
          <cell r="A33" t="str">
            <v xml:space="preserve"> 201  Ветчина Нежная ТМ Особый рецепт, (2,5кг), ПОКОМ</v>
          </cell>
          <cell r="D33">
            <v>25</v>
          </cell>
          <cell r="F33">
            <v>5191.9660000000003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327.416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2.4510000000000001</v>
          </cell>
          <cell r="F35">
            <v>692.47900000000004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295.97399999999999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27.501000000000001</v>
          </cell>
          <cell r="F37">
            <v>7519.0550000000003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2.6</v>
          </cell>
          <cell r="F38">
            <v>185.39699999999999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71.061999999999998</v>
          </cell>
        </row>
        <row r="40">
          <cell r="A40" t="str">
            <v xml:space="preserve"> 229  Колбаса Молочная Дугушка, в/у, ВЕС, ТМ Стародворье   ПОКОМ</v>
          </cell>
          <cell r="F40">
            <v>496.96800000000002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</v>
          </cell>
          <cell r="F41">
            <v>5231.7520000000004</v>
          </cell>
        </row>
        <row r="42">
          <cell r="A42" t="str">
            <v xml:space="preserve"> 231  Колбаса Молочная по-стародворски, ВЕС   ПОКОМ</v>
          </cell>
          <cell r="F42">
            <v>34.664999999999999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17.5</v>
          </cell>
          <cell r="F43">
            <v>4820.1139999999996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0.85</v>
          </cell>
          <cell r="F44">
            <v>300.44499999999999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F45">
            <v>386.12</v>
          </cell>
        </row>
        <row r="46">
          <cell r="A46" t="str">
            <v xml:space="preserve"> 240  Колбаса Салями охотничья, ВЕС. ПОКОМ</v>
          </cell>
          <cell r="D46">
            <v>0.3</v>
          </cell>
          <cell r="F46">
            <v>29.263000000000002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0.85</v>
          </cell>
          <cell r="F47">
            <v>490.32600000000002</v>
          </cell>
        </row>
        <row r="48">
          <cell r="A48" t="str">
            <v xml:space="preserve"> 243  Колбаса Сервелат Зернистый, ВЕС.  ПОКОМ</v>
          </cell>
          <cell r="F48">
            <v>42.402999999999999</v>
          </cell>
        </row>
        <row r="49">
          <cell r="A49" t="str">
            <v xml:space="preserve"> 244  Колбаса Сервелат Кремлевский, ВЕС. ПОКОМ</v>
          </cell>
          <cell r="F49">
            <v>21.702999999999999</v>
          </cell>
        </row>
        <row r="50">
          <cell r="A50" t="str">
            <v xml:space="preserve"> 247  Сардельки Нежные, ВЕС.  ПОКОМ</v>
          </cell>
          <cell r="D50">
            <v>1.3</v>
          </cell>
          <cell r="F50">
            <v>134.35499999999999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188.327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6.5</v>
          </cell>
          <cell r="F52">
            <v>1119.4939999999999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F53">
            <v>78.400000000000006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175.86199999999999</v>
          </cell>
        </row>
        <row r="55">
          <cell r="A55" t="str">
            <v xml:space="preserve"> 263  Шпикачки Стародворские, ВЕС.  ПОКОМ</v>
          </cell>
          <cell r="F55">
            <v>105.55500000000001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0.7</v>
          </cell>
          <cell r="F56">
            <v>319.149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1.4</v>
          </cell>
          <cell r="F57">
            <v>279.92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1.4</v>
          </cell>
          <cell r="F58">
            <v>252.53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10</v>
          </cell>
          <cell r="F59">
            <v>1418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426</v>
          </cell>
          <cell r="F60">
            <v>3233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354</v>
          </cell>
          <cell r="F61">
            <v>3306</v>
          </cell>
        </row>
        <row r="62">
          <cell r="A62" t="str">
            <v xml:space="preserve"> 283  Сосиски Сочинки, ВЕС, ТМ Стародворье ПОКОМ</v>
          </cell>
          <cell r="D62">
            <v>1.3</v>
          </cell>
          <cell r="F62">
            <v>431.02199999999999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</v>
          </cell>
          <cell r="F63">
            <v>362</v>
          </cell>
        </row>
        <row r="64">
          <cell r="A64" t="str">
            <v xml:space="preserve"> 290  Колбаса Царедворская, 0,4кг ТМ Стародворье  Поком</v>
          </cell>
          <cell r="D64">
            <v>1</v>
          </cell>
          <cell r="F64">
            <v>48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15</v>
          </cell>
          <cell r="F65">
            <v>1131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245.31700000000001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</v>
          </cell>
          <cell r="F67">
            <v>2648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18</v>
          </cell>
          <cell r="F68">
            <v>2896</v>
          </cell>
        </row>
        <row r="69">
          <cell r="A69" t="str">
            <v xml:space="preserve"> 303  Колбаса Мясорубская ТМ Стародворье с рубленой грудинкой в/у 0,4 кг срез  ПОКОМ</v>
          </cell>
          <cell r="F69">
            <v>2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0.7</v>
          </cell>
          <cell r="F70">
            <v>107.629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2.1</v>
          </cell>
          <cell r="F71">
            <v>147.75200000000001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21</v>
          </cell>
          <cell r="F72">
            <v>1218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18</v>
          </cell>
          <cell r="F73">
            <v>1585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8</v>
          </cell>
          <cell r="F74">
            <v>887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5.2</v>
          </cell>
          <cell r="F75">
            <v>214.70599999999999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3.9</v>
          </cell>
          <cell r="F76">
            <v>628.13499999999999</v>
          </cell>
        </row>
        <row r="77">
          <cell r="A77" t="str">
            <v xml:space="preserve"> 316  Колбаса Нежная ТМ Зареченские ВЕС  ПОКОМ</v>
          </cell>
          <cell r="F77">
            <v>94.155000000000001</v>
          </cell>
        </row>
        <row r="78">
          <cell r="A78" t="str">
            <v xml:space="preserve"> 318  Сосиски Датские ТМ Зареченские, ВЕС  ПОКОМ</v>
          </cell>
          <cell r="D78">
            <v>1.3</v>
          </cell>
          <cell r="F78">
            <v>2478.7570000000001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16</v>
          </cell>
          <cell r="F79">
            <v>2860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726</v>
          </cell>
          <cell r="F80">
            <v>5054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13</v>
          </cell>
          <cell r="F81">
            <v>1056</v>
          </cell>
        </row>
        <row r="82">
          <cell r="A82" t="str">
            <v xml:space="preserve"> 328  Сардельки Сочинки Стародворье ТМ  0,4 кг ПОКОМ</v>
          </cell>
          <cell r="D82">
            <v>4</v>
          </cell>
          <cell r="F82">
            <v>344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3</v>
          </cell>
          <cell r="F83">
            <v>361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2.6</v>
          </cell>
          <cell r="F84">
            <v>1152.7860000000001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4</v>
          </cell>
          <cell r="F85">
            <v>288</v>
          </cell>
        </row>
        <row r="86">
          <cell r="A86" t="str">
            <v xml:space="preserve"> 335  Колбаса Сливушка ТМ Вязанка. ВЕС.  ПОКОМ </v>
          </cell>
          <cell r="D86">
            <v>2.6</v>
          </cell>
          <cell r="F86">
            <v>134.40199999999999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374</v>
          </cell>
          <cell r="F87">
            <v>2812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12</v>
          </cell>
          <cell r="F88">
            <v>1681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1.6</v>
          </cell>
          <cell r="F89">
            <v>708.44399999999996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0.8</v>
          </cell>
          <cell r="F90">
            <v>280.93200000000002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4.5999999999999996</v>
          </cell>
          <cell r="F91">
            <v>765.35299999999995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3.2</v>
          </cell>
          <cell r="F92">
            <v>431.59199999999998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1</v>
          </cell>
          <cell r="F93">
            <v>50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2</v>
          </cell>
          <cell r="F94">
            <v>202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3</v>
          </cell>
          <cell r="F95">
            <v>237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1.3</v>
          </cell>
          <cell r="F96">
            <v>221.738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F97">
            <v>1</v>
          </cell>
        </row>
        <row r="98">
          <cell r="A98" t="str">
            <v xml:space="preserve"> 372  Ветчина Сочинка ТМ Стародворье. ВЕС ПОКОМ</v>
          </cell>
          <cell r="F98">
            <v>1.3009999999999999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53.552999999999997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4</v>
          </cell>
          <cell r="F100">
            <v>323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4</v>
          </cell>
          <cell r="F101">
            <v>431</v>
          </cell>
        </row>
        <row r="102">
          <cell r="A102" t="str">
            <v xml:space="preserve"> 378  Колбаса Докторская Дугушка 0,6кг НЕГОСТ ТМ Стародворье  ПОКОМ </v>
          </cell>
          <cell r="F102">
            <v>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F103">
            <v>4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22</v>
          </cell>
          <cell r="F104">
            <v>1776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2</v>
          </cell>
          <cell r="F105">
            <v>291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6</v>
          </cell>
          <cell r="F106">
            <v>430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4</v>
          </cell>
          <cell r="F107">
            <v>287</v>
          </cell>
        </row>
        <row r="108">
          <cell r="A108" t="str">
            <v xml:space="preserve"> 405  Сардельки Сливушки ТМ Вязанка в оболочке айпил 0,33 кг. ПОКОМ</v>
          </cell>
          <cell r="D108">
            <v>1</v>
          </cell>
          <cell r="F108">
            <v>227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1389</v>
          </cell>
          <cell r="F109">
            <v>4127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1936</v>
          </cell>
          <cell r="F110">
            <v>9479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D111">
            <v>5</v>
          </cell>
          <cell r="F111">
            <v>199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D112">
            <v>2</v>
          </cell>
          <cell r="F112">
            <v>217</v>
          </cell>
        </row>
        <row r="113">
          <cell r="A113" t="str">
            <v xml:space="preserve"> 417  Колбаса Филейбургская с ароматными пряностями 0,06 кг нарезка ТМ Баварушка  ПОКОМ</v>
          </cell>
          <cell r="D113">
            <v>7</v>
          </cell>
          <cell r="F113">
            <v>365</v>
          </cell>
        </row>
        <row r="114">
          <cell r="A114" t="str">
            <v xml:space="preserve"> 418  Колбаса Балыкбургская с мраморным балыком и нотками кориандра 0,06 кг нарезка ТМ Баварушка  ПО</v>
          </cell>
          <cell r="D114">
            <v>3</v>
          </cell>
          <cell r="F114">
            <v>259</v>
          </cell>
        </row>
        <row r="115">
          <cell r="A115" t="str">
            <v xml:space="preserve"> 419  Колбаса Филейбургская зернистая 0,06 кг нарезка ТМ Баварушка  ПОКОМ</v>
          </cell>
          <cell r="D115">
            <v>10</v>
          </cell>
          <cell r="F115">
            <v>593</v>
          </cell>
        </row>
        <row r="116">
          <cell r="A116" t="str">
            <v xml:space="preserve"> 420  Колбаса Мясорубская 0,28 кг ТМ Стародворье в оболочке черева  ПОКОМ</v>
          </cell>
          <cell r="D116">
            <v>3</v>
          </cell>
          <cell r="F116">
            <v>62</v>
          </cell>
        </row>
        <row r="117">
          <cell r="A117" t="str">
            <v xml:space="preserve"> 421  Сосиски Царедворские 0,33 кг ТМ Стародворье  ПОКОМ</v>
          </cell>
          <cell r="D117">
            <v>12</v>
          </cell>
          <cell r="F117">
            <v>635</v>
          </cell>
        </row>
        <row r="118">
          <cell r="A118" t="str">
            <v xml:space="preserve"> 422  Деликатесы Бекон Балыкбургский ТМ Баварушка  0,15 кг.ПОКОМ</v>
          </cell>
          <cell r="D118">
            <v>1</v>
          </cell>
          <cell r="F118">
            <v>328</v>
          </cell>
        </row>
        <row r="119">
          <cell r="A119" t="str">
            <v xml:space="preserve"> 426  Колбаса варенокопченая из мяса птицы Сервелат Царедворский, 0,28 кг срез ПОКОМ</v>
          </cell>
          <cell r="D119">
            <v>8</v>
          </cell>
          <cell r="F119">
            <v>242</v>
          </cell>
        </row>
        <row r="120">
          <cell r="A120" t="str">
            <v xml:space="preserve"> 427  Колбаса Филедворская ТМ Стародворье в оболочке полиамид. ВЕС ПОКОМ</v>
          </cell>
          <cell r="F120">
            <v>1</v>
          </cell>
        </row>
        <row r="121">
          <cell r="A121" t="str">
            <v xml:space="preserve"> 428  Сосиски Царедворские по-баварски ТМ Стародворье, 0,33 кг ПОКОМ</v>
          </cell>
          <cell r="D121">
            <v>3</v>
          </cell>
          <cell r="F121">
            <v>165</v>
          </cell>
        </row>
        <row r="122">
          <cell r="A122" t="str">
            <v>3215 ВЕТЧ.МЯСНАЯ Папа может п/о 0.4кг 8шт.    ОСТАНКИНО</v>
          </cell>
          <cell r="D122">
            <v>230</v>
          </cell>
          <cell r="F122">
            <v>230</v>
          </cell>
        </row>
        <row r="123">
          <cell r="A123" t="str">
            <v>3297 СЫТНЫЕ Папа может сар б/о мгс 1*3 СНГ  ОСТАНКИНО</v>
          </cell>
          <cell r="D123">
            <v>168.4</v>
          </cell>
          <cell r="F123">
            <v>168.4</v>
          </cell>
        </row>
        <row r="124">
          <cell r="A124" t="str">
            <v>3812 СОЧНЫЕ сос п/о мгс 2*2  ОСТАНКИНО</v>
          </cell>
          <cell r="D124">
            <v>1622.8</v>
          </cell>
          <cell r="F124">
            <v>1622.8</v>
          </cell>
        </row>
        <row r="125">
          <cell r="A125" t="str">
            <v>4063 МЯСНАЯ Папа может вар п/о_Л   ОСТАНКИНО</v>
          </cell>
          <cell r="D125">
            <v>1948.192</v>
          </cell>
          <cell r="F125">
            <v>1948.192</v>
          </cell>
        </row>
        <row r="126">
          <cell r="A126" t="str">
            <v>4117 ЭКСТРА Папа может с/к в/у_Л   ОСТАНКИНО</v>
          </cell>
          <cell r="D126">
            <v>39.6</v>
          </cell>
          <cell r="F126">
            <v>39.6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106.7</v>
          </cell>
          <cell r="F127">
            <v>106.7</v>
          </cell>
        </row>
        <row r="128">
          <cell r="A128" t="str">
            <v>4574 Мясная со шпиком Папа может вар п/о ОСТАНКИНО</v>
          </cell>
          <cell r="D128">
            <v>1.3</v>
          </cell>
          <cell r="F128">
            <v>1.3</v>
          </cell>
        </row>
        <row r="129">
          <cell r="A129" t="str">
            <v>4813 ФИЛЕЙНАЯ Папа может вар п/о_Л   ОСТАНКИНО</v>
          </cell>
          <cell r="D129">
            <v>314.05</v>
          </cell>
          <cell r="F129">
            <v>314.05</v>
          </cell>
        </row>
        <row r="130">
          <cell r="A130" t="str">
            <v>4993 САЛЯМИ ИТАЛЬЯНСКАЯ с/к в/у 1/250*8_120c ОСТАНКИНО</v>
          </cell>
          <cell r="D130">
            <v>507</v>
          </cell>
          <cell r="F130">
            <v>507</v>
          </cell>
        </row>
        <row r="131">
          <cell r="A131" t="str">
            <v>5246 ДОКТОРСКАЯ ПРЕМИУМ вар б/о мгс_30с ОСТАНКИНО</v>
          </cell>
          <cell r="D131">
            <v>28</v>
          </cell>
          <cell r="F131">
            <v>28</v>
          </cell>
        </row>
        <row r="132">
          <cell r="A132" t="str">
            <v>5247 РУССКАЯ ПРЕМИУМ вар б/о мгс_30с ОСТАНКИНО</v>
          </cell>
          <cell r="D132">
            <v>51.1</v>
          </cell>
          <cell r="F132">
            <v>51.1</v>
          </cell>
        </row>
        <row r="133">
          <cell r="A133" t="str">
            <v>5336 ОСОБАЯ вар п/о  ОСТАНКИНО</v>
          </cell>
          <cell r="D133">
            <v>367.41899999999998</v>
          </cell>
          <cell r="F133">
            <v>367.41899999999998</v>
          </cell>
        </row>
        <row r="134">
          <cell r="A134" t="str">
            <v>5337 ОСОБАЯ СО ШПИКОМ вар п/о  ОСТАНКИНО</v>
          </cell>
          <cell r="D134">
            <v>66.718999999999994</v>
          </cell>
          <cell r="F134">
            <v>66.718999999999994</v>
          </cell>
        </row>
        <row r="135">
          <cell r="A135" t="str">
            <v>5341 СЕРВЕЛАТ ОХОТНИЧИЙ в/к в/у  ОСТАНКИНО</v>
          </cell>
          <cell r="D135">
            <v>299.39999999999998</v>
          </cell>
          <cell r="F135">
            <v>299.39999999999998</v>
          </cell>
        </row>
        <row r="136">
          <cell r="A136" t="str">
            <v>5483 ЭКСТРА Папа может с/к в/у 1/250 8шт.   ОСТАНКИНО</v>
          </cell>
          <cell r="D136">
            <v>659</v>
          </cell>
          <cell r="F136">
            <v>659</v>
          </cell>
        </row>
        <row r="137">
          <cell r="A137" t="str">
            <v>5544 Сервелат Финский в/к в/у_45с НОВАЯ ОСТАНКИНО</v>
          </cell>
          <cell r="D137">
            <v>793.53300000000002</v>
          </cell>
          <cell r="F137">
            <v>793.53300000000002</v>
          </cell>
        </row>
        <row r="138">
          <cell r="A138" t="str">
            <v>5682 САЛЯМИ МЕЛКОЗЕРНЕНАЯ с/к в/у 1/120_60с   ОСТАНКИНО</v>
          </cell>
          <cell r="D138">
            <v>1744</v>
          </cell>
          <cell r="F138">
            <v>1744</v>
          </cell>
        </row>
        <row r="139">
          <cell r="A139" t="str">
            <v>5706 АРОМАТНАЯ Папа может с/к в/у 1/250 8шт.  ОСТАНКИНО</v>
          </cell>
          <cell r="D139">
            <v>781</v>
          </cell>
          <cell r="F139">
            <v>781</v>
          </cell>
        </row>
        <row r="140">
          <cell r="A140" t="str">
            <v>5708 ПОСОЛЬСКАЯ Папа может с/к в/у ОСТАНКИНО</v>
          </cell>
          <cell r="D140">
            <v>102.8</v>
          </cell>
          <cell r="F140">
            <v>102.8</v>
          </cell>
        </row>
        <row r="141">
          <cell r="A141" t="str">
            <v>5820 СЛИВОЧНЫЕ Папа может сос п/о мгс 2*2_45с   ОСТАНКИНО</v>
          </cell>
          <cell r="D141">
            <v>118.1</v>
          </cell>
          <cell r="F141">
            <v>118.1</v>
          </cell>
        </row>
        <row r="142">
          <cell r="A142" t="str">
            <v>5851 ЭКСТРА Папа может вар п/о   ОСТАНКИНО</v>
          </cell>
          <cell r="D142">
            <v>345.18200000000002</v>
          </cell>
          <cell r="F142">
            <v>345.18200000000002</v>
          </cell>
        </row>
        <row r="143">
          <cell r="A143" t="str">
            <v>5931 ОХОТНИЧЬЯ Папа может с/к в/у 1/220 8шт.   ОСТАНКИНО</v>
          </cell>
          <cell r="D143">
            <v>665</v>
          </cell>
          <cell r="F143">
            <v>665</v>
          </cell>
        </row>
        <row r="144">
          <cell r="A144" t="str">
            <v>5976 МОЛОЧНЫЕ ТРАДИЦ. сос п/о в/у 1/350_45с  ОСТАНКИНО</v>
          </cell>
          <cell r="D144">
            <v>42</v>
          </cell>
          <cell r="F144">
            <v>42</v>
          </cell>
        </row>
        <row r="145">
          <cell r="A145" t="str">
            <v>5981 МОЛОЧНЫЕ ТРАДИЦ. сос п/о мгс 1*6_45с   ОСТАНКИНО</v>
          </cell>
          <cell r="D145">
            <v>133.30000000000001</v>
          </cell>
          <cell r="F145">
            <v>133.30000000000001</v>
          </cell>
        </row>
        <row r="146">
          <cell r="A146" t="str">
            <v>5982 МОЛОЧНЫЕ ТРАДИЦ. сос п/о мгс 0,6кг_СНГ  ОСТАНКИНО</v>
          </cell>
          <cell r="D146">
            <v>313</v>
          </cell>
          <cell r="F146">
            <v>313</v>
          </cell>
        </row>
        <row r="147">
          <cell r="A147" t="str">
            <v>6025 ВЕТЧ.ФИРМЕННАЯ С ИНДЕЙКОЙ п/о   ОСТАНКИНО</v>
          </cell>
          <cell r="D147">
            <v>7.4</v>
          </cell>
          <cell r="F147">
            <v>7.4</v>
          </cell>
        </row>
        <row r="148">
          <cell r="A148" t="str">
            <v>6041 МОЛОЧНЫЕ К ЗАВТРАКУ сос п/о мгс 1*3  ОСТАНКИНО</v>
          </cell>
          <cell r="D148">
            <v>280.39999999999998</v>
          </cell>
          <cell r="F148">
            <v>280.39999999999998</v>
          </cell>
        </row>
        <row r="149">
          <cell r="A149" t="str">
            <v>6042 МОЛОЧНЫЕ К ЗАВТРАКУ сос п/о в/у 0.4кг   ОСТАНКИНО</v>
          </cell>
          <cell r="D149">
            <v>841</v>
          </cell>
          <cell r="F149">
            <v>841</v>
          </cell>
        </row>
        <row r="150">
          <cell r="A150" t="str">
            <v>6113 СОЧНЫЕ сос п/о мгс 1*6_Ашан  ОСТАНКИНО</v>
          </cell>
          <cell r="D150">
            <v>1432.2</v>
          </cell>
          <cell r="F150">
            <v>1432.2</v>
          </cell>
        </row>
        <row r="151">
          <cell r="A151" t="str">
            <v>6123 МОЛОЧНЫЕ КЛАССИЧЕСКИЕ ПМ сос п/о мгс 2*4   ОСТАНКИНО</v>
          </cell>
          <cell r="D151">
            <v>627.70000000000005</v>
          </cell>
          <cell r="F151">
            <v>627.70000000000005</v>
          </cell>
        </row>
        <row r="152">
          <cell r="A152" t="str">
            <v>6144 МОЛОЧНЫЕ ТРАДИЦ сос п/о в/у 1/360 (1+1) ОСТАНКИНО</v>
          </cell>
          <cell r="D152">
            <v>166</v>
          </cell>
          <cell r="F152">
            <v>166</v>
          </cell>
        </row>
        <row r="153">
          <cell r="A153" t="str">
            <v>6213 СЕРВЕЛАТ ФИНСКИЙ СН в/к в/у 0.35кг 8шт.  ОСТАНКИНО</v>
          </cell>
          <cell r="D153">
            <v>192</v>
          </cell>
          <cell r="F153">
            <v>192</v>
          </cell>
        </row>
        <row r="154">
          <cell r="A154" t="str">
            <v>6215 СЕРВЕЛАТ ОРЕХОВЫЙ СН в/к в/у 0.35кг 8шт  ОСТАНКИНО</v>
          </cell>
          <cell r="D154">
            <v>145</v>
          </cell>
          <cell r="F154">
            <v>145</v>
          </cell>
        </row>
        <row r="155">
          <cell r="A155" t="str">
            <v>6217 ШПИКАЧКИ ДОМАШНИЕ СН п/о мгс 0.4кг 8шт.  ОСТАНКИНО</v>
          </cell>
          <cell r="D155">
            <v>70</v>
          </cell>
          <cell r="F155">
            <v>70</v>
          </cell>
        </row>
        <row r="156">
          <cell r="A156" t="str">
            <v>6221 НЕАПОЛИТАНСКИЙ ДУЭТ с/к с/н мгс 1/90  ОСТАНКИНО</v>
          </cell>
          <cell r="D156">
            <v>141</v>
          </cell>
          <cell r="F156">
            <v>141</v>
          </cell>
        </row>
        <row r="157">
          <cell r="A157" t="str">
            <v>6225 ИМПЕРСКАЯ И БАЛЫКОВАЯ в/к с/н мгс 1/90  ОСТАНКИНО</v>
          </cell>
          <cell r="D157">
            <v>294</v>
          </cell>
          <cell r="F157">
            <v>294</v>
          </cell>
        </row>
        <row r="158">
          <cell r="A158" t="str">
            <v>6228 МЯСНОЕ АССОРТИ к/з с/н мгс 1/90 10шт.  ОСТАНКИНО</v>
          </cell>
          <cell r="D158">
            <v>439</v>
          </cell>
          <cell r="F158">
            <v>439</v>
          </cell>
        </row>
        <row r="159">
          <cell r="A159" t="str">
            <v>6241 ХОТ-ДОГ Папа может сос п/о мгс 0.38кг  ОСТАНКИНО</v>
          </cell>
          <cell r="D159">
            <v>89</v>
          </cell>
          <cell r="F159">
            <v>89</v>
          </cell>
        </row>
        <row r="160">
          <cell r="A160" t="str">
            <v>6247 ДОМАШНЯЯ Папа может вар п/о 0,4кг 8шт.  ОСТАНКИНО</v>
          </cell>
          <cell r="D160">
            <v>135</v>
          </cell>
          <cell r="F160">
            <v>135</v>
          </cell>
        </row>
        <row r="161">
          <cell r="A161" t="str">
            <v>6268 ГОВЯЖЬЯ Папа может вар п/о 0,4кг 8 шт.  ОСТАНКИНО</v>
          </cell>
          <cell r="D161">
            <v>184</v>
          </cell>
          <cell r="F161">
            <v>184</v>
          </cell>
        </row>
        <row r="162">
          <cell r="A162" t="str">
            <v>6281 СВИНИНА ДЕЛИКАТ. к/в мл/к в/у 0.3кг 45с  ОСТАНКИНО</v>
          </cell>
          <cell r="D162">
            <v>553</v>
          </cell>
          <cell r="F162">
            <v>553</v>
          </cell>
        </row>
        <row r="163">
          <cell r="A163" t="str">
            <v>6297 ФИЛЕЙНЫЕ сос ц/о в/у 1/270 12шт_45с  ОСТАНКИНО</v>
          </cell>
          <cell r="D163">
            <v>1862</v>
          </cell>
          <cell r="F163">
            <v>1862</v>
          </cell>
        </row>
        <row r="164">
          <cell r="A164" t="str">
            <v>6302 БАЛЫКОВАЯ СН в/к в/у 0.35кг 8шт.  ОСТАНКИНО</v>
          </cell>
          <cell r="D164">
            <v>118</v>
          </cell>
          <cell r="F164">
            <v>118</v>
          </cell>
        </row>
        <row r="165">
          <cell r="A165" t="str">
            <v>6303 МЯСНЫЕ Папа может сос п/о мгс 1.5*3  ОСТАНКИНО</v>
          </cell>
          <cell r="D165">
            <v>265.60000000000002</v>
          </cell>
          <cell r="F165">
            <v>265.60000000000002</v>
          </cell>
        </row>
        <row r="166">
          <cell r="A166" t="str">
            <v>6309 ФИЛЕЙНАЯ Папа может вар п/о_Ашан  ОСТАНКИНО</v>
          </cell>
          <cell r="D166">
            <v>114.05</v>
          </cell>
          <cell r="F166">
            <v>114.05</v>
          </cell>
        </row>
        <row r="167">
          <cell r="A167" t="str">
            <v>6325 ДОКТОРСКАЯ ПРЕМИУМ вар п/о 0.4кг 8шт.  ОСТАНКИНО</v>
          </cell>
          <cell r="D167">
            <v>571</v>
          </cell>
          <cell r="F167">
            <v>571</v>
          </cell>
        </row>
        <row r="168">
          <cell r="A168" t="str">
            <v>6333 МЯСНАЯ Папа может вар п/о 0.4кг 8шт.  ОСТАНКИНО</v>
          </cell>
          <cell r="D168">
            <v>7029</v>
          </cell>
          <cell r="F168">
            <v>7029</v>
          </cell>
        </row>
        <row r="169">
          <cell r="A169" t="str">
            <v>6353 ЭКСТРА Папа может вар п/о 0.4кг 8шт.  ОСТАНКИНО</v>
          </cell>
          <cell r="D169">
            <v>1489</v>
          </cell>
          <cell r="F169">
            <v>1489</v>
          </cell>
        </row>
        <row r="170">
          <cell r="A170" t="str">
            <v>6392 ФИЛЕЙНАЯ Папа может вар п/о 0.4кг. ОСТАНКИНО</v>
          </cell>
          <cell r="D170">
            <v>4751</v>
          </cell>
          <cell r="F170">
            <v>4751</v>
          </cell>
        </row>
        <row r="171">
          <cell r="A171" t="str">
            <v>6427 КЛАССИЧЕСКАЯ ПМ вар п/о 0.35кг 8шт. ОСТАНКИНО</v>
          </cell>
          <cell r="D171">
            <v>956</v>
          </cell>
          <cell r="F171">
            <v>956</v>
          </cell>
        </row>
        <row r="172">
          <cell r="A172" t="str">
            <v>6438 БОГАТЫРСКИЕ Папа Может сос п/о в/у 0,3кг  ОСТАНКИНО</v>
          </cell>
          <cell r="D172">
            <v>369</v>
          </cell>
          <cell r="F172">
            <v>369</v>
          </cell>
        </row>
        <row r="173">
          <cell r="A173" t="str">
            <v>6450 БЕКОН с/к с/н в/у 1/100 10шт.  ОСТАНКИНО</v>
          </cell>
          <cell r="D173">
            <v>409</v>
          </cell>
          <cell r="F173">
            <v>409</v>
          </cell>
        </row>
        <row r="174">
          <cell r="A174" t="str">
            <v>6453 ЭКСТРА Папа может с/к с/н в/у 1/100 14шт.   ОСТАНКИНО</v>
          </cell>
          <cell r="D174">
            <v>876</v>
          </cell>
          <cell r="F174">
            <v>876</v>
          </cell>
        </row>
        <row r="175">
          <cell r="A175" t="str">
            <v>6454 АРОМАТНАЯ с/к с/н в/у 1/100 14шт.  ОСТАНКИНО</v>
          </cell>
          <cell r="D175">
            <v>827</v>
          </cell>
          <cell r="F175">
            <v>827</v>
          </cell>
        </row>
        <row r="176">
          <cell r="A176" t="str">
            <v>6475 С СЫРОМ Папа может сос ц/о мгс 0.4кг6шт  ОСТАНКИНО</v>
          </cell>
          <cell r="D176">
            <v>202</v>
          </cell>
          <cell r="F176">
            <v>202</v>
          </cell>
        </row>
        <row r="177">
          <cell r="A177" t="str">
            <v>6527 ШПИКАЧКИ СОЧНЫЕ ПМ сар б/о мгс 1*3 45с ОСТАНКИНО</v>
          </cell>
          <cell r="D177">
            <v>425.6</v>
          </cell>
          <cell r="F177">
            <v>425.6</v>
          </cell>
        </row>
        <row r="178">
          <cell r="A178" t="str">
            <v>6562 СЕРВЕЛАТ КАРЕЛЬСКИЙ СН в/к в/у 0,28кг  ОСТАНКИНО</v>
          </cell>
          <cell r="D178">
            <v>364</v>
          </cell>
          <cell r="F178">
            <v>364</v>
          </cell>
        </row>
        <row r="179">
          <cell r="A179" t="str">
            <v>6563 СЛИВОЧНЫЕ СН сос п/о мгс 1*6  ОСТАНКИНО</v>
          </cell>
          <cell r="D179">
            <v>29</v>
          </cell>
          <cell r="F179">
            <v>29</v>
          </cell>
        </row>
        <row r="180">
          <cell r="A180" t="str">
            <v>6593 ДОКТОРСКАЯ СН вар п/о 0.45кг 8шт.  ОСТАНКИНО</v>
          </cell>
          <cell r="D180">
            <v>110</v>
          </cell>
          <cell r="F180">
            <v>110</v>
          </cell>
        </row>
        <row r="181">
          <cell r="A181" t="str">
            <v>6595 МОЛОЧНАЯ СН вар п/о 0.45кг 8шт.  ОСТАНКИНО</v>
          </cell>
          <cell r="D181">
            <v>99</v>
          </cell>
          <cell r="F181">
            <v>99</v>
          </cell>
        </row>
        <row r="182">
          <cell r="A182" t="str">
            <v>6597 РУССКАЯ СН вар п/о 0.45кг 8шт.  ОСТАНКИНО</v>
          </cell>
          <cell r="D182">
            <v>49</v>
          </cell>
          <cell r="F182">
            <v>49</v>
          </cell>
        </row>
        <row r="183">
          <cell r="A183" t="str">
            <v>6601 ГОВЯЖЬИ СН сос п/о мгс 1*6  ОСТАНКИНО</v>
          </cell>
          <cell r="D183">
            <v>183</v>
          </cell>
          <cell r="F183">
            <v>183</v>
          </cell>
        </row>
        <row r="184">
          <cell r="A184" t="str">
            <v>6602 БАВАРСКИЕ ПМ сос ц/о мгс 0,35кг 8шт.  ОСТАНКИНО</v>
          </cell>
          <cell r="D184">
            <v>529</v>
          </cell>
          <cell r="F184">
            <v>529</v>
          </cell>
        </row>
        <row r="185">
          <cell r="A185" t="str">
            <v>6645 ВЕТЧ.КЛАССИЧЕСКАЯ СН п/о 0.8кг 4шт.  ОСТАНКИНО</v>
          </cell>
          <cell r="D185">
            <v>56</v>
          </cell>
          <cell r="F185">
            <v>56</v>
          </cell>
        </row>
        <row r="186">
          <cell r="A186" t="str">
            <v>6658 АРОМАТНАЯ С ЧЕСНОЧКОМ СН в/к мтс 0.330кг  ОСТАНКИНО</v>
          </cell>
          <cell r="D186">
            <v>44</v>
          </cell>
          <cell r="F186">
            <v>44</v>
          </cell>
        </row>
        <row r="187">
          <cell r="A187" t="str">
            <v>6661 СОЧНЫЙ ГРИЛЬ ПМ сос п/о мгс 1.5*4_Маяк  ОСТАНКИНО</v>
          </cell>
          <cell r="D187">
            <v>66.599999999999994</v>
          </cell>
          <cell r="F187">
            <v>66.599999999999994</v>
          </cell>
        </row>
        <row r="188">
          <cell r="A188" t="str">
            <v>6666 БОЯНСКАЯ Папа может п/к в/у 0,28кг 8 шт. ОСТАНКИНО</v>
          </cell>
          <cell r="D188">
            <v>1150</v>
          </cell>
          <cell r="F188">
            <v>1150</v>
          </cell>
        </row>
        <row r="189">
          <cell r="A189" t="str">
            <v>6669 ВЕНСКАЯ САЛЯМИ п/к в/у 0.28кг 8шт  ОСТАНКИНО</v>
          </cell>
          <cell r="D189">
            <v>461</v>
          </cell>
          <cell r="F189">
            <v>461</v>
          </cell>
        </row>
        <row r="190">
          <cell r="A190" t="str">
            <v>6683 СЕРВЕЛАТ ЗЕРНИСТЫЙ ПМ в/к в/у 0,35кг  ОСТАНКИНО</v>
          </cell>
          <cell r="D190">
            <v>2220</v>
          </cell>
          <cell r="F190">
            <v>2220</v>
          </cell>
        </row>
        <row r="191">
          <cell r="A191" t="str">
            <v>6684 СЕРВЕЛАТ КАРЕЛЬСКИЙ ПМ в/к в/у 0.28кг  ОСТАНКИНО</v>
          </cell>
          <cell r="D191">
            <v>1630</v>
          </cell>
          <cell r="F191">
            <v>1630</v>
          </cell>
        </row>
        <row r="192">
          <cell r="A192" t="str">
            <v>6689 СЕРВЕЛАТ ОХОТНИЧИЙ ПМ в/к в/у 0,35кг 8шт  ОСТАНКИНО</v>
          </cell>
          <cell r="D192">
            <v>5647</v>
          </cell>
          <cell r="F192">
            <v>5647</v>
          </cell>
        </row>
        <row r="193">
          <cell r="A193" t="str">
            <v>6692 СЕРВЕЛАТ ПРИМА в/к в/у 0.28кг 8шт.  ОСТАНКИНО</v>
          </cell>
          <cell r="D193">
            <v>440</v>
          </cell>
          <cell r="F193">
            <v>440</v>
          </cell>
        </row>
        <row r="194">
          <cell r="A194" t="str">
            <v>6697 СЕРВЕЛАТ ФИНСКИЙ ПМ в/к в/у 0,35кг 8шт.  ОСТАНКИНО</v>
          </cell>
          <cell r="D194">
            <v>6092</v>
          </cell>
          <cell r="F194">
            <v>6096</v>
          </cell>
        </row>
        <row r="195">
          <cell r="A195" t="str">
            <v>6713 СОЧНЫЙ ГРИЛЬ ПМ сос п/о мгс 0.41кг 8шт.  ОСТАНКИНО</v>
          </cell>
          <cell r="D195">
            <v>1487</v>
          </cell>
          <cell r="F195">
            <v>1487</v>
          </cell>
        </row>
        <row r="196">
          <cell r="A196" t="str">
            <v>6716 ОСОБАЯ Коровино (в сетке) 0.5кг 8шт.  ОСТАНКИНО</v>
          </cell>
          <cell r="D196">
            <v>572</v>
          </cell>
          <cell r="F196">
            <v>572</v>
          </cell>
        </row>
        <row r="197">
          <cell r="A197" t="str">
            <v>6717 ДОКТОРСКАЯ ОРИГИН. ц/о в/у 0.5кг 6шт.  ОСТАНКИНО</v>
          </cell>
          <cell r="D197">
            <v>2</v>
          </cell>
          <cell r="F197">
            <v>2</v>
          </cell>
        </row>
        <row r="198">
          <cell r="A198" t="str">
            <v>6722 СОЧНЫЕ ПМ сос п/о мгс 0,41кг 10шт.  ОСТАНКИНО</v>
          </cell>
          <cell r="D198">
            <v>5326</v>
          </cell>
          <cell r="F198">
            <v>5326</v>
          </cell>
        </row>
        <row r="199">
          <cell r="A199" t="str">
            <v>6726 СЛИВОЧНЫЕ ПМ сос п/о мгс 0.41кг 10шт.  ОСТАНКИНО</v>
          </cell>
          <cell r="D199">
            <v>2330</v>
          </cell>
          <cell r="F199">
            <v>2330</v>
          </cell>
        </row>
        <row r="200">
          <cell r="A200" t="str">
            <v>6734 ОСОБАЯ СО ШПИКОМ Коровино (в сетке) 0,5кг ОСТАНКИНО</v>
          </cell>
          <cell r="D200">
            <v>89</v>
          </cell>
          <cell r="F200">
            <v>89</v>
          </cell>
        </row>
        <row r="201">
          <cell r="A201" t="str">
            <v>6750 МОЛОЧНЫЕ ГОСТ СН сос п/о мгс 0,41 кг 10шт ОСТАНКИНО</v>
          </cell>
          <cell r="D201">
            <v>54</v>
          </cell>
          <cell r="F201">
            <v>54</v>
          </cell>
        </row>
        <row r="202">
          <cell r="A202" t="str">
            <v>6751 СЛИВОЧНЫЕ СН сос п/о мгс 0,41кг 10шт.  ОСТАНКИНО</v>
          </cell>
          <cell r="D202">
            <v>126</v>
          </cell>
          <cell r="F202">
            <v>126</v>
          </cell>
        </row>
        <row r="203">
          <cell r="A203" t="str">
            <v>6756 ВЕТЧ.ЛЮБИТЕЛЬСКАЯ п/о  ОСТАНКИНО</v>
          </cell>
          <cell r="D203">
            <v>151.19999999999999</v>
          </cell>
          <cell r="F203">
            <v>151.19999999999999</v>
          </cell>
        </row>
        <row r="204">
          <cell r="A204" t="str">
            <v>6758 СЕРВЕЛАТ КОПЧЕНЫЙ п/к в/у 0,31 кг 8 шт  ОСТАНКИНО</v>
          </cell>
          <cell r="D204">
            <v>791</v>
          </cell>
          <cell r="F204">
            <v>791</v>
          </cell>
        </row>
        <row r="205">
          <cell r="A205" t="str">
            <v>Ассорти "Сырная тарелка" сыр плавл. круг 130 г., 50%ж, ТМ Сыробогатов,  Линия</v>
          </cell>
          <cell r="F205">
            <v>36</v>
          </cell>
        </row>
        <row r="206">
          <cell r="A206" t="str">
            <v>Ассорти (слив, грибы, ветчина) сыр плавленый 50%ж, ТМ Сыробогатов,круг,130 г. (180 суток)  Линия</v>
          </cell>
          <cell r="F206">
            <v>12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73</v>
          </cell>
          <cell r="F207">
            <v>73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195</v>
          </cell>
          <cell r="F208">
            <v>195</v>
          </cell>
        </row>
        <row r="209">
          <cell r="A209" t="str">
            <v>БОНУС Z-ОСОБАЯ Коровино вар п/о (5324)  ОСТАНКИНО</v>
          </cell>
          <cell r="D209">
            <v>30</v>
          </cell>
          <cell r="F209">
            <v>30</v>
          </cell>
        </row>
        <row r="210">
          <cell r="A210" t="str">
            <v>БОНУС Z-ОСОБАЯ Коровино вар п/о 0.5кг_СНГ (6305)  ОСТАНКИНО</v>
          </cell>
          <cell r="D210">
            <v>64</v>
          </cell>
          <cell r="F210">
            <v>64</v>
          </cell>
        </row>
        <row r="211">
          <cell r="A211" t="str">
            <v>БОНУС СОЧНЫЕ сос п/о мгс 0.41кг_UZ (6087)  ОСТАНКИНО</v>
          </cell>
          <cell r="D211">
            <v>884</v>
          </cell>
          <cell r="F211">
            <v>884</v>
          </cell>
        </row>
        <row r="212">
          <cell r="A212" t="str">
            <v>БОНУС СОЧНЫЕ сос п/о мгс 1*6_UZ (6088)  ОСТАНКИНО</v>
          </cell>
          <cell r="D212">
            <v>283</v>
          </cell>
          <cell r="F212">
            <v>283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1062</v>
          </cell>
        </row>
        <row r="214">
          <cell r="A214" t="str">
            <v>БОНУС_283  Сосиски Сочинки, ВЕС, ТМ Стародворье ПОКОМ</v>
          </cell>
          <cell r="F214">
            <v>357.62900000000002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274.08100000000002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335</v>
          </cell>
        </row>
        <row r="217">
          <cell r="A217" t="str">
            <v>БОНУС_Колбаса Сервелат Филедворский, фиброуз, в/у 0,35 кг срез,  ПОКОМ</v>
          </cell>
          <cell r="F217">
            <v>397</v>
          </cell>
        </row>
        <row r="218">
          <cell r="A218" t="str">
            <v>БОНУС_Консервы говядина тушеная "СПК" ж/б 0,338 кг.шт. термоус. пл. ЧМК  СПК</v>
          </cell>
          <cell r="D218">
            <v>3</v>
          </cell>
          <cell r="F218">
            <v>3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155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395</v>
          </cell>
        </row>
        <row r="221">
          <cell r="A221" t="str">
            <v>Бутербродная вареная 0,47 кг шт.  СПК</v>
          </cell>
          <cell r="D221">
            <v>128</v>
          </cell>
          <cell r="F221">
            <v>128</v>
          </cell>
        </row>
        <row r="222">
          <cell r="A222" t="str">
            <v>Вацлавская вареная 400 гр.шт.  СПК</v>
          </cell>
          <cell r="D222">
            <v>60</v>
          </cell>
          <cell r="F222">
            <v>60</v>
          </cell>
        </row>
        <row r="223">
          <cell r="A223" t="str">
            <v>Вацлавская вареная ВЕС СПК</v>
          </cell>
          <cell r="D223">
            <v>10</v>
          </cell>
          <cell r="F223">
            <v>10</v>
          </cell>
        </row>
        <row r="224">
          <cell r="A224" t="str">
            <v>Вацлавская п/к (черева) 390 гр.шт. термоус.пак  СПК</v>
          </cell>
          <cell r="D224">
            <v>15</v>
          </cell>
          <cell r="F224">
            <v>15</v>
          </cell>
        </row>
        <row r="225">
          <cell r="A225" t="str">
            <v>Ветчина Вацлавская 400 гр.шт.  СПК</v>
          </cell>
          <cell r="D225">
            <v>50</v>
          </cell>
          <cell r="F225">
            <v>50</v>
          </cell>
        </row>
        <row r="226">
          <cell r="A226" t="str">
            <v>Гауда сыр 45% ж, 180 г (флоупак), фасованный "Сыробогатов"  Линия</v>
          </cell>
          <cell r="F226">
            <v>24</v>
          </cell>
        </row>
        <row r="227">
          <cell r="A227" t="str">
            <v>Гауда сыр, 45% ж (брус), ТМ Сыробогатов  Линия</v>
          </cell>
          <cell r="F227">
            <v>87.16</v>
          </cell>
        </row>
        <row r="228">
          <cell r="A228" t="str">
            <v>Голландский сыр 45%ж, 180г, фасованный Сыробогатов   Линия</v>
          </cell>
          <cell r="F228">
            <v>36</v>
          </cell>
        </row>
        <row r="229">
          <cell r="A229" t="str">
            <v>Готовые чебупели острые с мясом Горячая штучка 0,3 кг зам  ПОКОМ</v>
          </cell>
          <cell r="D229">
            <v>18</v>
          </cell>
          <cell r="F229">
            <v>306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717</v>
          </cell>
          <cell r="F230">
            <v>1893</v>
          </cell>
        </row>
        <row r="231">
          <cell r="A231" t="str">
            <v>Готовые чебупели с мясом ТМ Горячая штучка Без свинины 0,3 кг ПОКОМ</v>
          </cell>
          <cell r="D231">
            <v>6</v>
          </cell>
          <cell r="F231">
            <v>6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286</v>
          </cell>
          <cell r="F232">
            <v>1347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268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66</v>
          </cell>
          <cell r="F234">
            <v>66</v>
          </cell>
        </row>
        <row r="235">
          <cell r="A235" t="str">
            <v>Дельгаро с/в "Эликатессе" 140 гр.шт.  СПК</v>
          </cell>
          <cell r="D235">
            <v>47</v>
          </cell>
          <cell r="F235">
            <v>47</v>
          </cell>
        </row>
        <row r="236">
          <cell r="A236" t="str">
            <v>Деревенская рубленая вареная 350 гр.шт. термоус. пак.  СПК</v>
          </cell>
          <cell r="D236">
            <v>36</v>
          </cell>
          <cell r="F236">
            <v>36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149</v>
          </cell>
          <cell r="F237">
            <v>149</v>
          </cell>
        </row>
        <row r="238">
          <cell r="A238" t="str">
            <v>Для бургера сыр плавленый 25%ж,ТМ Сыробогатов,112 г слайсы   Линия</v>
          </cell>
          <cell r="F238">
            <v>60</v>
          </cell>
        </row>
        <row r="239">
          <cell r="A239" t="str">
            <v>Для супа с луком сыр плавленый 45%ж, фольга 80г, ТМ Сыробогатов (150 суток)  Линия</v>
          </cell>
          <cell r="F239">
            <v>336</v>
          </cell>
        </row>
        <row r="240">
          <cell r="A240" t="str">
            <v>Докторская вареная в/с 0,47 кг шт.  СПК</v>
          </cell>
          <cell r="D240">
            <v>128</v>
          </cell>
          <cell r="F240">
            <v>128</v>
          </cell>
        </row>
        <row r="241">
          <cell r="A241" t="str">
            <v>Докторская вареная термоус.пак. "Высокий вкус"  СПК</v>
          </cell>
          <cell r="D241">
            <v>115</v>
          </cell>
          <cell r="F241">
            <v>115</v>
          </cell>
        </row>
        <row r="242">
          <cell r="A242" t="str">
            <v>Дружба сыр плавленый 50% ж, фольга 80г, ТМ Сыробогатов (150 суток)   Линия</v>
          </cell>
          <cell r="F242">
            <v>1008</v>
          </cell>
        </row>
        <row r="243">
          <cell r="A243" t="str">
            <v>Дружба сыр плавленый, ванночка 45% ж, 200г ТМ Сыробогатов  Линия</v>
          </cell>
          <cell r="F243">
            <v>120</v>
          </cell>
        </row>
        <row r="244">
          <cell r="A244" t="str">
            <v>Жар-боллы с курочкой и сыром, ВЕС ТМ Зареченские  ПОКОМ</v>
          </cell>
          <cell r="F244">
            <v>170.8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247.70099999999999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29.600999999999999</v>
          </cell>
        </row>
        <row r="247">
          <cell r="A247" t="str">
            <v>Жар-ладушки с яблоком и грушей ТМ Зареченские ВЕС ПОКОМ</v>
          </cell>
          <cell r="F247">
            <v>48.1</v>
          </cell>
        </row>
        <row r="248">
          <cell r="A248" t="str">
            <v>ЖАР-мени ВЕС ТМ Зареченские  ПОКОМ</v>
          </cell>
          <cell r="F248">
            <v>124.501</v>
          </cell>
        </row>
        <row r="249">
          <cell r="A249" t="str">
            <v>Карбонад Юбилейный 0,13кг нар.д/ф шт. СПК</v>
          </cell>
          <cell r="D249">
            <v>15</v>
          </cell>
          <cell r="F249">
            <v>15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2</v>
          </cell>
          <cell r="F250">
            <v>2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2</v>
          </cell>
          <cell r="F251">
            <v>2</v>
          </cell>
        </row>
        <row r="252">
          <cell r="A252" t="str">
            <v>Классика с/к 235 гр.шт. "Высокий вкус"  СПК</v>
          </cell>
          <cell r="D252">
            <v>119</v>
          </cell>
          <cell r="F252">
            <v>119</v>
          </cell>
        </row>
        <row r="253">
          <cell r="A253" t="str">
            <v>Классическая с/к "Сибирский стандарт" 560 гр.шт.  СПК</v>
          </cell>
          <cell r="D253">
            <v>3456</v>
          </cell>
          <cell r="F253">
            <v>5156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538</v>
          </cell>
          <cell r="F254">
            <v>538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541</v>
          </cell>
          <cell r="F255">
            <v>541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96</v>
          </cell>
          <cell r="F256">
            <v>96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5</v>
          </cell>
          <cell r="F257">
            <v>5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3</v>
          </cell>
          <cell r="F258">
            <v>3</v>
          </cell>
        </row>
        <row r="259">
          <cell r="A259" t="str">
            <v>Король сыров с аром топл мол сыр 40% ж, "Сыробогатов" 200г (флоупак)  Линия</v>
          </cell>
          <cell r="F259">
            <v>48</v>
          </cell>
        </row>
        <row r="260">
          <cell r="A260" t="str">
            <v>Король сыров с аром топл молока сыр 40% ж, 125г, фасованный, (нарезка), ТМ "Сыробогатов"  Линия</v>
          </cell>
          <cell r="F260">
            <v>24</v>
          </cell>
        </row>
        <row r="261">
          <cell r="A261" t="str">
            <v>Король сыров со вкусом топленого молока сыр плав., 200г, ванночка 55%ж, Сыробогатов Линия</v>
          </cell>
          <cell r="F261">
            <v>120</v>
          </cell>
        </row>
        <row r="262">
          <cell r="A262" t="str">
            <v>Король сыров со вкусом топленого молока сыр плавленый 45%ж,ТМ Сыробогатов,130 г слайсы  Линия</v>
          </cell>
          <cell r="F262">
            <v>60</v>
          </cell>
        </row>
        <row r="263">
          <cell r="A263" t="str">
            <v>Костромской ИТ сыр 45% ж (брус) ТМ "Сыробогатов", г. Орёл  Линия</v>
          </cell>
          <cell r="F263">
            <v>17.635000000000002</v>
          </cell>
        </row>
        <row r="264">
          <cell r="A264" t="str">
            <v>Краковская п/к (черева) 390 гр.шт. термоус.пак. СПК</v>
          </cell>
          <cell r="D264">
            <v>6</v>
          </cell>
          <cell r="F264">
            <v>6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15</v>
          </cell>
          <cell r="F265">
            <v>417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1468</v>
          </cell>
          <cell r="F266">
            <v>2229</v>
          </cell>
        </row>
        <row r="267">
          <cell r="A267" t="str">
            <v>Ла Фаворте с/в "Эликатессе" 140 гр.шт.  СПК</v>
          </cell>
          <cell r="D267">
            <v>74</v>
          </cell>
          <cell r="F267">
            <v>74</v>
          </cell>
        </row>
        <row r="268">
          <cell r="A268" t="str">
            <v>Ливерная Печеночная "Просто выгодно" 0,3 кг.шт.  СПК</v>
          </cell>
          <cell r="D268">
            <v>202</v>
          </cell>
          <cell r="F268">
            <v>202</v>
          </cell>
        </row>
        <row r="269">
          <cell r="A269" t="str">
            <v>Любительская вареная термоус.пак. "Высокий вкус"  СПК</v>
          </cell>
          <cell r="D269">
            <v>89</v>
          </cell>
          <cell r="F269">
            <v>89</v>
          </cell>
        </row>
        <row r="270">
          <cell r="A270" t="str">
            <v>Маасдам сыр 45% ж, 125г, фасованный, (нарезка), ТМ "Сыробогатов"  Линия</v>
          </cell>
          <cell r="F270">
            <v>12</v>
          </cell>
        </row>
        <row r="271">
          <cell r="A271" t="str">
            <v>Маасдам сыр плавленый 50% ж, фольга 80г, ТМ Сыробогатов (150 суток)  Линия</v>
          </cell>
          <cell r="F271">
            <v>96</v>
          </cell>
        </row>
        <row r="272">
          <cell r="A272" t="str">
            <v>Маасдам сыр фасованный 45%ж (флоупак), "Сыробогатов" 200г  Линия</v>
          </cell>
          <cell r="F272">
            <v>36</v>
          </cell>
        </row>
        <row r="273">
          <cell r="A273" t="str">
            <v>Масло Крестьянское сладко-сливочное несоленое, 72,5% ж, 175 г.(24 шт/кор), ТМ Сыробогатов  Линия</v>
          </cell>
          <cell r="F273">
            <v>48</v>
          </cell>
        </row>
        <row r="274">
          <cell r="A274" t="str">
            <v>Масло Крестьянское сладко-сливочное несоленое, 72.5% ж, 175 г "Орловское масло" Первая линия</v>
          </cell>
          <cell r="F274">
            <v>48</v>
          </cell>
        </row>
        <row r="275">
          <cell r="A275" t="str">
            <v>Мини-сосиски в тесте "Фрайпики" 1,8кг ВЕС,  ПОКОМ</v>
          </cell>
          <cell r="D275">
            <v>1.8</v>
          </cell>
          <cell r="F275">
            <v>1.8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37.904000000000003</v>
          </cell>
        </row>
        <row r="277">
          <cell r="A277" t="str">
            <v>Мини-сосиски в тесте "Фрайпики" 3,7кг ВЕС, ТМ Зареченские  ПОКОМ</v>
          </cell>
          <cell r="F277">
            <v>180.3</v>
          </cell>
        </row>
        <row r="278">
          <cell r="A278" t="str">
            <v>Мусульманская вареная "Просто выгодно"  СПК</v>
          </cell>
          <cell r="D278">
            <v>11</v>
          </cell>
          <cell r="F278">
            <v>11</v>
          </cell>
        </row>
        <row r="279">
          <cell r="A279" t="str">
            <v>Мусульманская п/к "Просто выгодно" термофор.пак.  СПК</v>
          </cell>
          <cell r="D279">
            <v>7.5</v>
          </cell>
          <cell r="F279">
            <v>7.5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27</v>
          </cell>
          <cell r="F280">
            <v>1832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19</v>
          </cell>
          <cell r="F281">
            <v>1467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18</v>
          </cell>
          <cell r="F282">
            <v>1608</v>
          </cell>
        </row>
        <row r="283">
          <cell r="A283" t="str">
            <v>Наггетсы с куриным филе и сыром ТМ Вязанка 0,25 кг ПОКОМ</v>
          </cell>
          <cell r="D283">
            <v>15</v>
          </cell>
          <cell r="F283">
            <v>510</v>
          </cell>
        </row>
        <row r="284">
          <cell r="A284" t="str">
            <v>Наггетсы Хрустящие ТМ Зареченские. ВЕС ПОКОМ</v>
          </cell>
          <cell r="F284">
            <v>335.00099999999998</v>
          </cell>
        </row>
        <row r="285">
          <cell r="A285" t="str">
            <v>Новосибирская с/к 0,10 кг.шт. нарезка (лоток с ср.защ.атм.) "Высокий вкус"  СПК</v>
          </cell>
          <cell r="D285">
            <v>3</v>
          </cell>
          <cell r="F285">
            <v>3</v>
          </cell>
        </row>
        <row r="286">
          <cell r="A286" t="str">
            <v>Оригинальная с перцем с/к  СПК</v>
          </cell>
          <cell r="D286">
            <v>308.8</v>
          </cell>
          <cell r="F286">
            <v>708.8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3312</v>
          </cell>
          <cell r="F287">
            <v>3912</v>
          </cell>
        </row>
        <row r="288">
          <cell r="A288" t="str">
            <v>Особая вареная  СПК</v>
          </cell>
          <cell r="D288">
            <v>8</v>
          </cell>
          <cell r="F288">
            <v>8</v>
          </cell>
        </row>
        <row r="289">
          <cell r="A289" t="str">
            <v>Пельмени Grandmeni со сливочным маслом Горячая штучка 0,75 кг ПОКОМ</v>
          </cell>
          <cell r="D289">
            <v>2</v>
          </cell>
          <cell r="F289">
            <v>310</v>
          </cell>
        </row>
        <row r="290">
          <cell r="A290" t="str">
            <v>Пельмени Бигбули #МЕГАВКУСИЩЕ с сочной грудинкой 0,43 кг  ПОКОМ</v>
          </cell>
          <cell r="D290">
            <v>2</v>
          </cell>
          <cell r="F290">
            <v>90</v>
          </cell>
        </row>
        <row r="291">
          <cell r="A291" t="str">
            <v>Пельмени Бигбули #МЕГАВКУСИЩЕ с сочной грудинкой 0,9 кг  ПОКОМ</v>
          </cell>
          <cell r="D291">
            <v>2</v>
          </cell>
          <cell r="F291">
            <v>631</v>
          </cell>
        </row>
        <row r="292">
          <cell r="A292" t="str">
            <v>Пельмени Бигбули с мясом, Горячая штучка 0,43кг  ПОКОМ</v>
          </cell>
          <cell r="D292">
            <v>6</v>
          </cell>
          <cell r="F292">
            <v>196</v>
          </cell>
        </row>
        <row r="293">
          <cell r="A293" t="str">
            <v>Пельмени Бигбули с мясом, Горячая штучка 0,9кг  ПОКОМ</v>
          </cell>
          <cell r="D293">
            <v>411</v>
          </cell>
          <cell r="F293">
            <v>746</v>
          </cell>
        </row>
        <row r="294">
          <cell r="A294" t="str">
            <v>Пельмени Бигбули со сливоч.маслом (Мегамаслище) ТМ БУЛЬМЕНИ сфера 0,43. замор. ПОКОМ</v>
          </cell>
          <cell r="D294">
            <v>5</v>
          </cell>
          <cell r="F294">
            <v>716</v>
          </cell>
        </row>
        <row r="295">
          <cell r="A295" t="str">
            <v>Пельмени Бигбули со сливочным маслом #МЕГАМАСЛИЩЕ Горячая штучка 0,9 кг  ПОКОМ</v>
          </cell>
          <cell r="D295">
            <v>2</v>
          </cell>
          <cell r="F295">
            <v>189</v>
          </cell>
        </row>
        <row r="296">
          <cell r="A296" t="str">
            <v>Пельмени Бульмени по-сибирски с говядиной и свининой ТМ Горячая штучка 0,8 кг ПОКОМ</v>
          </cell>
          <cell r="F296">
            <v>332</v>
          </cell>
        </row>
        <row r="297">
          <cell r="A297" t="str">
            <v>Пельмени Бульмени с говядиной и свининой Горячая шт. 0,9 кг  ПОКОМ</v>
          </cell>
          <cell r="D297">
            <v>1136</v>
          </cell>
          <cell r="F297">
            <v>2616</v>
          </cell>
        </row>
        <row r="298">
          <cell r="A298" t="str">
            <v>Пельмени Бульмени с говядиной и свининой Горячая штучка 0,43  ПОКОМ</v>
          </cell>
          <cell r="D298">
            <v>9</v>
          </cell>
          <cell r="F298">
            <v>1049</v>
          </cell>
        </row>
        <row r="299">
          <cell r="A299" t="str">
            <v>Пельмени Бульмени с говядиной и свининой Наваристые Горячая штучка ВЕС  ПОКОМ</v>
          </cell>
          <cell r="D299">
            <v>5</v>
          </cell>
          <cell r="F299">
            <v>1490.002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1564</v>
          </cell>
          <cell r="F300">
            <v>3830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10</v>
          </cell>
          <cell r="F301">
            <v>858</v>
          </cell>
        </row>
        <row r="302">
          <cell r="A302" t="str">
            <v>Пельмени Левантские ТМ Особый рецепт 0,8 кг  ПОКОМ</v>
          </cell>
          <cell r="F302">
            <v>10</v>
          </cell>
        </row>
        <row r="303">
          <cell r="A303" t="str">
            <v>Пельмени Мясорубские с рубленой грудинкой ТМ Стародворье флоупак  0,7 кг. ПОКОМ</v>
          </cell>
          <cell r="D303">
            <v>8</v>
          </cell>
          <cell r="F303">
            <v>186</v>
          </cell>
        </row>
        <row r="304">
          <cell r="A304" t="str">
            <v>Пельмени Мясорубские ТМ Стародворье фоупак равиоли 0,7 кг  ПОКОМ</v>
          </cell>
          <cell r="D304">
            <v>15</v>
          </cell>
          <cell r="F304">
            <v>1308</v>
          </cell>
        </row>
        <row r="305">
          <cell r="A305" t="str">
            <v>Пельмени Отборные из свинины и говядины 0,9 кг ТМ Стародворье ТС Медвежье ушко  ПОКОМ</v>
          </cell>
          <cell r="D305">
            <v>4</v>
          </cell>
          <cell r="F305">
            <v>213</v>
          </cell>
        </row>
        <row r="306">
          <cell r="A306" t="str">
            <v>Пельмени С говядиной и свининой, ВЕС, сфера пуговки Мясная Галерея  ПОКОМ</v>
          </cell>
          <cell r="D306">
            <v>5</v>
          </cell>
          <cell r="F306">
            <v>736.00099999999998</v>
          </cell>
        </row>
        <row r="307">
          <cell r="A307" t="str">
            <v>Пельмени Со свининой и говядиной ТМ Особый рецепт Любимая ложка 1,0 кг  ПОКОМ</v>
          </cell>
          <cell r="D307">
            <v>8</v>
          </cell>
          <cell r="F307">
            <v>613</v>
          </cell>
        </row>
        <row r="308">
          <cell r="A308" t="str">
            <v>Пельмени Сочные сфера 0,9 кг ТМ Стародворье ПОКОМ</v>
          </cell>
          <cell r="D308">
            <v>2</v>
          </cell>
          <cell r="F308">
            <v>685</v>
          </cell>
        </row>
        <row r="309">
          <cell r="A309" t="str">
            <v>Плавленый Сыр 45% "С ветчиной" СТМ "ПапаМожет" 180гр  ОСТАНКИНО</v>
          </cell>
          <cell r="D309">
            <v>32</v>
          </cell>
          <cell r="F309">
            <v>32</v>
          </cell>
        </row>
        <row r="310">
          <cell r="A310" t="str">
            <v>Плавленый Сыр 45% "С грибами" СТМ "ПапаМожет 180гр  ОСТАНКИНО</v>
          </cell>
          <cell r="D310">
            <v>25</v>
          </cell>
          <cell r="F310">
            <v>25</v>
          </cell>
        </row>
        <row r="311">
          <cell r="A311" t="str">
            <v>По-Австрийски с/к 260 гр.шт. "Высокий вкус"  СПК</v>
          </cell>
          <cell r="D311">
            <v>111</v>
          </cell>
          <cell r="F311">
            <v>111</v>
          </cell>
        </row>
        <row r="312">
          <cell r="A312" t="str">
            <v>Покровская вареная 0,47 кг шт.  СПК</v>
          </cell>
          <cell r="D312">
            <v>7</v>
          </cell>
          <cell r="F312">
            <v>7</v>
          </cell>
        </row>
        <row r="313">
          <cell r="A313" t="str">
            <v>Пошехонский ИТ сыр 45% ж (брус) ТМ "Сыробогатов", г. Орёл  Линия</v>
          </cell>
          <cell r="F313">
            <v>69.47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33</v>
          </cell>
          <cell r="F314">
            <v>33</v>
          </cell>
        </row>
        <row r="315">
          <cell r="A315" t="str">
            <v>Российский ИТ сыр 50% ж (брус) ТМ "Сыробогатов", г. Орёл  Линия</v>
          </cell>
          <cell r="F315">
            <v>90.4</v>
          </cell>
        </row>
        <row r="316">
          <cell r="A316" t="str">
            <v>Российский сыр 50% ж, 180 г, фасованный Сыробогатов   Линия</v>
          </cell>
          <cell r="F316">
            <v>60</v>
          </cell>
        </row>
        <row r="317">
          <cell r="A317" t="str">
            <v>С беконом сыр плавленый, ванночка 50% ж, 200г, ТМ Сыробогатов (180 суток)   ЛИНИЯ</v>
          </cell>
          <cell r="F317">
            <v>120</v>
          </cell>
        </row>
        <row r="318">
          <cell r="A318" t="str">
            <v>С ветчиной сыр плав, 130г слайсы, 45%ж, ТМ Сыробогатов  Линия</v>
          </cell>
          <cell r="F318">
            <v>48</v>
          </cell>
        </row>
        <row r="319">
          <cell r="A319" t="str">
            <v>С ветчиной сыр плавл. круг 130 г 50% ж, ТМ Сыробогатов, (180 суток)  Линия</v>
          </cell>
          <cell r="F319">
            <v>36</v>
          </cell>
        </row>
        <row r="320">
          <cell r="A320" t="str">
            <v>С ветчиной сыр плавленый 50% ж, фольга 80г, ТМ Сыробогатов (150 суток)  Линия</v>
          </cell>
          <cell r="F320">
            <v>480</v>
          </cell>
        </row>
        <row r="321">
          <cell r="A321" t="str">
            <v>С ветчиной сыр плавленый, ванночка 50% ж, 200 гр, Сыробогатов (180 суток)   ЛИНИЯ</v>
          </cell>
          <cell r="F321">
            <v>120</v>
          </cell>
        </row>
        <row r="322">
          <cell r="A322" t="str">
            <v>С грибами сыр плав, 130 г слайсы, 45%ж, ТМ Сыробогатов  Линия</v>
          </cell>
          <cell r="F322">
            <v>48</v>
          </cell>
        </row>
        <row r="323">
          <cell r="A323" t="str">
            <v>С грибами сыр плавленый 50% ж, фольга 80г, ТМ Сыробогатов (150 суток)  Линия</v>
          </cell>
          <cell r="F323">
            <v>600</v>
          </cell>
        </row>
        <row r="324">
          <cell r="A324" t="str">
            <v>С грибами сыр плавленый 50% ж,ТМ Сыробогатов, круг 130 г. (180 суток)  Линия</v>
          </cell>
          <cell r="F324">
            <v>24</v>
          </cell>
        </row>
        <row r="325">
          <cell r="A325" t="str">
            <v>С зеленью сыр плавленый, ванночка 50% ж, 200г, ТМ Сыробогатов (180 суток)  Линия</v>
          </cell>
          <cell r="F325">
            <v>96</v>
          </cell>
        </row>
        <row r="326">
          <cell r="A326" t="str">
            <v>Салями Трюфель с/в "Эликатессе" 0,16 кг.шт.  СПК</v>
          </cell>
          <cell r="D326">
            <v>117</v>
          </cell>
          <cell r="F326">
            <v>117</v>
          </cell>
        </row>
        <row r="327">
          <cell r="A327" t="str">
            <v>Салями Финская с/к 235 гр.шт. "Высокий вкус"  СПК</v>
          </cell>
          <cell r="D327">
            <v>76</v>
          </cell>
          <cell r="F327">
            <v>76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123</v>
          </cell>
          <cell r="F328">
            <v>343</v>
          </cell>
        </row>
        <row r="329">
          <cell r="A329" t="str">
            <v>Сардельки из говядины (черева) (в ср.защ.атм.) "Высокий вкус"  СПК</v>
          </cell>
          <cell r="D329">
            <v>73.2</v>
          </cell>
          <cell r="F329">
            <v>103.2</v>
          </cell>
        </row>
        <row r="330">
          <cell r="A330" t="str">
            <v>Сардельки из свинины (черева) ( в ср.защ.атм) "Высокий вкус"  СПК</v>
          </cell>
          <cell r="D330">
            <v>24</v>
          </cell>
          <cell r="F330">
            <v>24</v>
          </cell>
        </row>
        <row r="331">
          <cell r="A331" t="str">
            <v>Семейная с чесночком вареная (СПК+СКМ)  СПК</v>
          </cell>
          <cell r="D331">
            <v>750</v>
          </cell>
          <cell r="F331">
            <v>750</v>
          </cell>
        </row>
        <row r="332">
          <cell r="A332" t="str">
            <v>Семейная с чесночком Экстра вареная  СПК</v>
          </cell>
          <cell r="D332">
            <v>68</v>
          </cell>
          <cell r="F332">
            <v>68</v>
          </cell>
        </row>
        <row r="333">
          <cell r="A333" t="str">
            <v>Семейная с чесночком Экстра вареная 0,5 кг.шт.  СПК</v>
          </cell>
          <cell r="D333">
            <v>5</v>
          </cell>
          <cell r="F333">
            <v>5</v>
          </cell>
        </row>
        <row r="334">
          <cell r="A334" t="str">
            <v>Сервелат мелкозернистый в/к 0,5 кг.шт. термоус.пак. "Высокий вкус"  СПК</v>
          </cell>
          <cell r="D334">
            <v>35.5</v>
          </cell>
          <cell r="F334">
            <v>35.5</v>
          </cell>
        </row>
        <row r="335">
          <cell r="A335" t="str">
            <v>Сервелат Финский в/к 0,38 кг.шт. термофор.пак.  СПК</v>
          </cell>
          <cell r="D335">
            <v>23</v>
          </cell>
          <cell r="F335">
            <v>23</v>
          </cell>
        </row>
        <row r="336">
          <cell r="A336" t="str">
            <v>Сервелат Фирменный в/к 0,10 кг.шт. нарезка (лоток с ср.защ.атм.)  СПК</v>
          </cell>
          <cell r="D336">
            <v>82</v>
          </cell>
          <cell r="F336">
            <v>82</v>
          </cell>
        </row>
        <row r="337">
          <cell r="A337" t="str">
            <v>Сибирская особая с/к 0,10 кг.шт. нарезка (лоток с ср.защ.атм.)  СПК</v>
          </cell>
          <cell r="D337">
            <v>138</v>
          </cell>
          <cell r="F337">
            <v>138</v>
          </cell>
        </row>
        <row r="338">
          <cell r="A338" t="str">
            <v>Сибирская особая с/к 0,235 кг шт.  СПК</v>
          </cell>
          <cell r="D338">
            <v>380</v>
          </cell>
          <cell r="F338">
            <v>730</v>
          </cell>
        </row>
        <row r="339">
          <cell r="A339" t="str">
            <v>Славянская п/к 0,38 кг шт.термофор.пак.  СПК</v>
          </cell>
          <cell r="D339">
            <v>15</v>
          </cell>
          <cell r="F339">
            <v>15</v>
          </cell>
        </row>
        <row r="340">
          <cell r="A340" t="str">
            <v>Сливочный сыр 50% ж, 125г, фасованный (нарезка), ТМ "Сыробогатов"  Линия</v>
          </cell>
          <cell r="F340">
            <v>36</v>
          </cell>
        </row>
        <row r="341">
          <cell r="A341" t="str">
            <v>Сливочный сыр 50%ж, 180г. фасованный "Сыробогатов"  Линия</v>
          </cell>
          <cell r="F341">
            <v>24</v>
          </cell>
        </row>
        <row r="342">
          <cell r="A342" t="str">
            <v>Сливочный сыр плав, 130 г слайсы, 45%ж, ТМ Сыробогатов  Линия</v>
          </cell>
          <cell r="F342">
            <v>60</v>
          </cell>
        </row>
        <row r="343">
          <cell r="A343" t="str">
            <v>Сливочный сыр плав, 200г, ванночка, 50%ж, ТМ Сыробогатов (180 суток)  Линия</v>
          </cell>
          <cell r="F343">
            <v>120</v>
          </cell>
        </row>
        <row r="344">
          <cell r="A344" t="str">
            <v>Сливочный сыр плавленый 50% ж, фольга 80г, ТМ Сыробогатов (150 суток)  Линия</v>
          </cell>
          <cell r="F344">
            <v>1512</v>
          </cell>
        </row>
        <row r="345">
          <cell r="A345" t="str">
            <v>Сливочный сыр плавленый 50%, ж.ТМ Сыробогатов, круг 130 г. (180 суток)  Линия</v>
          </cell>
          <cell r="F345">
            <v>36</v>
          </cell>
        </row>
        <row r="346">
          <cell r="A346" t="str">
            <v>Сливочный сыр фасованный 50%ж, "Сыробогатов" 200г (флоупак)  Линия</v>
          </cell>
          <cell r="F346">
            <v>24</v>
          </cell>
        </row>
        <row r="347">
          <cell r="A347" t="str">
            <v>Сливочный сыр, 50% ж (брус), ТМ "Сыробогатов", г. Орёл  Линия</v>
          </cell>
          <cell r="F347">
            <v>91.564999999999998</v>
          </cell>
        </row>
        <row r="348">
          <cell r="A348" t="str">
            <v>Смак-мени с картофелем и сочной грудинкой ТМ Зареченские ПОКОМ</v>
          </cell>
          <cell r="F348">
            <v>38</v>
          </cell>
        </row>
        <row r="349">
          <cell r="A349" t="str">
            <v>Смак-мени с мясом ТМ Зареченские ПОКОМ</v>
          </cell>
          <cell r="F349">
            <v>47</v>
          </cell>
        </row>
        <row r="350">
          <cell r="A350" t="str">
            <v>Смаколадьи с яблоком и грушей ТМ Зареченские,0,9 кг ПОКОМ</v>
          </cell>
          <cell r="F350">
            <v>11</v>
          </cell>
        </row>
        <row r="351">
          <cell r="A351" t="str">
            <v>Сметанковый сыр 50% ж, 180 г, фасованный Сыробогатов   Линия</v>
          </cell>
          <cell r="F351">
            <v>12</v>
          </cell>
        </row>
        <row r="352">
          <cell r="A352" t="str">
            <v>Сметанковый сыр 50%ж, 200г, фасованный "Сыробогатов" (флоупак)  Линия</v>
          </cell>
          <cell r="F352">
            <v>12</v>
          </cell>
        </row>
        <row r="353">
          <cell r="A353" t="str">
            <v>Сметанковый сыр, 50% ж (брус), ТМ "Сыробогатов", г. Орёл  Линия</v>
          </cell>
          <cell r="F353">
            <v>35.81</v>
          </cell>
        </row>
        <row r="354">
          <cell r="A354" t="str">
            <v>Сосиски "Баварские" 0,36 кг.шт. вак.упак.  СПК</v>
          </cell>
          <cell r="D354">
            <v>8</v>
          </cell>
          <cell r="F354">
            <v>8</v>
          </cell>
        </row>
        <row r="355">
          <cell r="A355" t="str">
            <v>Сосиски "БОЛЬШАЯ сосиска" "Сибирский стандарт" (лоток с ср.защ.атм.)  СПК</v>
          </cell>
          <cell r="D355">
            <v>409</v>
          </cell>
          <cell r="F355">
            <v>509</v>
          </cell>
        </row>
        <row r="356">
          <cell r="A356" t="str">
            <v>Сосиски "Молочные" 0,36 кг.шт. вак.упак.  СПК</v>
          </cell>
          <cell r="D356">
            <v>13</v>
          </cell>
          <cell r="F356">
            <v>13</v>
          </cell>
        </row>
        <row r="357">
          <cell r="A357" t="str">
            <v>Сосиски Классические (в ср.защ.атм.) СПК</v>
          </cell>
          <cell r="D357">
            <v>4</v>
          </cell>
          <cell r="F357">
            <v>4</v>
          </cell>
        </row>
        <row r="358">
          <cell r="A358" t="str">
            <v>Сосиски Мусульманские "Просто выгодно" (в ср.защ.атм.)  СПК</v>
          </cell>
          <cell r="D358">
            <v>34</v>
          </cell>
          <cell r="F358">
            <v>34</v>
          </cell>
        </row>
        <row r="359">
          <cell r="A359" t="str">
            <v>Сосиски Оригинальные ТМ Стародворье  0,33 кг.  ПОКОМ</v>
          </cell>
          <cell r="F359">
            <v>2</v>
          </cell>
        </row>
        <row r="360">
          <cell r="A360" t="str">
            <v>Сосиски Хот-дог ВЕС (лоток с ср.защ.атм.)   СПК</v>
          </cell>
          <cell r="D360">
            <v>67</v>
          </cell>
          <cell r="F360">
            <v>67</v>
          </cell>
        </row>
        <row r="361">
          <cell r="A361" t="str">
            <v>Сочный мегачебурек ТМ Зареченские ВЕС ПОКОМ</v>
          </cell>
          <cell r="F361">
            <v>77.760000000000005</v>
          </cell>
        </row>
        <row r="362">
          <cell r="A362" t="str">
            <v>Сыр "Пармезан" 40% колотый 100 гр  ОСТАНКИНО</v>
          </cell>
          <cell r="D362">
            <v>3</v>
          </cell>
          <cell r="F362">
            <v>3</v>
          </cell>
        </row>
        <row r="363">
          <cell r="A363" t="str">
            <v>Сыр "Пармезан" 40% кусок 180 гр  ОСТАНКИНО</v>
          </cell>
          <cell r="D363">
            <v>35</v>
          </cell>
          <cell r="F363">
            <v>35</v>
          </cell>
        </row>
        <row r="364">
          <cell r="A364" t="str">
            <v>Сыр Боккончини копченый 40% 100 гр.  ОСТАНКИНО</v>
          </cell>
          <cell r="D364">
            <v>10</v>
          </cell>
          <cell r="F364">
            <v>10</v>
          </cell>
        </row>
        <row r="365">
          <cell r="A365" t="str">
            <v>Сыр колбасный копченый Папа Может 400 гр  ОСТАНКИНО</v>
          </cell>
          <cell r="D365">
            <v>4</v>
          </cell>
          <cell r="F365">
            <v>4</v>
          </cell>
        </row>
        <row r="366">
          <cell r="A366" t="str">
            <v>Сыр Папа Может "Пошехонский" 45% вес (= 3 кг)  ОСТАНКИНО</v>
          </cell>
          <cell r="D366">
            <v>11</v>
          </cell>
          <cell r="F366">
            <v>11</v>
          </cell>
        </row>
        <row r="367">
          <cell r="A367" t="str">
            <v>Сыр Папа Может "Сметанковый" 50% вес (=3кг)  ОСТАНКИНО</v>
          </cell>
          <cell r="D367">
            <v>15.5</v>
          </cell>
          <cell r="F367">
            <v>15.5</v>
          </cell>
        </row>
        <row r="368">
          <cell r="A368" t="str">
            <v>Сыр Папа Может Гауда  45% 200гр     Останкино</v>
          </cell>
          <cell r="D368">
            <v>293</v>
          </cell>
          <cell r="F368">
            <v>293</v>
          </cell>
        </row>
        <row r="369">
          <cell r="A369" t="str">
            <v>Сыр Папа Может Гауда  45% вес     Останкино</v>
          </cell>
          <cell r="D369">
            <v>14.5</v>
          </cell>
          <cell r="F369">
            <v>14.5</v>
          </cell>
        </row>
        <row r="370">
          <cell r="A370" t="str">
            <v>Сыр Папа Может Гауда 48%, нарез, 125г (9 шт)  Останкино</v>
          </cell>
          <cell r="D370">
            <v>1</v>
          </cell>
          <cell r="F370">
            <v>1</v>
          </cell>
        </row>
        <row r="371">
          <cell r="A371" t="str">
            <v>Сыр Папа Может Голландский  45% 200гр     Останкино</v>
          </cell>
          <cell r="D371">
            <v>544</v>
          </cell>
          <cell r="F371">
            <v>544</v>
          </cell>
        </row>
        <row r="372">
          <cell r="A372" t="str">
            <v>Сыр Папа Может Голландский  45% вес      Останкино</v>
          </cell>
          <cell r="D372">
            <v>39.5</v>
          </cell>
          <cell r="F372">
            <v>39.5</v>
          </cell>
        </row>
        <row r="373">
          <cell r="A373" t="str">
            <v>Сыр Папа Может Голландский 45%, нарез, 125г (9 шт)  Останкино</v>
          </cell>
          <cell r="D373">
            <v>116</v>
          </cell>
          <cell r="F373">
            <v>116</v>
          </cell>
        </row>
        <row r="374">
          <cell r="A374" t="str">
            <v>Сыр Папа Может Министерский 45% 200г  Останкино</v>
          </cell>
          <cell r="D374">
            <v>24</v>
          </cell>
          <cell r="F374">
            <v>24</v>
          </cell>
        </row>
        <row r="375">
          <cell r="A375" t="str">
            <v>Сыр Папа Может Российский  50% 200гр    Останкино</v>
          </cell>
          <cell r="D375">
            <v>774</v>
          </cell>
          <cell r="F375">
            <v>774</v>
          </cell>
        </row>
        <row r="376">
          <cell r="A376" t="str">
            <v>Сыр Папа Может Российский  50% вес    Останкино</v>
          </cell>
          <cell r="D376">
            <v>35</v>
          </cell>
          <cell r="F376">
            <v>35</v>
          </cell>
        </row>
        <row r="377">
          <cell r="A377" t="str">
            <v>Сыр Папа Может Российский 50%, нарезка 125г  Останкино</v>
          </cell>
          <cell r="D377">
            <v>85</v>
          </cell>
          <cell r="F377">
            <v>85</v>
          </cell>
        </row>
        <row r="378">
          <cell r="A378" t="str">
            <v>Сыр Папа Может Сливочный со вкусом.топл.молока 50% вес (=3,5кг)  Останкино</v>
          </cell>
          <cell r="D378">
            <v>69.5</v>
          </cell>
          <cell r="F378">
            <v>69.5</v>
          </cell>
        </row>
        <row r="379">
          <cell r="A379" t="str">
            <v>Сыр Папа Может Тильзитер   45% 200гр     Останкино</v>
          </cell>
          <cell r="D379">
            <v>280</v>
          </cell>
          <cell r="F379">
            <v>280</v>
          </cell>
        </row>
        <row r="380">
          <cell r="A380" t="str">
            <v>Сыр Папа Может Тильзитер   45% вес      Останкино</v>
          </cell>
          <cell r="D380">
            <v>22</v>
          </cell>
          <cell r="F380">
            <v>22</v>
          </cell>
        </row>
        <row r="381">
          <cell r="A381" t="str">
            <v>Сыр Плавл. Сливочный 55% 190гр  Останкино</v>
          </cell>
          <cell r="D381">
            <v>3</v>
          </cell>
          <cell r="F381">
            <v>3</v>
          </cell>
        </row>
        <row r="382">
          <cell r="A382" t="str">
            <v>Сыр полутвердый "Российский", ВЕС брус, с массовой долей жира 50%  ОСТАНКИНО</v>
          </cell>
          <cell r="D382">
            <v>30.5</v>
          </cell>
          <cell r="F382">
            <v>30.5</v>
          </cell>
        </row>
        <row r="383">
          <cell r="A383" t="str">
            <v>Сыр рассольный жирный Чечил 45% 100 гр  ОСТАНКИНО</v>
          </cell>
          <cell r="D383">
            <v>6</v>
          </cell>
          <cell r="F383">
            <v>6</v>
          </cell>
        </row>
        <row r="384">
          <cell r="A384" t="str">
            <v>Сыр рассольный жирный Чечил копченый 45% 100 гр  ОСТАНКИНО</v>
          </cell>
          <cell r="D384">
            <v>6</v>
          </cell>
          <cell r="F384">
            <v>6</v>
          </cell>
        </row>
        <row r="385">
          <cell r="A385" t="str">
            <v>Сыр Скаморца свежий 40% 100 гр.  ОСТАНКИНО</v>
          </cell>
          <cell r="D385">
            <v>14</v>
          </cell>
          <cell r="F385">
            <v>14</v>
          </cell>
        </row>
        <row r="386">
          <cell r="A386" t="str">
            <v>Сыр Творож. с Зеленью 140 гр.  ОСТАНКИНО</v>
          </cell>
          <cell r="D386">
            <v>1</v>
          </cell>
          <cell r="F386">
            <v>1</v>
          </cell>
        </row>
        <row r="387">
          <cell r="A387" t="str">
            <v>Сыр Творож. Сливочный 140 гр  ОСТАНКИНО</v>
          </cell>
          <cell r="D387">
            <v>32</v>
          </cell>
          <cell r="F387">
            <v>32</v>
          </cell>
        </row>
        <row r="388">
          <cell r="A388" t="str">
            <v>Сыр творожный с зеленью 60% Папа может 140 гр.  ОСТАНКИНО</v>
          </cell>
          <cell r="D388">
            <v>34</v>
          </cell>
          <cell r="F388">
            <v>34</v>
          </cell>
        </row>
        <row r="389">
          <cell r="A389" t="str">
            <v>Сыр тертый "Пармезан" 40% 90 гр  ОСТАНКИНО</v>
          </cell>
          <cell r="D389">
            <v>1</v>
          </cell>
          <cell r="F389">
            <v>1</v>
          </cell>
        </row>
        <row r="390">
          <cell r="A390" t="str">
            <v>Сыр тертый Три сыра Папа может 200 гр  ОСТАНКИНО</v>
          </cell>
          <cell r="D390">
            <v>1</v>
          </cell>
          <cell r="F390">
            <v>1</v>
          </cell>
        </row>
        <row r="391">
          <cell r="A391" t="str">
            <v>Сыч/Прод Коровино Российский 50% 200г СЗМЖ  ОСТАНКИНО</v>
          </cell>
          <cell r="D391">
            <v>39</v>
          </cell>
          <cell r="F391">
            <v>39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14.5</v>
          </cell>
          <cell r="F392">
            <v>14.5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172.9</v>
          </cell>
          <cell r="F393">
            <v>172.9</v>
          </cell>
        </row>
        <row r="394">
          <cell r="A394" t="str">
            <v>Сыч/Прод Коровино Тильзитер 50% 200г СЗМЖ  ОСТАНКИНО</v>
          </cell>
          <cell r="D394">
            <v>148</v>
          </cell>
          <cell r="F394">
            <v>148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94.9</v>
          </cell>
          <cell r="F395">
            <v>94.9</v>
          </cell>
        </row>
        <row r="396">
          <cell r="A396" t="str">
            <v>Творожный Сыр 60% Сливочный  СТМ "ПапаМожет" - 140гр  ОСТАНКИНО</v>
          </cell>
          <cell r="D396">
            <v>164</v>
          </cell>
          <cell r="F396">
            <v>164</v>
          </cell>
        </row>
        <row r="397">
          <cell r="A397" t="str">
            <v>Тильзитер сыр 45%ж, 180 г, фасованный Сыробогатов   Линия</v>
          </cell>
          <cell r="F397">
            <v>12</v>
          </cell>
        </row>
        <row r="398">
          <cell r="A398" t="str">
            <v>Торо Неро с/в "Эликатессе" 140 гр.шт.  СПК</v>
          </cell>
          <cell r="D398">
            <v>23</v>
          </cell>
          <cell r="F398">
            <v>23</v>
          </cell>
        </row>
        <row r="399">
          <cell r="A399" t="str">
            <v>Уши свиные копченые к пиву 0,15кг нар. д/ф шт.  СПК</v>
          </cell>
          <cell r="D399">
            <v>33</v>
          </cell>
          <cell r="F399">
            <v>33</v>
          </cell>
        </row>
        <row r="400">
          <cell r="A400" t="str">
            <v>Фестивальная пора с/к 100 гр.шт.нар. (лоток с ср.защ.атм.)  СПК</v>
          </cell>
          <cell r="D400">
            <v>240</v>
          </cell>
          <cell r="F400">
            <v>240</v>
          </cell>
        </row>
        <row r="401">
          <cell r="A401" t="str">
            <v>Фестивальная пора с/к 235 гр.шт.  СПК</v>
          </cell>
          <cell r="D401">
            <v>793</v>
          </cell>
          <cell r="F401">
            <v>993</v>
          </cell>
        </row>
        <row r="402">
          <cell r="A402" t="str">
            <v>Фестивальная с/к ВЕС   СПК</v>
          </cell>
          <cell r="D402">
            <v>64.900000000000006</v>
          </cell>
          <cell r="F402">
            <v>64.900000000000006</v>
          </cell>
        </row>
        <row r="403">
          <cell r="A403" t="str">
            <v>Фиетта классическая плавленый продукт, 55% ж, ТМ Сыробогатов, 200 г (ванночка)  Линия</v>
          </cell>
          <cell r="F403">
            <v>36</v>
          </cell>
        </row>
        <row r="404">
          <cell r="A404" t="str">
            <v>Фрай-пицца с ветчиной и грибами 3,0 кг ТМ Зареченские ТС Зареченские продукты. ВЕС ПОКОМ</v>
          </cell>
          <cell r="F404">
            <v>9</v>
          </cell>
        </row>
        <row r="405">
          <cell r="A405" t="str">
            <v>Фуэт с/в "Эликатессе" 160 гр.шт.  СПК</v>
          </cell>
          <cell r="D405">
            <v>115</v>
          </cell>
          <cell r="F405">
            <v>115</v>
          </cell>
        </row>
        <row r="406">
          <cell r="A406" t="str">
            <v>Хинкали Классические ТМ Зареченские ВЕС ПОКОМ</v>
          </cell>
          <cell r="F406">
            <v>140</v>
          </cell>
        </row>
        <row r="407">
          <cell r="A407" t="str">
            <v>Хотстеры ТМ Горячая штучка ТС Хотстеры 0,25 кг зам  ПОКОМ</v>
          </cell>
          <cell r="D407">
            <v>432</v>
          </cell>
          <cell r="F407">
            <v>1752</v>
          </cell>
        </row>
        <row r="408">
          <cell r="A408" t="str">
            <v>Хрустящие крылышки острые к пиву ТМ Горячая штучка 0,3кг зам  ПОКОМ</v>
          </cell>
          <cell r="D408">
            <v>6</v>
          </cell>
          <cell r="F408">
            <v>1244</v>
          </cell>
        </row>
        <row r="409">
          <cell r="A409" t="str">
            <v>Хрустящие крылышки ТМ Горячая штучка 0,3 кг зам  ПОКОМ</v>
          </cell>
          <cell r="D409">
            <v>9</v>
          </cell>
          <cell r="F409">
            <v>1255</v>
          </cell>
        </row>
        <row r="410">
          <cell r="A410" t="str">
            <v>Хрустящие крылышки ТМ Зареченские ТС Зареченские продукты. ВЕС ПОКОМ</v>
          </cell>
          <cell r="F410">
            <v>9.4</v>
          </cell>
        </row>
        <row r="411">
          <cell r="A411" t="str">
            <v>Чебупай сочное яблоко ТМ Горячая штучка 0,2 кг зам.  ПОКОМ</v>
          </cell>
          <cell r="D411">
            <v>1</v>
          </cell>
          <cell r="F411">
            <v>306</v>
          </cell>
        </row>
        <row r="412">
          <cell r="A412" t="str">
            <v>Чебупай спелая вишня ТМ Горячая штучка 0,2 кг зам.  ПОКОМ</v>
          </cell>
          <cell r="D412">
            <v>1</v>
          </cell>
          <cell r="F412">
            <v>224</v>
          </cell>
        </row>
        <row r="413">
          <cell r="A413" t="str">
            <v>Чебупели Курочка гриль ТМ Горячая штучка, 0,3 кг зам  ПОКОМ</v>
          </cell>
          <cell r="D413">
            <v>4</v>
          </cell>
          <cell r="F413">
            <v>103</v>
          </cell>
        </row>
        <row r="414">
          <cell r="A414" t="str">
            <v>Чебупицца курочка по-итальянски Горячая штучка 0,25 кг зам  ПОКОМ</v>
          </cell>
          <cell r="D414">
            <v>1045</v>
          </cell>
          <cell r="F414">
            <v>2935</v>
          </cell>
        </row>
        <row r="415">
          <cell r="A415" t="str">
            <v>Чебупицца Пепперони ТМ Горячая штучка ТС Чебупицца 0.25кг зам  ПОКОМ</v>
          </cell>
          <cell r="D415">
            <v>1115</v>
          </cell>
          <cell r="F415">
            <v>3257</v>
          </cell>
        </row>
        <row r="416">
          <cell r="A416" t="str">
            <v>Чебуреки с мясом, грибами и картофелем. ВЕС ТМ Зареченские ВЕС  ПОКОМ</v>
          </cell>
          <cell r="F416">
            <v>2.2000000000000002</v>
          </cell>
        </row>
        <row r="417">
          <cell r="A417" t="str">
            <v>Чебуреки сочные ВЕС ТМ Зареченские  ПОКОМ</v>
          </cell>
          <cell r="F417">
            <v>445</v>
          </cell>
        </row>
        <row r="418">
          <cell r="A418" t="str">
            <v>Шпикачки Русские (черева) (в ср.защ.атм.) "Высокий вкус"  СПК</v>
          </cell>
          <cell r="D418">
            <v>111</v>
          </cell>
          <cell r="F418">
            <v>111</v>
          </cell>
        </row>
        <row r="419">
          <cell r="A419" t="str">
            <v>Эдам сыр фасованный 45% ж, "Сыробогатов" 180г (флоупак)  Линия</v>
          </cell>
          <cell r="F419">
            <v>12</v>
          </cell>
        </row>
        <row r="420">
          <cell r="A420" t="str">
            <v>Эдам сыр, 45% ж (брус), ТМ Сыробогатов, г. Орёл  Линия</v>
          </cell>
          <cell r="F420">
            <v>52.674999999999997</v>
          </cell>
        </row>
        <row r="421">
          <cell r="A421" t="str">
            <v>Эликапреза с/в "Эликатессе" 0,10 кг.шт. нарезка (лоток с ср.защ.атм.)  СПК</v>
          </cell>
          <cell r="D421">
            <v>130</v>
          </cell>
          <cell r="F421">
            <v>130</v>
          </cell>
        </row>
        <row r="422">
          <cell r="A422" t="str">
            <v>Юбилейная с/к 0,10 кг.шт. нарезка (лоток с ср.защ.атм.)  СПК</v>
          </cell>
          <cell r="D422">
            <v>48</v>
          </cell>
          <cell r="F422">
            <v>48</v>
          </cell>
        </row>
        <row r="423">
          <cell r="A423" t="str">
            <v>Юбилейная с/к 0,235 кг.шт.  СПК</v>
          </cell>
          <cell r="D423">
            <v>632</v>
          </cell>
          <cell r="F423">
            <v>882</v>
          </cell>
        </row>
        <row r="424">
          <cell r="A424" t="str">
            <v>Янтарь сыр плавленый, ванночка 45% ж, 200 г, ТМ Сыробогатов   ЛИНИЯ</v>
          </cell>
          <cell r="F424">
            <v>120</v>
          </cell>
        </row>
        <row r="425">
          <cell r="A425" t="str">
            <v>Итого</v>
          </cell>
          <cell r="D425">
            <v>103330.79700000001</v>
          </cell>
          <cell r="F425">
            <v>250084.147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02.02.2024 - 09.02.2024</v>
          </cell>
        </row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25371.749999999993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22.5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33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229.5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390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115.5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70.5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364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249.9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207.4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60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30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15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135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42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91.5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75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189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2535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30.5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238.5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24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3120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69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144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1155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1192.5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97.5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0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81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114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39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45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310.5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73.5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15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81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102.5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52.5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468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489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284.5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22.5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0</v>
          </cell>
        </row>
        <row r="60">
          <cell r="A60" t="str">
            <v xml:space="preserve"> 290  Колбаса Царедворская, 0,4кг ТМ Стародворье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240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236.4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380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282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282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75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153.75</v>
          </cell>
        </row>
        <row r="71">
          <cell r="A71" t="str">
            <v xml:space="preserve"> 315  Колбаса вареная Молокуша ТМ Вязанка ВЕС, ПОКОМ</v>
          </cell>
          <cell r="B71" t="str">
            <v>кг</v>
          </cell>
          <cell r="C71">
            <v>192</v>
          </cell>
        </row>
        <row r="72">
          <cell r="A72" t="str">
            <v xml:space="preserve"> 316  Колбаса Нежная ТМ Зареченские ВЕС  ПОКОМ</v>
          </cell>
          <cell r="B72" t="str">
            <v>кг</v>
          </cell>
          <cell r="C72">
            <v>60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984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756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573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120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189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171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327</v>
          </cell>
        </row>
        <row r="80">
          <cell r="A80" t="str">
            <v xml:space="preserve"> 334  Паштет Любительский ТМ Стародворье ламистер 0,1 кг  ПОКОМ</v>
          </cell>
          <cell r="B80" t="str">
            <v>шт</v>
          </cell>
          <cell r="C80">
            <v>0</v>
          </cell>
        </row>
        <row r="81">
          <cell r="A81" t="str">
            <v xml:space="preserve"> 335  Колбаса Сливушка ТМ Вязанка. ВЕС.  ПОКОМ </v>
          </cell>
          <cell r="B81" t="str">
            <v>кг</v>
          </cell>
          <cell r="C81">
            <v>27</v>
          </cell>
        </row>
        <row r="82">
          <cell r="A82" t="str">
            <v xml:space="preserve"> 342 Сосиски Сочинки Молочные ТМ Стародворье 0,4 кг ПОКОМ</v>
          </cell>
          <cell r="B82" t="str">
            <v>шт</v>
          </cell>
          <cell r="C82">
            <v>533</v>
          </cell>
        </row>
        <row r="83">
          <cell r="A83" t="str">
            <v xml:space="preserve"> 343 Сосиски Сочинки Сливочные ТМ Стародворье  0,4 кг</v>
          </cell>
          <cell r="B83" t="str">
            <v>шт</v>
          </cell>
          <cell r="C83">
            <v>473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B84" t="str">
            <v>кг</v>
          </cell>
          <cell r="C84">
            <v>231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B85" t="str">
            <v>кг</v>
          </cell>
          <cell r="C85">
            <v>201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B86" t="str">
            <v>кг</v>
          </cell>
          <cell r="C86">
            <v>210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B87" t="str">
            <v>кг</v>
          </cell>
          <cell r="C87">
            <v>146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B88" t="str">
            <v>шт</v>
          </cell>
          <cell r="C88">
            <v>36.6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B89" t="str">
            <v>шт</v>
          </cell>
          <cell r="C89">
            <v>51.6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B90" t="str">
            <v>шт</v>
          </cell>
          <cell r="C90">
            <v>54.9</v>
          </cell>
        </row>
        <row r="91">
          <cell r="A91" t="str">
            <v xml:space="preserve"> 364  Сардельки Филейские Вязанка ВЕС NDX ТМ Вязанка  ПОКОМ</v>
          </cell>
          <cell r="B91" t="str">
            <v>кг</v>
          </cell>
          <cell r="C91">
            <v>147</v>
          </cell>
        </row>
        <row r="92">
          <cell r="A92" t="str">
            <v xml:space="preserve"> 373 Колбаса вареная Сочинка ТМ Стародворье ВЕС ПОКОМ</v>
          </cell>
          <cell r="B92" t="str">
            <v>кг</v>
          </cell>
          <cell r="C92">
            <v>0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B93" t="str">
            <v>шт</v>
          </cell>
          <cell r="C93">
            <v>71.099999999999994</v>
          </cell>
        </row>
        <row r="94">
          <cell r="A94" t="str">
            <v xml:space="preserve"> 377  Колбаса Молочная Дугушка 0,6кг ТМ Стародворье  ПОКОМ</v>
          </cell>
          <cell r="B94" t="str">
            <v>шт</v>
          </cell>
          <cell r="C94">
            <v>71.099999999999994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B95" t="str">
            <v>шт</v>
          </cell>
          <cell r="C95">
            <v>405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B96" t="str">
            <v>шт</v>
          </cell>
          <cell r="C96">
            <v>84</v>
          </cell>
        </row>
        <row r="97">
          <cell r="A97" t="str">
            <v xml:space="preserve"> 388  Сосиски Восточные Халяль ТМ Вязанка 0,33 кг АК. ПОКОМ</v>
          </cell>
          <cell r="B97" t="str">
            <v>шт</v>
          </cell>
          <cell r="C97">
            <v>60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B98" t="str">
            <v>шт</v>
          </cell>
          <cell r="C98">
            <v>76.5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410  Сосиски Баварские с сыром ТМ Стародворье 0,35 кг. ПОКОМ</v>
          </cell>
          <cell r="B100" t="str">
            <v>шт</v>
          </cell>
          <cell r="C100">
            <v>1320</v>
          </cell>
        </row>
        <row r="101">
          <cell r="A101" t="str">
            <v xml:space="preserve"> 412  Сосиски Баварские ТМ Стародворье 0,35 кг ПОКОМ</v>
          </cell>
          <cell r="B101" t="str">
            <v>шт</v>
          </cell>
          <cell r="C101">
            <v>2550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B102" t="str">
            <v>шт</v>
          </cell>
          <cell r="C102">
            <v>22.5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B103" t="str">
            <v>шт</v>
          </cell>
          <cell r="C103">
            <v>22.5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B104" t="str">
            <v>шт</v>
          </cell>
          <cell r="C104">
            <v>15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B105" t="str">
            <v>шт</v>
          </cell>
          <cell r="C105">
            <v>15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B106" t="str">
            <v>шт</v>
          </cell>
          <cell r="C106">
            <v>15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B107" t="str">
            <v>шт</v>
          </cell>
          <cell r="C107">
            <v>15</v>
          </cell>
        </row>
        <row r="108">
          <cell r="A108" t="str">
            <v xml:space="preserve"> 421  Сосиски Царедворские 0,33 кг ТМ Стародворье  ПОКОМ</v>
          </cell>
          <cell r="B108" t="str">
            <v>шт</v>
          </cell>
          <cell r="C108">
            <v>75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69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B110" t="str">
            <v>шт</v>
          </cell>
          <cell r="C110">
            <v>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01.03.2024 - 01.03.2024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9.9830000000000005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106.414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124.268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250.02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32.33</v>
          </cell>
        </row>
        <row r="12">
          <cell r="A12" t="str">
            <v xml:space="preserve"> 022  Колбаса Вязанка со шпиком, вектор 0,5кг, ПОКОМ</v>
          </cell>
          <cell r="D12">
            <v>28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224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56</v>
          </cell>
        </row>
        <row r="22">
          <cell r="A22" t="str">
            <v xml:space="preserve"> 068  Колбаса Особая ТМ Особый рецепт, 0,5 кг, ПОКОМ</v>
          </cell>
          <cell r="D22">
            <v>11</v>
          </cell>
        </row>
        <row r="23">
          <cell r="A23" t="str">
            <v xml:space="preserve"> 079  Колбаса Сервелат Кремлевский,  0.35 кг, ПОКОМ</v>
          </cell>
          <cell r="D23">
            <v>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217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77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214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186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220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114.214</v>
          </cell>
        </row>
        <row r="31">
          <cell r="A31" t="str">
            <v xml:space="preserve"> 201  Ветчина Нежная ТМ Особый рецепт, (2,5кг), ПОКОМ</v>
          </cell>
          <cell r="D31">
            <v>1039.22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70.546000000000006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106.205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62.125999999999998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1555.595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18.558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6.0910000000000002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105.38200000000001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1116.779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998.52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51.091999999999999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49.027999999999999</v>
          </cell>
        </row>
        <row r="43">
          <cell r="A43" t="str">
            <v xml:space="preserve"> 240  Колбаса Салями охотничья, ВЕС. ПОКОМ</v>
          </cell>
          <cell r="D43">
            <v>10.555999999999999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97.525000000000006</v>
          </cell>
        </row>
        <row r="45">
          <cell r="A45" t="str">
            <v xml:space="preserve"> 243  Колбаса Сервелат Зернистый, ВЕС.  ПОКОМ</v>
          </cell>
          <cell r="D45">
            <v>6.23</v>
          </cell>
        </row>
        <row r="46">
          <cell r="A46" t="str">
            <v xml:space="preserve"> 247  Сардельки Нежные, ВЕС.  ПОКОМ</v>
          </cell>
          <cell r="D46">
            <v>34.268999999999998</v>
          </cell>
        </row>
        <row r="47">
          <cell r="A47" t="str">
            <v xml:space="preserve"> 248  Сардельки Сочные ТМ Особый рецепт,   ПОКОМ</v>
          </cell>
          <cell r="D47">
            <v>27.32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272.55200000000002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21.777999999999999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37.823</v>
          </cell>
        </row>
        <row r="51">
          <cell r="A51" t="str">
            <v xml:space="preserve"> 263  Шпикачки Стародворские, ВЕС.  ПОКОМ</v>
          </cell>
          <cell r="D51">
            <v>22.24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55.536999999999999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56.423999999999999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35.884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243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598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676</v>
          </cell>
        </row>
        <row r="58">
          <cell r="A58" t="str">
            <v xml:space="preserve"> 283  Сосиски Сочинки, ВЕС, ТМ Стародворье ПОКОМ</v>
          </cell>
          <cell r="D58">
            <v>78.230999999999995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86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248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39.615000000000002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592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632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14.444000000000001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35.067999999999998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257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343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166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41.854999999999997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151.31399999999999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10.034000000000001</v>
          </cell>
        </row>
        <row r="73">
          <cell r="A73" t="str">
            <v xml:space="preserve"> 318  Сосиски Датские ТМ Зареченские, ВЕС  ПОКОМ</v>
          </cell>
          <cell r="D73">
            <v>550.33299999999997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620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931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193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88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258.89699999999999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52</v>
          </cell>
        </row>
        <row r="81">
          <cell r="A81" t="str">
            <v xml:space="preserve"> 335  Колбаса Сливушка ТМ Вязанка. ВЕС.  ПОКОМ </v>
          </cell>
          <cell r="D81">
            <v>32.429000000000002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589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360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91.343000000000004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49.475000000000001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103.944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77.254999999999995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42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68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50.823999999999998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13.429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79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91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413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71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110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47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81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642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1523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51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55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41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151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14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114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47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49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1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36</v>
          </cell>
        </row>
        <row r="112">
          <cell r="A112" t="str">
            <v>3215 ВЕТЧ.МЯСНАЯ Папа может п/о 0.4кг 8шт.    ОСТАНКИНО</v>
          </cell>
          <cell r="D112">
            <v>34</v>
          </cell>
        </row>
        <row r="113">
          <cell r="A113" t="str">
            <v>3297 СЫТНЫЕ Папа может сар б/о мгс 1*3 СНГ  ОСТАНКИНО</v>
          </cell>
          <cell r="D113">
            <v>28.661000000000001</v>
          </cell>
        </row>
        <row r="114">
          <cell r="A114" t="str">
            <v>3812 СОЧНЫЕ сос п/о мгс 2*2  ОСТАНКИНО</v>
          </cell>
          <cell r="D114">
            <v>493.452</v>
          </cell>
        </row>
        <row r="115">
          <cell r="A115" t="str">
            <v>4063 МЯСНАЯ Папа может вар п/о_Л   ОСТАНКИНО</v>
          </cell>
          <cell r="D115">
            <v>452.47</v>
          </cell>
        </row>
        <row r="116">
          <cell r="A116" t="str">
            <v>4117 ЭКСТРА Папа может с/к в/у_Л   ОСТАНКИНО</v>
          </cell>
          <cell r="D116">
            <v>17.236999999999998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23.021000000000001</v>
          </cell>
        </row>
        <row r="118">
          <cell r="A118" t="str">
            <v>4813 ФИЛЕЙНАЯ Папа может вар п/о_Л   ОСТАНКИНО</v>
          </cell>
          <cell r="D118">
            <v>44.627000000000002</v>
          </cell>
        </row>
        <row r="119">
          <cell r="A119" t="str">
            <v>4993 САЛЯМИ ИТАЛЬЯНСКАЯ с/к в/у 1/250*8_120c ОСТАНКИНО</v>
          </cell>
          <cell r="D119">
            <v>103</v>
          </cell>
        </row>
        <row r="120">
          <cell r="A120" t="str">
            <v>5246 ДОКТОРСКАЯ ПРЕМИУМ вар б/о мгс_30с ОСТАНКИНО</v>
          </cell>
          <cell r="D120">
            <v>4.4509999999999996</v>
          </cell>
        </row>
        <row r="121">
          <cell r="A121" t="str">
            <v>5247 РУССКАЯ ПРЕМИУМ вар б/о мгс_30с ОСТАНКИНО</v>
          </cell>
          <cell r="D121">
            <v>1.494</v>
          </cell>
        </row>
        <row r="122">
          <cell r="A122" t="str">
            <v>5336 ОСОБАЯ вар п/о  ОСТАНКИНО</v>
          </cell>
          <cell r="D122">
            <v>71.427999999999997</v>
          </cell>
        </row>
        <row r="123">
          <cell r="A123" t="str">
            <v>5337 ОСОБАЯ СО ШПИКОМ вар п/о  ОСТАНКИНО</v>
          </cell>
          <cell r="D123">
            <v>15.358000000000001</v>
          </cell>
        </row>
        <row r="124">
          <cell r="A124" t="str">
            <v>5341 СЕРВЕЛАТ ОХОТНИЧИЙ в/к в/у  ОСТАНКИНО</v>
          </cell>
          <cell r="D124">
            <v>70.537999999999997</v>
          </cell>
        </row>
        <row r="125">
          <cell r="A125" t="str">
            <v>5483 ЭКСТРА Папа может с/к в/у 1/250 8шт.   ОСТАНКИНО</v>
          </cell>
          <cell r="D125">
            <v>147</v>
          </cell>
        </row>
        <row r="126">
          <cell r="A126" t="str">
            <v>5544 Сервелат Финский в/к в/у_45с НОВАЯ ОСТАНКИНО</v>
          </cell>
          <cell r="D126">
            <v>191.464</v>
          </cell>
        </row>
        <row r="127">
          <cell r="A127" t="str">
            <v>5682 САЛЯМИ МЕЛКОЗЕРНЕНАЯ с/к в/у 1/120_60с   ОСТАНКИНО</v>
          </cell>
          <cell r="D127">
            <v>331</v>
          </cell>
        </row>
        <row r="128">
          <cell r="A128" t="str">
            <v>5706 АРОМАТНАЯ Папа может с/к в/у 1/250 8шт.  ОСТАНКИНО</v>
          </cell>
          <cell r="D128">
            <v>174</v>
          </cell>
        </row>
        <row r="129">
          <cell r="A129" t="str">
            <v>5708 ПОСОЛЬСКАЯ Папа может с/к в/у ОСТАНКИНО</v>
          </cell>
          <cell r="D129">
            <v>62.030999999999999</v>
          </cell>
        </row>
        <row r="130">
          <cell r="A130" t="str">
            <v>5820 СЛИВОЧНЫЕ Папа может сос п/о мгс 2*2_45с   ОСТАНКИНО</v>
          </cell>
          <cell r="D130">
            <v>18.408999999999999</v>
          </cell>
        </row>
        <row r="131">
          <cell r="A131" t="str">
            <v>5851 ЭКСТРА Папа может вар п/о   ОСТАНКИНО</v>
          </cell>
          <cell r="D131">
            <v>54.098999999999997</v>
          </cell>
        </row>
        <row r="132">
          <cell r="A132" t="str">
            <v>5931 ОХОТНИЧЬЯ Папа может с/к в/у 1/220 8шт.   ОСТАНКИНО</v>
          </cell>
          <cell r="D132">
            <v>135</v>
          </cell>
        </row>
        <row r="133">
          <cell r="A133" t="str">
            <v>5976 МОЛОЧНЫЕ ТРАДИЦ. сос п/о в/у 1/350_45с  ОСТАНКИНО</v>
          </cell>
          <cell r="D133">
            <v>19</v>
          </cell>
        </row>
        <row r="134">
          <cell r="A134" t="str">
            <v>5981 МОЛОЧНЫЕ ТРАДИЦ. сос п/о мгс 1*6_45с   ОСТАНКИНО</v>
          </cell>
          <cell r="D134">
            <v>37.820999999999998</v>
          </cell>
        </row>
        <row r="135">
          <cell r="A135" t="str">
            <v>5982 МОЛОЧНЫЕ ТРАДИЦ. сос п/о мгс 0,6кг_СНГ  ОСТАНКИНО</v>
          </cell>
          <cell r="D135">
            <v>36</v>
          </cell>
        </row>
        <row r="136">
          <cell r="A136" t="str">
            <v>6041 МОЛОЧНЫЕ К ЗАВТРАКУ сос п/о мгс 1*3  ОСТАНКИНО</v>
          </cell>
          <cell r="D136">
            <v>66.210999999999999</v>
          </cell>
        </row>
        <row r="137">
          <cell r="A137" t="str">
            <v>6042 МОЛОЧНЫЕ К ЗАВТРАКУ сос п/о в/у 0.4кг   ОСТАНКИНО</v>
          </cell>
          <cell r="D137">
            <v>213</v>
          </cell>
        </row>
        <row r="138">
          <cell r="A138" t="str">
            <v>6113 СОЧНЫЕ сос п/о мгс 1*6_Ашан  ОСТАНКИНО</v>
          </cell>
          <cell r="D138">
            <v>226.965</v>
          </cell>
        </row>
        <row r="139">
          <cell r="A139" t="str">
            <v>6123 МОЛОЧНЫЕ КЛАССИЧЕСКИЕ ПМ сос п/о мгс 2*4   ОСТАНКИНО</v>
          </cell>
          <cell r="D139">
            <v>125.532</v>
          </cell>
        </row>
        <row r="140">
          <cell r="A140" t="str">
            <v>6144 МОЛОЧНЫЕ ТРАДИЦ сос п/о в/у 1/360 (1+1) ОСТАНКИНО</v>
          </cell>
          <cell r="D140">
            <v>46</v>
          </cell>
        </row>
        <row r="141">
          <cell r="A141" t="str">
            <v>6213 СЕРВЕЛАТ ФИНСКИЙ СН в/к в/у 0.35кг 8шт.  ОСТАНКИНО</v>
          </cell>
          <cell r="D141">
            <v>68</v>
          </cell>
        </row>
        <row r="142">
          <cell r="A142" t="str">
            <v>6215 СЕРВЕЛАТ ОРЕХОВЫЙ СН в/к в/у 0.35кг 8шт  ОСТАНКИНО</v>
          </cell>
          <cell r="D142">
            <v>31</v>
          </cell>
        </row>
        <row r="143">
          <cell r="A143" t="str">
            <v>6217 ШПИКАЧКИ ДОМАШНИЕ СН п/о мгс 0.4кг 8шт.  ОСТАНКИНО</v>
          </cell>
          <cell r="D143">
            <v>4</v>
          </cell>
        </row>
        <row r="144">
          <cell r="A144" t="str">
            <v>6221 НЕАПОЛИТАНСКИЙ ДУЭТ с/к с/н мгс 1/90  ОСТАНКИНО</v>
          </cell>
          <cell r="D144">
            <v>15</v>
          </cell>
        </row>
        <row r="145">
          <cell r="A145" t="str">
            <v>6225 ИМПЕРСКАЯ И БАЛЫКОВАЯ в/к с/н мгс 1/90  ОСТАНКИНО</v>
          </cell>
          <cell r="D145">
            <v>50</v>
          </cell>
        </row>
        <row r="146">
          <cell r="A146" t="str">
            <v>6228 МЯСНОЕ АССОРТИ к/з с/н мгс 1/90 10шт.  ОСТАНКИНО</v>
          </cell>
          <cell r="D146">
            <v>80</v>
          </cell>
        </row>
        <row r="147">
          <cell r="A147" t="str">
            <v>6241 ХОТ-ДОГ Папа может сос п/о мгс 0.38кг  ОСТАНКИНО</v>
          </cell>
          <cell r="D147">
            <v>26</v>
          </cell>
        </row>
        <row r="148">
          <cell r="A148" t="str">
            <v>6247 ДОМАШНЯЯ Папа может вар п/о 0,4кг 8шт.  ОСТАНКИНО</v>
          </cell>
          <cell r="D148">
            <v>41</v>
          </cell>
        </row>
        <row r="149">
          <cell r="A149" t="str">
            <v>6268 ГОВЯЖЬЯ Папа может вар п/о 0,4кг 8 шт.  ОСТАНКИНО</v>
          </cell>
          <cell r="D149">
            <v>43</v>
          </cell>
        </row>
        <row r="150">
          <cell r="A150" t="str">
            <v>6281 СВИНИНА ДЕЛИКАТ. к/в мл/к в/у 0.3кг 45с  ОСТАНКИНО</v>
          </cell>
          <cell r="D150">
            <v>176</v>
          </cell>
        </row>
        <row r="151">
          <cell r="A151" t="str">
            <v>6297 ФИЛЕЙНЫЕ сос ц/о в/у 1/270 12шт_45с  ОСТАНКИНО</v>
          </cell>
          <cell r="D151">
            <v>330</v>
          </cell>
        </row>
        <row r="152">
          <cell r="A152" t="str">
            <v>6302 БАЛЫКОВАЯ СН в/к в/у 0.35кг 8шт.  ОСТАНКИНО</v>
          </cell>
          <cell r="D152">
            <v>43</v>
          </cell>
        </row>
        <row r="153">
          <cell r="A153" t="str">
            <v>6303 МЯСНЫЕ Папа может сос п/о мгс 1.5*3  ОСТАНКИНО</v>
          </cell>
          <cell r="D153">
            <v>51.991</v>
          </cell>
        </row>
        <row r="154">
          <cell r="A154" t="str">
            <v>6309 ФИЛЕЙНАЯ Папа может вар п/о_Ашан  ОСТАНКИНО</v>
          </cell>
          <cell r="D154">
            <v>24.303000000000001</v>
          </cell>
        </row>
        <row r="155">
          <cell r="A155" t="str">
            <v>6325 ДОКТОРСКАЯ ПРЕМИУМ вар п/о 0.4кг 8шт.  ОСТАНКИНО</v>
          </cell>
          <cell r="D155">
            <v>112</v>
          </cell>
        </row>
        <row r="156">
          <cell r="A156" t="str">
            <v>6333 МЯСНАЯ Папа может вар п/о 0.4кг 8шт.  ОСТАНКИНО</v>
          </cell>
          <cell r="D156">
            <v>1754</v>
          </cell>
        </row>
        <row r="157">
          <cell r="A157" t="str">
            <v>6353 ЭКСТРА Папа может вар п/о 0.4кг 8шт.  ОСТАНКИНО</v>
          </cell>
          <cell r="D157">
            <v>258</v>
          </cell>
        </row>
        <row r="158">
          <cell r="A158" t="str">
            <v>6392 ФИЛЕЙНАЯ Папа может вар п/о 0.4кг. ОСТАНКИНО</v>
          </cell>
          <cell r="D158">
            <v>1030</v>
          </cell>
        </row>
        <row r="159">
          <cell r="A159" t="str">
            <v>6427 КЛАССИЧЕСКАЯ ПМ вар п/о 0.35кг 8шт. ОСТАНКИНО</v>
          </cell>
          <cell r="D159">
            <v>214</v>
          </cell>
        </row>
        <row r="160">
          <cell r="A160" t="str">
            <v>6438 БОГАТЫРСКИЕ Папа Может сос п/о в/у 0,3кг  ОСТАНКИНО</v>
          </cell>
          <cell r="D160">
            <v>70</v>
          </cell>
        </row>
        <row r="161">
          <cell r="A161" t="str">
            <v>6450 БЕКОН с/к с/н в/у 1/100 10шт.  ОСТАНКИНО</v>
          </cell>
          <cell r="D161">
            <v>70</v>
          </cell>
        </row>
        <row r="162">
          <cell r="A162" t="str">
            <v>6453 ЭКСТРА Папа может с/к с/н в/у 1/100 14шт.   ОСТАНКИНО</v>
          </cell>
          <cell r="D162">
            <v>156</v>
          </cell>
        </row>
        <row r="163">
          <cell r="A163" t="str">
            <v>6454 АРОМАТНАЯ с/к с/н в/у 1/100 14шт.  ОСТАНКИНО</v>
          </cell>
          <cell r="D163">
            <v>164</v>
          </cell>
        </row>
        <row r="164">
          <cell r="A164" t="str">
            <v>6475 С СЫРОМ Папа может сос ц/о мгс 0.4кг6шт  ОСТАНКИНО</v>
          </cell>
          <cell r="D164">
            <v>38</v>
          </cell>
        </row>
        <row r="165">
          <cell r="A165" t="str">
            <v>6527 ШПИКАЧКИ СОЧНЫЕ ПМ сар б/о мгс 1*3 45с ОСТАНКИНО</v>
          </cell>
          <cell r="D165">
            <v>102.30800000000001</v>
          </cell>
        </row>
        <row r="166">
          <cell r="A166" t="str">
            <v>6562 СЕРВЕЛАТ КАРЕЛЬСКИЙ СН в/к в/у 0,28кг  ОСТАНКИНО</v>
          </cell>
          <cell r="D166">
            <v>102</v>
          </cell>
        </row>
        <row r="167">
          <cell r="A167" t="str">
            <v>6563 СЛИВОЧНЫЕ СН сос п/о мгс 1*6  ОСТАНКИНО</v>
          </cell>
          <cell r="D167">
            <v>9.5410000000000004</v>
          </cell>
        </row>
        <row r="168">
          <cell r="A168" t="str">
            <v>6593 ДОКТОРСКАЯ СН вар п/о 0.45кг 8шт.  ОСТАНКИНО</v>
          </cell>
          <cell r="D168">
            <v>36</v>
          </cell>
        </row>
        <row r="169">
          <cell r="A169" t="str">
            <v>6595 МОЛОЧНАЯ СН вар п/о 0.45кг 8шт.  ОСТАНКИНО</v>
          </cell>
          <cell r="D169">
            <v>33</v>
          </cell>
        </row>
        <row r="170">
          <cell r="A170" t="str">
            <v>6597 РУССКАЯ СН вар п/о 0.45кг 8шт.  ОСТАНКИНО</v>
          </cell>
          <cell r="D170">
            <v>27</v>
          </cell>
        </row>
        <row r="171">
          <cell r="A171" t="str">
            <v>6601 ГОВЯЖЬИ СН сос п/о мгс 1*6  ОСТАНКИНО</v>
          </cell>
          <cell r="D171">
            <v>26.92</v>
          </cell>
        </row>
        <row r="172">
          <cell r="A172" t="str">
            <v>6602 БАВАРСКИЕ ПМ сос ц/о мгс 0,35кг 8шт.  ОСТАНКИНО</v>
          </cell>
          <cell r="D172">
            <v>107</v>
          </cell>
        </row>
        <row r="173">
          <cell r="A173" t="str">
            <v>6645 ВЕТЧ.КЛАССИЧЕСКАЯ СН п/о 0.8кг 4шт.  ОСТАНКИНО</v>
          </cell>
          <cell r="D173">
            <v>9</v>
          </cell>
        </row>
        <row r="174">
          <cell r="A174" t="str">
            <v>6658 АРОМАТНАЯ С ЧЕСНОЧКОМ СН в/к мтс 0.330кг  ОСТАНКИНО</v>
          </cell>
          <cell r="D174">
            <v>19</v>
          </cell>
        </row>
        <row r="175">
          <cell r="A175" t="str">
            <v>6661 СОЧНЫЙ ГРИЛЬ ПМ сос п/о мгс 1.5*4_Маяк  ОСТАНКИНО</v>
          </cell>
          <cell r="D175">
            <v>18.59</v>
          </cell>
        </row>
        <row r="176">
          <cell r="A176" t="str">
            <v>6666 БОЯНСКАЯ Папа может п/к в/у 0,28кг 8 шт. ОСТАНКИНО</v>
          </cell>
          <cell r="D176">
            <v>225</v>
          </cell>
        </row>
        <row r="177">
          <cell r="A177" t="str">
            <v>6669 ВЕНСКАЯ САЛЯМИ п/к в/у 0.28кг 8шт  ОСТАНКИНО</v>
          </cell>
          <cell r="D177">
            <v>64</v>
          </cell>
        </row>
        <row r="178">
          <cell r="A178" t="str">
            <v>6683 СЕРВЕЛАТ ЗЕРНИСТЫЙ ПМ в/к в/у 0,35кг  ОСТАНКИНО</v>
          </cell>
          <cell r="D178">
            <v>567</v>
          </cell>
        </row>
        <row r="179">
          <cell r="A179" t="str">
            <v>6684 СЕРВЕЛАТ КАРЕЛЬСКИЙ ПМ в/к в/у 0.28кг  ОСТАНКИНО</v>
          </cell>
          <cell r="D179">
            <v>362</v>
          </cell>
        </row>
        <row r="180">
          <cell r="A180" t="str">
            <v>6689 СЕРВЕЛАТ ОХОТНИЧИЙ ПМ в/к в/у 0,35кг 8шт  ОСТАНКИНО</v>
          </cell>
          <cell r="D180">
            <v>1116</v>
          </cell>
        </row>
        <row r="181">
          <cell r="A181" t="str">
            <v>6692 СЕРВЕЛАТ ПРИМА в/к в/у 0.28кг 8шт.  ОСТАНКИНО</v>
          </cell>
          <cell r="D181">
            <v>69</v>
          </cell>
        </row>
        <row r="182">
          <cell r="A182" t="str">
            <v>6697 СЕРВЕЛАТ ФИНСКИЙ ПМ в/к в/у 0,35кг 8шт.  ОСТАНКИНО</v>
          </cell>
          <cell r="D182">
            <v>1040</v>
          </cell>
        </row>
        <row r="183">
          <cell r="A183" t="str">
            <v>6713 СОЧНЫЙ ГРИЛЬ ПМ сос п/о мгс 0.41кг 8шт.  ОСТАНКИНО</v>
          </cell>
          <cell r="D183">
            <v>285</v>
          </cell>
        </row>
        <row r="184">
          <cell r="A184" t="str">
            <v>6716 ОСОБАЯ Коровино (в сетке) 0.5кг 8шт.  ОСТАНКИНО</v>
          </cell>
          <cell r="D184">
            <v>104</v>
          </cell>
        </row>
        <row r="185">
          <cell r="A185" t="str">
            <v>6722 СОЧНЫЕ ПМ сос п/о мгс 0,41кг 10шт.  ОСТАНКИНО</v>
          </cell>
          <cell r="D185">
            <v>1291</v>
          </cell>
        </row>
        <row r="186">
          <cell r="A186" t="str">
            <v>6726 СЛИВОЧНЫЕ ПМ сос п/о мгс 0.41кг 10шт.  ОСТАНКИНО</v>
          </cell>
          <cell r="D186">
            <v>512</v>
          </cell>
        </row>
        <row r="187">
          <cell r="A187" t="str">
            <v>6734 ОСОБАЯ СО ШПИКОМ Коровино (в сетке) 0,5кг ОСТАНКИНО</v>
          </cell>
          <cell r="D187">
            <v>27</v>
          </cell>
        </row>
        <row r="188">
          <cell r="A188" t="str">
            <v>6750 МОЛОЧНЫЕ ГОСТ СН сос п/о мгс 0,41 кг 10шт ОСТАНКИНО</v>
          </cell>
          <cell r="D188">
            <v>29</v>
          </cell>
        </row>
        <row r="189">
          <cell r="A189" t="str">
            <v>6751 СЛИВОЧНЫЕ СН сос п/о мгс 0,41кг 10шт.  ОСТАНКИНО</v>
          </cell>
          <cell r="D189">
            <v>41</v>
          </cell>
        </row>
        <row r="190">
          <cell r="A190" t="str">
            <v>6756 ВЕТЧ.ЛЮБИТЕЛЬСКАЯ п/о  ОСТАНКИНО</v>
          </cell>
          <cell r="D190">
            <v>57.639000000000003</v>
          </cell>
        </row>
        <row r="191">
          <cell r="A191" t="str">
            <v>6758 СЕРВЕЛАТ КОПЧЕНЫЙ п/к в/у 0,31 кг 8 шт  ОСТАНКИНО</v>
          </cell>
          <cell r="D191">
            <v>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12</v>
          </cell>
        </row>
        <row r="193">
          <cell r="A193" t="str">
            <v>БОНУС Z-ОСОБАЯ Коровино вар п/о (5324)  ОСТАНКИНО</v>
          </cell>
          <cell r="D193">
            <v>3.9750000000000001</v>
          </cell>
        </row>
        <row r="194">
          <cell r="A194" t="str">
            <v>БОНУС Z-ОСОБАЯ Коровино вар п/о 0.5кг_СНГ (6305)  ОСТАНКИНО</v>
          </cell>
          <cell r="D194">
            <v>8</v>
          </cell>
        </row>
        <row r="195">
          <cell r="A195" t="str">
            <v>БОНУС СОЧНЫЕ сос п/о мгс 0.41кг_UZ (6087)  ОСТАНКИНО</v>
          </cell>
          <cell r="D195">
            <v>162</v>
          </cell>
        </row>
        <row r="196">
          <cell r="A196" t="str">
            <v>БОНУС СОЧНЫЕ сос п/о мгс 1*6_UZ (6088)  ОСТАНКИНО</v>
          </cell>
          <cell r="D196">
            <v>73.933999999999997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154</v>
          </cell>
        </row>
        <row r="198">
          <cell r="A198" t="str">
            <v>БОНУС_283  Сосиски Сочинки, ВЕС, ТМ Стародворье ПОКОМ</v>
          </cell>
          <cell r="D198">
            <v>43.174999999999997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37.960999999999999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54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64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10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33</v>
          </cell>
        </row>
        <row r="204">
          <cell r="A204" t="str">
            <v>Вацлавская п/к (черева) 390 гр.шт. термоус.пак  СПК</v>
          </cell>
          <cell r="D204">
            <v>-3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41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248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170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26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11</v>
          </cell>
        </row>
        <row r="210">
          <cell r="A210" t="str">
            <v>Дельгаро с/в "Эликатессе" 140 гр.шт.  СПК</v>
          </cell>
          <cell r="D210">
            <v>8</v>
          </cell>
        </row>
        <row r="211">
          <cell r="A211" t="str">
            <v>Деревенская рубленая вареная 350 гр.шт. термоус. пак.  СПК</v>
          </cell>
          <cell r="D211">
            <v>4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-3</v>
          </cell>
        </row>
        <row r="213">
          <cell r="A213" t="str">
            <v>Докторская вареная термоус.пак. "Высокий вкус"  СПК</v>
          </cell>
          <cell r="D213">
            <v>27.433</v>
          </cell>
        </row>
        <row r="214">
          <cell r="A214" t="str">
            <v>Жар-боллы с курочкой и сыром, ВЕС ТМ Зареченские  ПОКОМ</v>
          </cell>
          <cell r="D214">
            <v>30.1</v>
          </cell>
        </row>
        <row r="215">
          <cell r="A215" t="str">
            <v>Жар-ладушки с мясом ТМ Зареченские ВЕС ПОКОМ</v>
          </cell>
          <cell r="D215">
            <v>55.5</v>
          </cell>
        </row>
        <row r="216">
          <cell r="A216" t="str">
            <v>Жар-ладушки с мясом, картофелем и грибами ВЕС ТМ Зареченские  ПОКОМ</v>
          </cell>
          <cell r="D216">
            <v>7.4</v>
          </cell>
        </row>
        <row r="217">
          <cell r="A217" t="str">
            <v>Жар-ладушки с яблоком и грушей ТМ Зареченские ВЕС ПОКОМ</v>
          </cell>
          <cell r="D217">
            <v>3.7</v>
          </cell>
        </row>
        <row r="218">
          <cell r="A218" t="str">
            <v>ЖАР-мени ВЕС ТМ Зареченские  ПОКОМ</v>
          </cell>
          <cell r="D218">
            <v>16.5</v>
          </cell>
        </row>
        <row r="219">
          <cell r="A219" t="str">
            <v>Классика с/к 235 гр.шт. "Высокий вкус"  СПК</v>
          </cell>
          <cell r="D219">
            <v>17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48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152</v>
          </cell>
        </row>
        <row r="223">
          <cell r="A223" t="str">
            <v>Любительская вареная термоус.пак. "Высокий вкус"  СПК</v>
          </cell>
          <cell r="D223">
            <v>15.879</v>
          </cell>
        </row>
        <row r="224">
          <cell r="A224" t="str">
            <v>Мини-сосиски в тесте "Фрайпики" 1,8кг ВЕС, ТМ Зареченские  ПОКОМ</v>
          </cell>
          <cell r="D224">
            <v>10.8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33.299999999999997</v>
          </cell>
        </row>
        <row r="226">
          <cell r="A226" t="str">
            <v>Мусульманская п/к "Просто выгодно" термофор.пак.  СПК</v>
          </cell>
          <cell r="D226">
            <v>0.501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411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366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412</v>
          </cell>
        </row>
        <row r="230">
          <cell r="A230" t="str">
            <v>Наггетсы с куриным филе и сыром ТМ Вязанка 0,25 кг ПОКОМ</v>
          </cell>
          <cell r="D230">
            <v>87</v>
          </cell>
        </row>
        <row r="231">
          <cell r="A231" t="str">
            <v>Наггетсы Хрустящие ТМ Зареченские. ВЕС ПОКОМ</v>
          </cell>
          <cell r="D231">
            <v>48</v>
          </cell>
        </row>
        <row r="232">
          <cell r="A232" t="str">
            <v>Оригинальная с перцем с/к  СПК</v>
          </cell>
          <cell r="D232">
            <v>82.4</v>
          </cell>
        </row>
        <row r="233">
          <cell r="A233" t="str">
            <v>Оригинальная с перцем с/к "Сибирский стандарт" 560 гр.шт.  СПК</v>
          </cell>
          <cell r="D233">
            <v>432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87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14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148</v>
          </cell>
        </row>
        <row r="237">
          <cell r="A237" t="str">
            <v>Пельмени Бигбули с мясом, Горячая штучка 0,43кг  ПОКОМ</v>
          </cell>
          <cell r="D237">
            <v>20</v>
          </cell>
        </row>
        <row r="238">
          <cell r="A238" t="str">
            <v>Пельмени Бигбули с мясом, Горячая штучка 0,9кг  ПОКОМ</v>
          </cell>
          <cell r="D238">
            <v>53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173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18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112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250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180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62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495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121</v>
          </cell>
        </row>
        <row r="247">
          <cell r="A247" t="str">
            <v>Пельмени Левантские ТМ Особый рецепт 0,8 кг  ПОКОМ</v>
          </cell>
          <cell r="D247">
            <v>5</v>
          </cell>
        </row>
        <row r="248">
          <cell r="A248" t="str">
            <v>Пельмени Мясорубские с рубленой грудинкой ТМ Стародворье флоупак  0,7 кг. ПОКОМ</v>
          </cell>
          <cell r="D248">
            <v>12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258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22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115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96</v>
          </cell>
        </row>
        <row r="253">
          <cell r="A253" t="str">
            <v>Пельмени Сочные сфера 0,9 кг ТМ Стародворье ПОКОМ</v>
          </cell>
          <cell r="D253">
            <v>245</v>
          </cell>
        </row>
        <row r="254">
          <cell r="A254" t="str">
            <v>По-Австрийски с/к 260 гр.шт. "Высокий вкус"  СПК</v>
          </cell>
          <cell r="D254">
            <v>29</v>
          </cell>
        </row>
        <row r="255">
          <cell r="A255" t="str">
            <v>Салями Трюфель с/в "Эликатессе" 0,16 кг.шт.  СПК</v>
          </cell>
          <cell r="D255">
            <v>22</v>
          </cell>
        </row>
        <row r="256">
          <cell r="A256" t="str">
            <v>Салями Финская с/к 235 гр.шт. "Высокий вкус"  СПК</v>
          </cell>
          <cell r="D256">
            <v>5</v>
          </cell>
        </row>
        <row r="257">
          <cell r="A257" t="str">
            <v>Сардельки из свинины (черева) ( в ср.защ.атм) "Высокий вкус"  СПК</v>
          </cell>
          <cell r="D257">
            <v>2.3580000000000001</v>
          </cell>
        </row>
        <row r="258">
          <cell r="A258" t="str">
            <v>Семейная с чесночком вареная (СПК+СКМ)  СПК</v>
          </cell>
          <cell r="D258">
            <v>78.540000000000006</v>
          </cell>
        </row>
        <row r="259">
          <cell r="A259" t="str">
            <v>Семейная с чесночком Экстра вареная  СПК</v>
          </cell>
          <cell r="D259">
            <v>-0.18</v>
          </cell>
        </row>
        <row r="260">
          <cell r="A260" t="str">
            <v>Сервелат мелкозернистый в/к 0,5 кг.шт. термоус.пак. "Высокий вкус"  СПК</v>
          </cell>
          <cell r="D260">
            <v>11</v>
          </cell>
        </row>
        <row r="261">
          <cell r="A261" t="str">
            <v>Сервелат Финский в/к 0,38 кг.шт. термофор.пак.  СПК</v>
          </cell>
          <cell r="D261">
            <v>4</v>
          </cell>
        </row>
        <row r="262">
          <cell r="A262" t="str">
            <v>Сибирская особая с/к 0,10 кг.шт. нарезка (лоток с ср.защ.атм.)  СПК</v>
          </cell>
          <cell r="D262">
            <v>32</v>
          </cell>
        </row>
        <row r="263">
          <cell r="A263" t="str">
            <v>Сибирская особая с/к 0,235 кг шт.  СПК</v>
          </cell>
          <cell r="D263">
            <v>17</v>
          </cell>
        </row>
        <row r="264">
          <cell r="A264" t="str">
            <v>Славянская п/к 0,38 кг шт.термофор.пак.  СПК</v>
          </cell>
          <cell r="D264">
            <v>4</v>
          </cell>
        </row>
        <row r="265">
          <cell r="A265" t="str">
            <v>Смак-мени с картофелем и сочной грудинкой ТМ Зареченские ПОКОМ</v>
          </cell>
          <cell r="D265">
            <v>3</v>
          </cell>
        </row>
        <row r="266">
          <cell r="A266" t="str">
            <v>Смак-мени с мясом ТМ Зареченские ПОКОМ</v>
          </cell>
          <cell r="D266">
            <v>5</v>
          </cell>
        </row>
        <row r="267">
          <cell r="A267" t="str">
            <v>Сосиски "БОЛЬШАЯ сосиска" "Сибирский стандарт" (лоток с ср.защ.атм.)  СПК</v>
          </cell>
          <cell r="D267">
            <v>18.036000000000001</v>
          </cell>
        </row>
        <row r="268">
          <cell r="A268" t="str">
            <v>Сосиски Мусульманские "Просто выгодно" (в ср.защ.атм.)  СПК</v>
          </cell>
          <cell r="D268">
            <v>2.6339999999999999</v>
          </cell>
        </row>
        <row r="269">
          <cell r="A269" t="str">
            <v>Сосиски Хот-дог ВЕС (лоток с ср.защ.атм.)   СПК</v>
          </cell>
          <cell r="D269">
            <v>7.4260000000000002</v>
          </cell>
        </row>
        <row r="270">
          <cell r="A270" t="str">
            <v>Сочный мегачебурек ТМ Зареченские ВЕС ПОКОМ</v>
          </cell>
          <cell r="D270">
            <v>17.920000000000002</v>
          </cell>
        </row>
        <row r="271">
          <cell r="A271" t="str">
            <v>Уши свиные копченые к пиву 0,15кг нар. д/ф шт.  СПК</v>
          </cell>
          <cell r="D271">
            <v>4</v>
          </cell>
        </row>
        <row r="272">
          <cell r="A272" t="str">
            <v>Фестивальная пора с/к 100 гр.шт.нар. (лоток с ср.защ.атм.)  СПК</v>
          </cell>
          <cell r="D272">
            <v>2</v>
          </cell>
        </row>
        <row r="273">
          <cell r="A273" t="str">
            <v>Фестивальная пора с/к 235 гр.шт.  СПК</v>
          </cell>
          <cell r="D273">
            <v>108</v>
          </cell>
        </row>
        <row r="274">
          <cell r="A274" t="str">
            <v>Фестивальная с/к 0,235 кг.шт.  СПК</v>
          </cell>
          <cell r="D274">
            <v>-1</v>
          </cell>
        </row>
        <row r="275">
          <cell r="A275" t="str">
            <v>Фестивальная с/к ВЕС   СПК</v>
          </cell>
          <cell r="D275">
            <v>16.375</v>
          </cell>
        </row>
        <row r="276">
          <cell r="A276" t="str">
            <v>Фуэт с/в "Эликатессе" 160 гр.шт.  СПК</v>
          </cell>
          <cell r="D276">
            <v>17</v>
          </cell>
        </row>
        <row r="277">
          <cell r="A277" t="str">
            <v>Хинкали Классические ТМ Зареченские ВЕС ПОКОМ</v>
          </cell>
          <cell r="D277">
            <v>25</v>
          </cell>
        </row>
        <row r="278">
          <cell r="A278" t="str">
            <v>Хотстеры ТМ Горячая штучка ТС Хотстеры 0,25 кг зам  ПОКОМ</v>
          </cell>
          <cell r="D278">
            <v>287</v>
          </cell>
        </row>
        <row r="279">
          <cell r="A279" t="str">
            <v>Хрустящие крылышки острые к пиву ТМ Горячая штучка 0,3кг зам  ПОКОМ</v>
          </cell>
          <cell r="D279">
            <v>294</v>
          </cell>
        </row>
        <row r="280">
          <cell r="A280" t="str">
            <v>Хрустящие крылышки ТМ Горячая штучка 0,3 кг зам  ПОКОМ</v>
          </cell>
          <cell r="D280">
            <v>299</v>
          </cell>
        </row>
        <row r="281">
          <cell r="A281" t="str">
            <v>Хрустящие крылышки ТМ Зареченские ТС Зареченские продукты. ВЕС ПОКОМ</v>
          </cell>
          <cell r="D281">
            <v>1.8</v>
          </cell>
        </row>
        <row r="282">
          <cell r="A282" t="str">
            <v>Чебупай сочное яблоко ТМ Горячая штучка 0,2 кг зам.  ПОКОМ</v>
          </cell>
          <cell r="D282">
            <v>19</v>
          </cell>
        </row>
        <row r="283">
          <cell r="A283" t="str">
            <v>Чебупай спелая вишня ТМ Горячая штучка 0,2 кг зам.  ПОКОМ</v>
          </cell>
          <cell r="D283">
            <v>36</v>
          </cell>
        </row>
        <row r="284">
          <cell r="A284" t="str">
            <v>Чебупели Курочка гриль ТМ Горячая штучка, 0,3 кг зам  ПОКОМ</v>
          </cell>
          <cell r="D284">
            <v>13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406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486</v>
          </cell>
        </row>
        <row r="287">
          <cell r="A287" t="str">
            <v>Чебуреки сочные ВЕС ТМ Зареченские  ПОКОМ</v>
          </cell>
          <cell r="D287">
            <v>60</v>
          </cell>
        </row>
        <row r="288">
          <cell r="A288" t="str">
            <v>Юбилейная с/к 0,10 кг.шт. нарезка (лоток с ср.защ.атм.)  СПК</v>
          </cell>
          <cell r="D288">
            <v>3</v>
          </cell>
        </row>
        <row r="289">
          <cell r="A289" t="str">
            <v>Юбилейная с/к 0,235 кг.шт.  СПК</v>
          </cell>
          <cell r="D289">
            <v>74</v>
          </cell>
        </row>
        <row r="290">
          <cell r="A290" t="str">
            <v>Итого</v>
          </cell>
          <cell r="D290">
            <v>44209.027000000002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23.02.2024 - 29.02.2024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064  Колбаса Молочная Дугушка, вектор 0,4 кг, ТМ Стародворье  ПОКОМ</v>
          </cell>
          <cell r="D7">
            <v>30</v>
          </cell>
        </row>
        <row r="8">
          <cell r="A8" t="str">
            <v xml:space="preserve"> 218  Колбаса Докторская оригинальная ТМ Особый рецепт БОЛЬШОЙ БАТОН, п/а ВЕС, ТМ Стародворье ПОКОМ</v>
          </cell>
          <cell r="D8">
            <v>60.790999999999997</v>
          </cell>
        </row>
        <row r="9">
          <cell r="A9" t="str">
            <v xml:space="preserve"> 220  Колбаса Докторская по-стародворски, амифлекс, ВЕС,   ПОКОМ</v>
          </cell>
          <cell r="D9">
            <v>64.69</v>
          </cell>
        </row>
        <row r="10">
          <cell r="A10" t="str">
            <v xml:space="preserve"> 231  Колбаса Молочная по-стародворски, ВЕС   ПОКОМ</v>
          </cell>
          <cell r="D10">
            <v>34.664999999999999</v>
          </cell>
        </row>
        <row r="11">
          <cell r="A11" t="str">
            <v xml:space="preserve"> 239  Колбаса Салями запеч Дугушка, оболочка вектор, ВЕС, ТМ Стародворье  ПОКОМ</v>
          </cell>
          <cell r="D11">
            <v>105.33199999999999</v>
          </cell>
        </row>
        <row r="12">
          <cell r="A12" t="str">
            <v xml:space="preserve"> 244  Колбаса Сервелат Кремлевский, ВЕС. ПОКОМ</v>
          </cell>
          <cell r="D12">
            <v>21.702999999999999</v>
          </cell>
        </row>
        <row r="13">
          <cell r="A13" t="str">
            <v xml:space="preserve"> 248  Сардельки Сочные ТМ Особый рецепт,   ПОКОМ</v>
          </cell>
          <cell r="D13">
            <v>61.765999999999998</v>
          </cell>
        </row>
        <row r="14">
          <cell r="A14" t="str">
            <v xml:space="preserve"> 250  Сардельки стародворские с говядиной в обол. NDX, ВЕС. ПОКОМ</v>
          </cell>
          <cell r="D14">
            <v>108.648</v>
          </cell>
        </row>
        <row r="15">
          <cell r="A15" t="str">
            <v xml:space="preserve"> 297  Колбаса Мясорубская с рубленой грудинкой ВЕС ТМ Стародворье  ПОКОМ</v>
          </cell>
          <cell r="D15">
            <v>51.463000000000001</v>
          </cell>
        </row>
        <row r="16">
          <cell r="A16" t="str">
            <v xml:space="preserve"> 304  Колбаса Салями Мясорубская с рубленным шпиком ВЕС ТМ Стародворье  ПОКОМ</v>
          </cell>
          <cell r="D16">
            <v>21.651</v>
          </cell>
        </row>
        <row r="17">
          <cell r="A17" t="str">
            <v xml:space="preserve"> 318  Сосиски Датские ТМ Зареченские, ВЕС  ПОКОМ</v>
          </cell>
          <cell r="D17">
            <v>511.59500000000003</v>
          </cell>
        </row>
        <row r="18">
          <cell r="A18" t="str">
            <v xml:space="preserve"> 344  Колбаса Сочинка по-европейски с сочной грудинкой ТМ Стародворье, ВЕС ПОКОМ</v>
          </cell>
          <cell r="D18">
            <v>304.88299999999998</v>
          </cell>
        </row>
        <row r="19">
          <cell r="A19" t="str">
            <v xml:space="preserve"> 346  Колбаса Сочинка зернистая с сочной грудинкой ТМ Стародворье.ВЕС ПОКОМ</v>
          </cell>
          <cell r="D19">
            <v>209.261</v>
          </cell>
        </row>
        <row r="20">
          <cell r="A20" t="str">
            <v>Итого</v>
          </cell>
          <cell r="D20">
            <v>1586.4480000000001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9" sqref="AP9"/>
    </sheetView>
  </sheetViews>
  <sheetFormatPr defaultColWidth="10.5" defaultRowHeight="11.45" customHeight="1" outlineLevelRow="1" x14ac:dyDescent="0.2"/>
  <cols>
    <col min="1" max="1" width="74.83203125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7" width="6.33203125" style="5" bestFit="1" customWidth="1"/>
    <col min="28" max="29" width="1.1640625" style="5" customWidth="1"/>
    <col min="30" max="30" width="6" style="5" bestFit="1" customWidth="1"/>
    <col min="31" max="34" width="6.6640625" style="5" bestFit="1" customWidth="1"/>
    <col min="35" max="35" width="11" style="5" customWidth="1"/>
    <col min="36" max="38" width="6.1640625" style="5" bestFit="1" customWidth="1"/>
    <col min="39" max="39" width="6.6640625" style="5" bestFit="1" customWidth="1"/>
    <col min="40" max="41" width="1" style="5" customWidth="1"/>
    <col min="42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U3" s="19" t="s">
        <v>150</v>
      </c>
      <c r="V3" s="19" t="s">
        <v>151</v>
      </c>
      <c r="X3" s="19" t="s">
        <v>152</v>
      </c>
      <c r="AJ3" s="19" t="s">
        <v>153</v>
      </c>
      <c r="AK3" s="19" t="s">
        <v>154</v>
      </c>
      <c r="AL3" s="19" t="s">
        <v>155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  <c r="AK4" s="11" t="s">
        <v>137</v>
      </c>
      <c r="AL4" s="11" t="s">
        <v>137</v>
      </c>
      <c r="AM4" s="11" t="s">
        <v>137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139</v>
      </c>
      <c r="M5" s="15" t="s">
        <v>145</v>
      </c>
      <c r="N5" s="15" t="s">
        <v>140</v>
      </c>
      <c r="O5" s="15" t="s">
        <v>141</v>
      </c>
      <c r="U5" s="15" t="s">
        <v>142</v>
      </c>
      <c r="V5" s="15" t="s">
        <v>143</v>
      </c>
      <c r="X5" s="15" t="s">
        <v>144</v>
      </c>
      <c r="AE5" s="15" t="s">
        <v>146</v>
      </c>
      <c r="AF5" s="15" t="s">
        <v>147</v>
      </c>
      <c r="AG5" s="15" t="s">
        <v>148</v>
      </c>
      <c r="AH5" s="15" t="s">
        <v>139</v>
      </c>
      <c r="AJ5" s="15" t="s">
        <v>142</v>
      </c>
      <c r="AK5" s="15" t="s">
        <v>143</v>
      </c>
      <c r="AL5" s="15" t="s">
        <v>144</v>
      </c>
      <c r="AM5" s="15" t="s">
        <v>141</v>
      </c>
    </row>
    <row r="6" spans="1:41" ht="11.1" customHeight="1" x14ac:dyDescent="0.2">
      <c r="A6" s="6"/>
      <c r="B6" s="6"/>
      <c r="C6" s="3"/>
      <c r="D6" s="3"/>
      <c r="E6" s="9">
        <f>SUM(E7:E125)</f>
        <v>111954.31899999997</v>
      </c>
      <c r="F6" s="9">
        <f>SUM(F7:F125)</f>
        <v>73321.936000000016</v>
      </c>
      <c r="J6" s="9">
        <f>SUM(J7:J125)</f>
        <v>111120.64700000003</v>
      </c>
      <c r="K6" s="9">
        <f t="shared" ref="K6:X6" si="0">SUM(K7:K125)</f>
        <v>833.67199999999912</v>
      </c>
      <c r="L6" s="9">
        <f t="shared" si="0"/>
        <v>9900</v>
      </c>
      <c r="M6" s="9">
        <f t="shared" si="0"/>
        <v>23850</v>
      </c>
      <c r="N6" s="9">
        <f t="shared" si="0"/>
        <v>27720</v>
      </c>
      <c r="O6" s="9">
        <f t="shared" si="0"/>
        <v>25147.249999999993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8790</v>
      </c>
      <c r="V6" s="9">
        <f t="shared" si="0"/>
        <v>0</v>
      </c>
      <c r="W6" s="9">
        <f t="shared" si="0"/>
        <v>20534.047799999993</v>
      </c>
      <c r="X6" s="9">
        <f t="shared" si="0"/>
        <v>0</v>
      </c>
      <c r="AA6" s="9">
        <f t="shared" ref="AA6" si="1">SUM(AA7:AA125)</f>
        <v>1500.08</v>
      </c>
      <c r="AB6" s="9">
        <f t="shared" ref="AB6" si="2">SUM(AB7:AB125)</f>
        <v>0</v>
      </c>
      <c r="AC6" s="9">
        <f t="shared" ref="AC6" si="3">SUM(AC7:AC125)</f>
        <v>0</v>
      </c>
      <c r="AD6" s="9">
        <f t="shared" ref="AD6" si="4">SUM(AD7:AD125)</f>
        <v>7784</v>
      </c>
      <c r="AE6" s="9">
        <f t="shared" ref="AE6" si="5">SUM(AE7:AE125)</f>
        <v>22057.630399999998</v>
      </c>
      <c r="AF6" s="9">
        <f t="shared" ref="AF6" si="6">SUM(AF7:AF125)</f>
        <v>20860.253000000001</v>
      </c>
      <c r="AG6" s="9">
        <f t="shared" ref="AG6" si="7">SUM(AG7:AG125)</f>
        <v>21258.234800000009</v>
      </c>
      <c r="AH6" s="9">
        <f t="shared" ref="AH6" si="8">SUM(AH7:AH125)</f>
        <v>21875.135000000002</v>
      </c>
      <c r="AJ6" s="9">
        <f t="shared" ref="AJ6" si="9">SUM(AJ7:AJ125)</f>
        <v>5985.9</v>
      </c>
      <c r="AK6" s="9">
        <f t="shared" ref="AK6" si="10">SUM(AK7:AK125)</f>
        <v>0</v>
      </c>
      <c r="AL6" s="9">
        <f t="shared" ref="AL6" si="11">SUM(AL7:AL125)</f>
        <v>0</v>
      </c>
      <c r="AM6" s="9">
        <f t="shared" ref="AM6" si="12">SUM(AM7:AM125)</f>
        <v>17603.730000000003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58.773000000000003</v>
      </c>
      <c r="D7" s="8">
        <v>58.573999999999998</v>
      </c>
      <c r="E7" s="8">
        <v>42.765999999999998</v>
      </c>
      <c r="F7" s="8">
        <v>74.581000000000003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45.7</v>
      </c>
      <c r="K7" s="14">
        <f>E7-J7</f>
        <v>-2.9340000000000046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VLOOKUP(A:A,[1]TDSheet!$A:$X,24,0)</f>
        <v>0</v>
      </c>
      <c r="O7" s="14">
        <f>VLOOKUP(A:A,[3]TDSheet!$A:$C,3,0)</f>
        <v>22.5</v>
      </c>
      <c r="P7" s="14"/>
      <c r="Q7" s="14"/>
      <c r="R7" s="14"/>
      <c r="S7" s="14"/>
      <c r="T7" s="14"/>
      <c r="U7" s="16"/>
      <c r="V7" s="16"/>
      <c r="W7" s="14">
        <f>(E7-AA7-AD7)/5</f>
        <v>8.5532000000000004</v>
      </c>
      <c r="X7" s="16"/>
      <c r="Y7" s="17">
        <f>(F7+L7+M7+N7+U7+V7+X7)/W7</f>
        <v>8.7196604779497733</v>
      </c>
      <c r="Z7" s="14">
        <f>F7/W7</f>
        <v>8.7196604779497733</v>
      </c>
      <c r="AA7" s="14">
        <v>0</v>
      </c>
      <c r="AB7" s="14"/>
      <c r="AC7" s="14"/>
      <c r="AD7" s="14">
        <f>VLOOKUP(A:A,[1]TDSheet!$A:$AD,30,0)</f>
        <v>0</v>
      </c>
      <c r="AE7" s="14">
        <f>VLOOKUP(A:A,[1]TDSheet!$A:$AE,31,0)</f>
        <v>17.0702</v>
      </c>
      <c r="AF7" s="14">
        <f>VLOOKUP(A:A,[1]TDSheet!$A:$AF,32,0)</f>
        <v>13.641400000000001</v>
      </c>
      <c r="AG7" s="14">
        <f>VLOOKUP(A:A,[1]TDSheet!$A:$AG,33,0)</f>
        <v>13.596399999999999</v>
      </c>
      <c r="AH7" s="14">
        <f>VLOOKUP(A:A,[4]TDSheet!$A:$D,4,0)</f>
        <v>9.9830000000000005</v>
      </c>
      <c r="AI7" s="14">
        <f>VLOOKUP(A:A,[1]TDSheet!$A:$AI,35,0)</f>
        <v>0</v>
      </c>
      <c r="AJ7" s="14">
        <f>U7*H7</f>
        <v>0</v>
      </c>
      <c r="AK7" s="14"/>
      <c r="AL7" s="14"/>
      <c r="AM7" s="14">
        <f>O7*H7</f>
        <v>22.5</v>
      </c>
      <c r="AN7" s="14"/>
      <c r="AO7" s="14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445.13299999999998</v>
      </c>
      <c r="D8" s="8">
        <v>630.12900000000002</v>
      </c>
      <c r="E8" s="8">
        <v>481.76299999999998</v>
      </c>
      <c r="F8" s="8">
        <v>483.28300000000002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461.209</v>
      </c>
      <c r="K8" s="14">
        <f t="shared" ref="K8:K71" si="13">E8-J8</f>
        <v>20.553999999999974</v>
      </c>
      <c r="L8" s="14">
        <f>VLOOKUP(A:A,[1]TDSheet!$A:$M,13,0)</f>
        <v>0</v>
      </c>
      <c r="M8" s="14">
        <f>VLOOKUP(A:A,[1]TDSheet!$A:$N,14,0)</f>
        <v>100</v>
      </c>
      <c r="N8" s="14">
        <f>VLOOKUP(A:A,[1]TDSheet!$A:$X,24,0)</f>
        <v>150</v>
      </c>
      <c r="O8" s="14">
        <f>VLOOKUP(A:A,[3]TDSheet!$A:$C,3,0)</f>
        <v>33</v>
      </c>
      <c r="P8" s="14"/>
      <c r="Q8" s="14"/>
      <c r="R8" s="14"/>
      <c r="S8" s="14"/>
      <c r="T8" s="14"/>
      <c r="U8" s="16"/>
      <c r="V8" s="16"/>
      <c r="W8" s="14">
        <f t="shared" ref="W8:W71" si="14">(E8-AA8-AD8)/5</f>
        <v>96.352599999999995</v>
      </c>
      <c r="X8" s="16"/>
      <c r="Y8" s="17">
        <f t="shared" ref="Y8:Y71" si="15">(F8+L8+M8+N8+U8+V8+X8)/W8</f>
        <v>7.6104121736206398</v>
      </c>
      <c r="Z8" s="14">
        <f t="shared" ref="Z8:Z71" si="16">F8/W8</f>
        <v>5.0157753916344765</v>
      </c>
      <c r="AA8" s="14">
        <v>0</v>
      </c>
      <c r="AB8" s="14"/>
      <c r="AC8" s="14"/>
      <c r="AD8" s="14">
        <f>VLOOKUP(A:A,[1]TDSheet!$A:$AD,30,0)</f>
        <v>0</v>
      </c>
      <c r="AE8" s="14">
        <f>VLOOKUP(A:A,[1]TDSheet!$A:$AE,31,0)</f>
        <v>94.049199999999999</v>
      </c>
      <c r="AF8" s="14">
        <f>VLOOKUP(A:A,[1]TDSheet!$A:$AF,32,0)</f>
        <v>82.202600000000004</v>
      </c>
      <c r="AG8" s="14">
        <f>VLOOKUP(A:A,[1]TDSheet!$A:$AG,33,0)</f>
        <v>99.2376</v>
      </c>
      <c r="AH8" s="14">
        <f>VLOOKUP(A:A,[4]TDSheet!$A:$D,4,0)</f>
        <v>106.414</v>
      </c>
      <c r="AI8" s="14" t="str">
        <f>VLOOKUP(A:A,[1]TDSheet!$A:$AI,35,0)</f>
        <v>оконч</v>
      </c>
      <c r="AJ8" s="14">
        <f t="shared" ref="AJ8:AJ71" si="17">U8*H8</f>
        <v>0</v>
      </c>
      <c r="AK8" s="14"/>
      <c r="AL8" s="14"/>
      <c r="AM8" s="14">
        <f t="shared" ref="AM8:AM71" si="18">O8*H8</f>
        <v>33</v>
      </c>
      <c r="AN8" s="14"/>
      <c r="AO8" s="14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205.51900000000001</v>
      </c>
      <c r="D9" s="8">
        <v>906.49300000000005</v>
      </c>
      <c r="E9" s="8">
        <v>496.435</v>
      </c>
      <c r="F9" s="8">
        <v>436.04500000000002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451.46199999999999</v>
      </c>
      <c r="K9" s="14">
        <f t="shared" si="13"/>
        <v>44.973000000000013</v>
      </c>
      <c r="L9" s="14">
        <f>VLOOKUP(A:A,[1]TDSheet!$A:$M,13,0)</f>
        <v>0</v>
      </c>
      <c r="M9" s="14">
        <f>VLOOKUP(A:A,[1]TDSheet!$A:$N,14,0)</f>
        <v>0</v>
      </c>
      <c r="N9" s="14">
        <f>VLOOKUP(A:A,[1]TDSheet!$A:$X,24,0)</f>
        <v>100</v>
      </c>
      <c r="O9" s="14">
        <f>VLOOKUP(A:A,[3]TDSheet!$A:$C,3,0)</f>
        <v>229.5</v>
      </c>
      <c r="P9" s="14"/>
      <c r="Q9" s="14"/>
      <c r="R9" s="14"/>
      <c r="S9" s="14"/>
      <c r="T9" s="14"/>
      <c r="U9" s="16">
        <v>100</v>
      </c>
      <c r="V9" s="16"/>
      <c r="W9" s="14">
        <f t="shared" si="14"/>
        <v>99.287000000000006</v>
      </c>
      <c r="X9" s="16"/>
      <c r="Y9" s="17">
        <f t="shared" si="15"/>
        <v>6.4061256760703822</v>
      </c>
      <c r="Z9" s="14">
        <f t="shared" si="16"/>
        <v>4.3917632721302891</v>
      </c>
      <c r="AA9" s="14">
        <v>0</v>
      </c>
      <c r="AB9" s="14"/>
      <c r="AC9" s="14"/>
      <c r="AD9" s="14">
        <f>VLOOKUP(A:A,[1]TDSheet!$A:$AD,30,0)</f>
        <v>0</v>
      </c>
      <c r="AE9" s="14">
        <f>VLOOKUP(A:A,[1]TDSheet!$A:$AE,31,0)</f>
        <v>96.297999999999988</v>
      </c>
      <c r="AF9" s="14">
        <f>VLOOKUP(A:A,[1]TDSheet!$A:$AF,32,0)</f>
        <v>82.525999999999982</v>
      </c>
      <c r="AG9" s="14">
        <f>VLOOKUP(A:A,[1]TDSheet!$A:$AG,33,0)</f>
        <v>90.78479999999999</v>
      </c>
      <c r="AH9" s="14">
        <f>VLOOKUP(A:A,[4]TDSheet!$A:$D,4,0)</f>
        <v>124.268</v>
      </c>
      <c r="AI9" s="14" t="e">
        <f>VLOOKUP(A:A,[1]TDSheet!$A:$AI,35,0)</f>
        <v>#N/A</v>
      </c>
      <c r="AJ9" s="14">
        <f t="shared" si="17"/>
        <v>100</v>
      </c>
      <c r="AK9" s="14"/>
      <c r="AL9" s="14"/>
      <c r="AM9" s="14">
        <f t="shared" si="18"/>
        <v>229.5</v>
      </c>
      <c r="AN9" s="14"/>
      <c r="AO9" s="14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1098.2850000000001</v>
      </c>
      <c r="D10" s="8">
        <v>932.28499999999997</v>
      </c>
      <c r="E10" s="8">
        <v>974.99199999999996</v>
      </c>
      <c r="F10" s="8">
        <v>812.327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939.71100000000001</v>
      </c>
      <c r="K10" s="14">
        <f t="shared" si="13"/>
        <v>35.280999999999949</v>
      </c>
      <c r="L10" s="14">
        <f>VLOOKUP(A:A,[1]TDSheet!$A:$M,13,0)</f>
        <v>0</v>
      </c>
      <c r="M10" s="14">
        <f>VLOOKUP(A:A,[1]TDSheet!$A:$N,14,0)</f>
        <v>350</v>
      </c>
      <c r="N10" s="14">
        <f>VLOOKUP(A:A,[1]TDSheet!$A:$X,24,0)</f>
        <v>300</v>
      </c>
      <c r="O10" s="14">
        <f>VLOOKUP(A:A,[3]TDSheet!$A:$C,3,0)</f>
        <v>390</v>
      </c>
      <c r="P10" s="14"/>
      <c r="Q10" s="14"/>
      <c r="R10" s="14"/>
      <c r="S10" s="14"/>
      <c r="T10" s="14"/>
      <c r="U10" s="16">
        <v>250</v>
      </c>
      <c r="V10" s="16"/>
      <c r="W10" s="14">
        <f t="shared" si="14"/>
        <v>194.9984</v>
      </c>
      <c r="X10" s="16"/>
      <c r="Y10" s="17">
        <f t="shared" si="15"/>
        <v>8.781236153732543</v>
      </c>
      <c r="Z10" s="14">
        <f t="shared" si="16"/>
        <v>4.1658136682147138</v>
      </c>
      <c r="AA10" s="14">
        <v>0</v>
      </c>
      <c r="AB10" s="14"/>
      <c r="AC10" s="14"/>
      <c r="AD10" s="14">
        <f>VLOOKUP(A:A,[1]TDSheet!$A:$AD,30,0)</f>
        <v>0</v>
      </c>
      <c r="AE10" s="14">
        <f>VLOOKUP(A:A,[1]TDSheet!$A:$AE,31,0)</f>
        <v>269.94259999999997</v>
      </c>
      <c r="AF10" s="14">
        <f>VLOOKUP(A:A,[1]TDSheet!$A:$AF,32,0)</f>
        <v>259.61500000000001</v>
      </c>
      <c r="AG10" s="14">
        <f>VLOOKUP(A:A,[1]TDSheet!$A:$AG,33,0)</f>
        <v>216.02699999999999</v>
      </c>
      <c r="AH10" s="14">
        <f>VLOOKUP(A:A,[4]TDSheet!$A:$D,4,0)</f>
        <v>250.02</v>
      </c>
      <c r="AI10" s="14" t="str">
        <f>VLOOKUP(A:A,[1]TDSheet!$A:$AI,35,0)</f>
        <v>ябмарт</v>
      </c>
      <c r="AJ10" s="14">
        <f t="shared" si="17"/>
        <v>250</v>
      </c>
      <c r="AK10" s="14"/>
      <c r="AL10" s="14"/>
      <c r="AM10" s="14">
        <f t="shared" si="18"/>
        <v>390</v>
      </c>
      <c r="AN10" s="14"/>
      <c r="AO10" s="14"/>
    </row>
    <row r="11" spans="1:41" s="1" customFormat="1" ht="11.1" customHeight="1" outlineLevel="1" x14ac:dyDescent="0.2">
      <c r="A11" s="7" t="s">
        <v>13</v>
      </c>
      <c r="B11" s="7" t="s">
        <v>8</v>
      </c>
      <c r="C11" s="8">
        <v>137.65100000000001</v>
      </c>
      <c r="D11" s="8">
        <v>170.517</v>
      </c>
      <c r="E11" s="8">
        <v>137.607</v>
      </c>
      <c r="F11" s="8">
        <v>98.527000000000001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136.63999999999999</v>
      </c>
      <c r="K11" s="14">
        <f t="shared" si="13"/>
        <v>0.96700000000001296</v>
      </c>
      <c r="L11" s="14">
        <f>VLOOKUP(A:A,[1]TDSheet!$A:$M,13,0)</f>
        <v>0</v>
      </c>
      <c r="M11" s="14">
        <f>VLOOKUP(A:A,[1]TDSheet!$A:$N,14,0)</f>
        <v>0</v>
      </c>
      <c r="N11" s="14">
        <f>VLOOKUP(A:A,[1]TDSheet!$A:$X,24,0)</f>
        <v>60</v>
      </c>
      <c r="O11" s="14">
        <f>VLOOKUP(A:A,[3]TDSheet!$A:$C,3,0)</f>
        <v>115.5</v>
      </c>
      <c r="P11" s="14"/>
      <c r="Q11" s="14"/>
      <c r="R11" s="14"/>
      <c r="S11" s="14"/>
      <c r="T11" s="14"/>
      <c r="U11" s="16">
        <v>30</v>
      </c>
      <c r="V11" s="16"/>
      <c r="W11" s="14">
        <f t="shared" si="14"/>
        <v>27.5214</v>
      </c>
      <c r="X11" s="16"/>
      <c r="Y11" s="17">
        <f t="shared" si="15"/>
        <v>6.8501965743021787</v>
      </c>
      <c r="Z11" s="14">
        <f t="shared" si="16"/>
        <v>3.5800140981200084</v>
      </c>
      <c r="AA11" s="14">
        <v>0</v>
      </c>
      <c r="AB11" s="14"/>
      <c r="AC11" s="14"/>
      <c r="AD11" s="14">
        <f>VLOOKUP(A:A,[1]TDSheet!$A:$AD,30,0)</f>
        <v>0</v>
      </c>
      <c r="AE11" s="14">
        <f>VLOOKUP(A:A,[1]TDSheet!$A:$AE,31,0)</f>
        <v>33.432599999999994</v>
      </c>
      <c r="AF11" s="14">
        <f>VLOOKUP(A:A,[1]TDSheet!$A:$AF,32,0)</f>
        <v>30.179800000000007</v>
      </c>
      <c r="AG11" s="14">
        <f>VLOOKUP(A:A,[1]TDSheet!$A:$AG,33,0)</f>
        <v>25.820399999999999</v>
      </c>
      <c r="AH11" s="14">
        <f>VLOOKUP(A:A,[4]TDSheet!$A:$D,4,0)</f>
        <v>32.33</v>
      </c>
      <c r="AI11" s="14" t="e">
        <f>VLOOKUP(A:A,[1]TDSheet!$A:$AI,35,0)</f>
        <v>#N/A</v>
      </c>
      <c r="AJ11" s="14">
        <f t="shared" si="17"/>
        <v>30</v>
      </c>
      <c r="AK11" s="14"/>
      <c r="AL11" s="14"/>
      <c r="AM11" s="14">
        <f t="shared" si="18"/>
        <v>115.5</v>
      </c>
      <c r="AN11" s="14"/>
      <c r="AO11" s="14"/>
    </row>
    <row r="12" spans="1:41" s="1" customFormat="1" ht="11.1" customHeight="1" outlineLevel="1" x14ac:dyDescent="0.2">
      <c r="A12" s="7" t="s">
        <v>15</v>
      </c>
      <c r="B12" s="7" t="s">
        <v>14</v>
      </c>
      <c r="C12" s="8">
        <v>115</v>
      </c>
      <c r="D12" s="8">
        <v>144</v>
      </c>
      <c r="E12" s="8">
        <v>143</v>
      </c>
      <c r="F12" s="8">
        <v>107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167</v>
      </c>
      <c r="K12" s="14">
        <f t="shared" si="13"/>
        <v>-24</v>
      </c>
      <c r="L12" s="14">
        <f>VLOOKUP(A:A,[1]TDSheet!$A:$M,13,0)</f>
        <v>0</v>
      </c>
      <c r="M12" s="14">
        <f>VLOOKUP(A:A,[1]TDSheet!$A:$N,14,0)</f>
        <v>0</v>
      </c>
      <c r="N12" s="14">
        <f>VLOOKUP(A:A,[1]TDSheet!$A:$X,24,0)</f>
        <v>60</v>
      </c>
      <c r="O12" s="14">
        <f>VLOOKUP(A:A,[3]TDSheet!$A:$C,3,0)</f>
        <v>70.5</v>
      </c>
      <c r="P12" s="14"/>
      <c r="Q12" s="14"/>
      <c r="R12" s="14"/>
      <c r="S12" s="14"/>
      <c r="T12" s="14"/>
      <c r="U12" s="16">
        <v>30</v>
      </c>
      <c r="V12" s="16"/>
      <c r="W12" s="14">
        <f t="shared" si="14"/>
        <v>28.6</v>
      </c>
      <c r="X12" s="16"/>
      <c r="Y12" s="17">
        <f t="shared" si="15"/>
        <v>6.8881118881118875</v>
      </c>
      <c r="Z12" s="14">
        <f t="shared" si="16"/>
        <v>3.7412587412587412</v>
      </c>
      <c r="AA12" s="14">
        <v>0</v>
      </c>
      <c r="AB12" s="14"/>
      <c r="AC12" s="14"/>
      <c r="AD12" s="14">
        <f>VLOOKUP(A:A,[1]TDSheet!$A:$AD,30,0)</f>
        <v>0</v>
      </c>
      <c r="AE12" s="14">
        <f>VLOOKUP(A:A,[1]TDSheet!$A:$AE,31,0)</f>
        <v>30.8</v>
      </c>
      <c r="AF12" s="14">
        <f>VLOOKUP(A:A,[1]TDSheet!$A:$AF,32,0)</f>
        <v>30.4</v>
      </c>
      <c r="AG12" s="14">
        <f>VLOOKUP(A:A,[1]TDSheet!$A:$AG,33,0)</f>
        <v>27.4</v>
      </c>
      <c r="AH12" s="14">
        <f>VLOOKUP(A:A,[4]TDSheet!$A:$D,4,0)</f>
        <v>28</v>
      </c>
      <c r="AI12" s="14">
        <f>VLOOKUP(A:A,[1]TDSheet!$A:$AI,35,0)</f>
        <v>0</v>
      </c>
      <c r="AJ12" s="14">
        <f t="shared" si="17"/>
        <v>15</v>
      </c>
      <c r="AK12" s="14"/>
      <c r="AL12" s="14"/>
      <c r="AM12" s="14">
        <f t="shared" si="18"/>
        <v>35.25</v>
      </c>
      <c r="AN12" s="14"/>
      <c r="AO12" s="14"/>
    </row>
    <row r="13" spans="1:41" s="1" customFormat="1" ht="11.1" customHeight="1" outlineLevel="1" x14ac:dyDescent="0.2">
      <c r="A13" s="7" t="s">
        <v>16</v>
      </c>
      <c r="B13" s="7" t="s">
        <v>14</v>
      </c>
      <c r="C13" s="8">
        <v>437</v>
      </c>
      <c r="D13" s="8">
        <v>3709</v>
      </c>
      <c r="E13" s="8">
        <v>2442</v>
      </c>
      <c r="F13" s="8">
        <v>1309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2460</v>
      </c>
      <c r="K13" s="14">
        <f t="shared" si="13"/>
        <v>-18</v>
      </c>
      <c r="L13" s="14">
        <f>VLOOKUP(A:A,[1]TDSheet!$A:$M,13,0)</f>
        <v>200</v>
      </c>
      <c r="M13" s="14">
        <f>VLOOKUP(A:A,[1]TDSheet!$A:$N,14,0)</f>
        <v>200</v>
      </c>
      <c r="N13" s="14">
        <f>VLOOKUP(A:A,[1]TDSheet!$A:$X,24,0)</f>
        <v>200</v>
      </c>
      <c r="O13" s="14">
        <f>VLOOKUP(A:A,[3]TDSheet!$A:$C,3,0)</f>
        <v>364</v>
      </c>
      <c r="P13" s="14"/>
      <c r="Q13" s="14"/>
      <c r="R13" s="14"/>
      <c r="S13" s="14"/>
      <c r="T13" s="14"/>
      <c r="U13" s="16"/>
      <c r="V13" s="16"/>
      <c r="W13" s="14">
        <f t="shared" si="14"/>
        <v>248.4</v>
      </c>
      <c r="X13" s="16"/>
      <c r="Y13" s="17">
        <f t="shared" si="15"/>
        <v>7.6851851851851851</v>
      </c>
      <c r="Z13" s="14">
        <f t="shared" si="16"/>
        <v>5.2697262479871174</v>
      </c>
      <c r="AA13" s="14">
        <v>0</v>
      </c>
      <c r="AB13" s="14"/>
      <c r="AC13" s="14"/>
      <c r="AD13" s="14">
        <f>VLOOKUP(A:A,[1]TDSheet!$A:$AD,30,0)</f>
        <v>1200</v>
      </c>
      <c r="AE13" s="14">
        <f>VLOOKUP(A:A,[1]TDSheet!$A:$AE,31,0)</f>
        <v>164.2</v>
      </c>
      <c r="AF13" s="14">
        <f>VLOOKUP(A:A,[1]TDSheet!$A:$AF,32,0)</f>
        <v>163</v>
      </c>
      <c r="AG13" s="14">
        <f>VLOOKUP(A:A,[1]TDSheet!$A:$AG,33,0)</f>
        <v>236.6</v>
      </c>
      <c r="AH13" s="14">
        <f>VLOOKUP(A:A,[4]TDSheet!$A:$D,4,0)</f>
        <v>224</v>
      </c>
      <c r="AI13" s="14" t="str">
        <f>VLOOKUP(A:A,[1]TDSheet!$A:$AI,35,0)</f>
        <v>?????</v>
      </c>
      <c r="AJ13" s="14">
        <f t="shared" si="17"/>
        <v>0</v>
      </c>
      <c r="AK13" s="14"/>
      <c r="AL13" s="14"/>
      <c r="AM13" s="14">
        <f t="shared" si="18"/>
        <v>145.6</v>
      </c>
      <c r="AN13" s="14"/>
      <c r="AO13" s="14"/>
    </row>
    <row r="14" spans="1:41" s="1" customFormat="1" ht="11.1" customHeight="1" outlineLevel="1" x14ac:dyDescent="0.2">
      <c r="A14" s="7" t="s">
        <v>17</v>
      </c>
      <c r="B14" s="7" t="s">
        <v>14</v>
      </c>
      <c r="C14" s="8">
        <v>1499</v>
      </c>
      <c r="D14" s="8">
        <v>3037</v>
      </c>
      <c r="E14" s="8">
        <v>2378</v>
      </c>
      <c r="F14" s="8">
        <v>1939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2402</v>
      </c>
      <c r="K14" s="14">
        <f t="shared" si="13"/>
        <v>-24</v>
      </c>
      <c r="L14" s="14">
        <f>VLOOKUP(A:A,[1]TDSheet!$A:$M,13,0)</f>
        <v>0</v>
      </c>
      <c r="M14" s="14">
        <f>VLOOKUP(A:A,[1]TDSheet!$A:$N,14,0)</f>
        <v>1000</v>
      </c>
      <c r="N14" s="14">
        <f>VLOOKUP(A:A,[1]TDSheet!$A:$X,24,0)</f>
        <v>1100</v>
      </c>
      <c r="O14" s="14">
        <f>VLOOKUP(A:A,[3]TDSheet!$A:$C,3,0)</f>
        <v>249.9</v>
      </c>
      <c r="P14" s="14"/>
      <c r="Q14" s="14"/>
      <c r="R14" s="14"/>
      <c r="S14" s="14"/>
      <c r="T14" s="14"/>
      <c r="U14" s="16">
        <v>500</v>
      </c>
      <c r="V14" s="16"/>
      <c r="W14" s="14">
        <f t="shared" si="14"/>
        <v>444.4</v>
      </c>
      <c r="X14" s="16"/>
      <c r="Y14" s="17">
        <f t="shared" si="15"/>
        <v>10.213771377137714</v>
      </c>
      <c r="Z14" s="14">
        <f t="shared" si="16"/>
        <v>4.3631863186318638</v>
      </c>
      <c r="AA14" s="14">
        <v>0</v>
      </c>
      <c r="AB14" s="14"/>
      <c r="AC14" s="14"/>
      <c r="AD14" s="14">
        <f>VLOOKUP(A:A,[1]TDSheet!$A:$AD,30,0)</f>
        <v>156</v>
      </c>
      <c r="AE14" s="14">
        <f>VLOOKUP(A:A,[1]TDSheet!$A:$AE,31,0)</f>
        <v>522.79999999999995</v>
      </c>
      <c r="AF14" s="14">
        <f>VLOOKUP(A:A,[1]TDSheet!$A:$AF,32,0)</f>
        <v>500.4</v>
      </c>
      <c r="AG14" s="14">
        <f>VLOOKUP(A:A,[1]TDSheet!$A:$AG,33,0)</f>
        <v>474.4</v>
      </c>
      <c r="AH14" s="14">
        <f>VLOOKUP(A:A,[4]TDSheet!$A:$D,4,0)</f>
        <v>548</v>
      </c>
      <c r="AI14" s="14" t="str">
        <f>VLOOKUP(A:A,[1]TDSheet!$A:$AI,35,0)</f>
        <v>ябмарт</v>
      </c>
      <c r="AJ14" s="14">
        <f t="shared" si="17"/>
        <v>225</v>
      </c>
      <c r="AK14" s="14"/>
      <c r="AL14" s="14"/>
      <c r="AM14" s="14">
        <f t="shared" si="18"/>
        <v>112.455</v>
      </c>
      <c r="AN14" s="14"/>
      <c r="AO14" s="14"/>
    </row>
    <row r="15" spans="1:41" s="1" customFormat="1" ht="11.1" customHeight="1" outlineLevel="1" x14ac:dyDescent="0.2">
      <c r="A15" s="7" t="s">
        <v>18</v>
      </c>
      <c r="B15" s="7" t="s">
        <v>14</v>
      </c>
      <c r="C15" s="8">
        <v>2133</v>
      </c>
      <c r="D15" s="8">
        <v>5222</v>
      </c>
      <c r="E15" s="8">
        <v>4606</v>
      </c>
      <c r="F15" s="8">
        <v>2462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4634</v>
      </c>
      <c r="K15" s="14">
        <f t="shared" si="13"/>
        <v>-28</v>
      </c>
      <c r="L15" s="14">
        <f>VLOOKUP(A:A,[1]TDSheet!$A:$M,13,0)</f>
        <v>0</v>
      </c>
      <c r="M15" s="14">
        <f>VLOOKUP(A:A,[1]TDSheet!$A:$N,14,0)</f>
        <v>600</v>
      </c>
      <c r="N15" s="14">
        <f>VLOOKUP(A:A,[1]TDSheet!$A:$X,24,0)</f>
        <v>900</v>
      </c>
      <c r="O15" s="14">
        <f>VLOOKUP(A:A,[3]TDSheet!$A:$C,3,0)</f>
        <v>207.4</v>
      </c>
      <c r="P15" s="14"/>
      <c r="Q15" s="14"/>
      <c r="R15" s="14"/>
      <c r="S15" s="14"/>
      <c r="T15" s="14"/>
      <c r="U15" s="16">
        <v>500</v>
      </c>
      <c r="V15" s="16"/>
      <c r="W15" s="14">
        <f t="shared" si="14"/>
        <v>765.2</v>
      </c>
      <c r="X15" s="16"/>
      <c r="Y15" s="17">
        <f t="shared" si="15"/>
        <v>5.8311552535284887</v>
      </c>
      <c r="Z15" s="14">
        <f t="shared" si="16"/>
        <v>3.2174594877156295</v>
      </c>
      <c r="AA15" s="14">
        <v>0</v>
      </c>
      <c r="AB15" s="14"/>
      <c r="AC15" s="14"/>
      <c r="AD15" s="14">
        <f>VLOOKUP(A:A,[1]TDSheet!$A:$AD,30,0)</f>
        <v>780</v>
      </c>
      <c r="AE15" s="14">
        <f>VLOOKUP(A:A,[1]TDSheet!$A:$AE,31,0)</f>
        <v>708.4</v>
      </c>
      <c r="AF15" s="14">
        <f>VLOOKUP(A:A,[1]TDSheet!$A:$AF,32,0)</f>
        <v>744.2</v>
      </c>
      <c r="AG15" s="14">
        <f>VLOOKUP(A:A,[1]TDSheet!$A:$AG,33,0)</f>
        <v>785.4</v>
      </c>
      <c r="AH15" s="14">
        <f>VLOOKUP(A:A,[4]TDSheet!$A:$D,4,0)</f>
        <v>926</v>
      </c>
      <c r="AI15" s="14" t="str">
        <f>VLOOKUP(A:A,[1]TDSheet!$A:$AI,35,0)</f>
        <v>оконч</v>
      </c>
      <c r="AJ15" s="14">
        <f t="shared" si="17"/>
        <v>225</v>
      </c>
      <c r="AK15" s="14"/>
      <c r="AL15" s="14"/>
      <c r="AM15" s="14">
        <f t="shared" si="18"/>
        <v>93.33</v>
      </c>
      <c r="AN15" s="14"/>
      <c r="AO15" s="14"/>
    </row>
    <row r="16" spans="1:41" s="1" customFormat="1" ht="11.1" customHeight="1" outlineLevel="1" x14ac:dyDescent="0.2">
      <c r="A16" s="7" t="s">
        <v>19</v>
      </c>
      <c r="B16" s="7" t="s">
        <v>14</v>
      </c>
      <c r="C16" s="8">
        <v>24</v>
      </c>
      <c r="D16" s="8">
        <v>303</v>
      </c>
      <c r="E16" s="8">
        <v>175</v>
      </c>
      <c r="F16" s="8">
        <v>145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178</v>
      </c>
      <c r="K16" s="14">
        <f t="shared" si="13"/>
        <v>-3</v>
      </c>
      <c r="L16" s="14">
        <f>VLOOKUP(A:A,[1]TDSheet!$A:$M,13,0)</f>
        <v>0</v>
      </c>
      <c r="M16" s="14">
        <f>VLOOKUP(A:A,[1]TDSheet!$A:$N,14,0)</f>
        <v>0</v>
      </c>
      <c r="N16" s="14">
        <f>VLOOKUP(A:A,[1]TDSheet!$A:$X,24,0)</f>
        <v>30</v>
      </c>
      <c r="O16" s="14">
        <f>VLOOKUP(A:A,[3]TDSheet!$A:$C,3,0)</f>
        <v>60</v>
      </c>
      <c r="P16" s="14"/>
      <c r="Q16" s="14"/>
      <c r="R16" s="14"/>
      <c r="S16" s="14"/>
      <c r="T16" s="14"/>
      <c r="U16" s="16">
        <v>70</v>
      </c>
      <c r="V16" s="16"/>
      <c r="W16" s="14">
        <f t="shared" si="14"/>
        <v>35</v>
      </c>
      <c r="X16" s="16"/>
      <c r="Y16" s="17">
        <f t="shared" si="15"/>
        <v>7</v>
      </c>
      <c r="Z16" s="14">
        <f t="shared" si="16"/>
        <v>4.1428571428571432</v>
      </c>
      <c r="AA16" s="14">
        <v>0</v>
      </c>
      <c r="AB16" s="14"/>
      <c r="AC16" s="14"/>
      <c r="AD16" s="14">
        <f>VLOOKUP(A:A,[1]TDSheet!$A:$AD,30,0)</f>
        <v>0</v>
      </c>
      <c r="AE16" s="14">
        <f>VLOOKUP(A:A,[1]TDSheet!$A:$AE,31,0)</f>
        <v>31.6</v>
      </c>
      <c r="AF16" s="14">
        <f>VLOOKUP(A:A,[1]TDSheet!$A:$AF,32,0)</f>
        <v>28.6</v>
      </c>
      <c r="AG16" s="14">
        <f>VLOOKUP(A:A,[1]TDSheet!$A:$AG,33,0)</f>
        <v>36.200000000000003</v>
      </c>
      <c r="AH16" s="14">
        <f>VLOOKUP(A:A,[4]TDSheet!$A:$D,4,0)</f>
        <v>40</v>
      </c>
      <c r="AI16" s="14" t="e">
        <f>VLOOKUP(A:A,[1]TDSheet!$A:$AI,35,0)</f>
        <v>#N/A</v>
      </c>
      <c r="AJ16" s="14">
        <f t="shared" si="17"/>
        <v>35</v>
      </c>
      <c r="AK16" s="14"/>
      <c r="AL16" s="14"/>
      <c r="AM16" s="14">
        <f t="shared" si="18"/>
        <v>30</v>
      </c>
      <c r="AN16" s="14"/>
      <c r="AO16" s="14"/>
    </row>
    <row r="17" spans="1:41" s="1" customFormat="1" ht="11.1" customHeight="1" outlineLevel="1" x14ac:dyDescent="0.2">
      <c r="A17" s="7" t="s">
        <v>20</v>
      </c>
      <c r="B17" s="7" t="s">
        <v>14</v>
      </c>
      <c r="C17" s="8">
        <v>71</v>
      </c>
      <c r="D17" s="8">
        <v>280</v>
      </c>
      <c r="E17" s="8">
        <v>72</v>
      </c>
      <c r="F17" s="8">
        <v>54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98</v>
      </c>
      <c r="K17" s="14">
        <f t="shared" si="13"/>
        <v>-26</v>
      </c>
      <c r="L17" s="14">
        <f>VLOOKUP(A:A,[1]TDSheet!$A:$M,13,0)</f>
        <v>0</v>
      </c>
      <c r="M17" s="14">
        <f>VLOOKUP(A:A,[1]TDSheet!$A:$N,14,0)</f>
        <v>40</v>
      </c>
      <c r="N17" s="14">
        <f>VLOOKUP(A:A,[1]TDSheet!$A:$X,24,0)</f>
        <v>40</v>
      </c>
      <c r="O17" s="14">
        <f>VLOOKUP(A:A,[3]TDSheet!$A:$C,3,0)</f>
        <v>0</v>
      </c>
      <c r="P17" s="14"/>
      <c r="Q17" s="14"/>
      <c r="R17" s="14"/>
      <c r="S17" s="14"/>
      <c r="T17" s="14"/>
      <c r="U17" s="16"/>
      <c r="V17" s="16"/>
      <c r="W17" s="14">
        <f t="shared" si="14"/>
        <v>14.4</v>
      </c>
      <c r="X17" s="16"/>
      <c r="Y17" s="17">
        <f t="shared" si="15"/>
        <v>9.3055555555555554</v>
      </c>
      <c r="Z17" s="14">
        <f t="shared" si="16"/>
        <v>3.75</v>
      </c>
      <c r="AA17" s="14">
        <v>0</v>
      </c>
      <c r="AB17" s="14"/>
      <c r="AC17" s="14"/>
      <c r="AD17" s="14">
        <f>VLOOKUP(A:A,[1]TDSheet!$A:$AD,30,0)</f>
        <v>0</v>
      </c>
      <c r="AE17" s="14">
        <f>VLOOKUP(A:A,[1]TDSheet!$A:$AE,31,0)</f>
        <v>19.399999999999999</v>
      </c>
      <c r="AF17" s="14">
        <f>VLOOKUP(A:A,[1]TDSheet!$A:$AF,32,0)</f>
        <v>18.399999999999999</v>
      </c>
      <c r="AG17" s="14">
        <f>VLOOKUP(A:A,[1]TDSheet!$A:$AG,33,0)</f>
        <v>15.6</v>
      </c>
      <c r="AH17" s="14">
        <f>VLOOKUP(A:A,[4]TDSheet!$A:$D,4,0)</f>
        <v>13</v>
      </c>
      <c r="AI17" s="14">
        <f>VLOOKUP(A:A,[1]TDSheet!$A:$AI,35,0)</f>
        <v>0</v>
      </c>
      <c r="AJ17" s="14">
        <f t="shared" si="17"/>
        <v>0</v>
      </c>
      <c r="AK17" s="14"/>
      <c r="AL17" s="14"/>
      <c r="AM17" s="14">
        <f t="shared" si="18"/>
        <v>0</v>
      </c>
      <c r="AN17" s="14"/>
      <c r="AO17" s="14"/>
    </row>
    <row r="18" spans="1:41" s="1" customFormat="1" ht="21.95" customHeight="1" outlineLevel="1" x14ac:dyDescent="0.2">
      <c r="A18" s="7" t="s">
        <v>21</v>
      </c>
      <c r="B18" s="7" t="s">
        <v>14</v>
      </c>
      <c r="C18" s="8">
        <v>274</v>
      </c>
      <c r="D18" s="8">
        <v>82</v>
      </c>
      <c r="E18" s="8">
        <v>137</v>
      </c>
      <c r="F18" s="8">
        <v>215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173</v>
      </c>
      <c r="K18" s="14">
        <f t="shared" si="13"/>
        <v>-36</v>
      </c>
      <c r="L18" s="14">
        <f>VLOOKUP(A:A,[1]TDSheet!$A:$M,13,0)</f>
        <v>0</v>
      </c>
      <c r="M18" s="14">
        <f>VLOOKUP(A:A,[1]TDSheet!$A:$N,14,0)</f>
        <v>0</v>
      </c>
      <c r="N18" s="14">
        <f>VLOOKUP(A:A,[1]TDSheet!$A:$X,24,0)</f>
        <v>100</v>
      </c>
      <c r="O18" s="14">
        <f>VLOOKUP(A:A,[3]TDSheet!$A:$C,3,0)</f>
        <v>0</v>
      </c>
      <c r="P18" s="14"/>
      <c r="Q18" s="14"/>
      <c r="R18" s="14"/>
      <c r="S18" s="14"/>
      <c r="T18" s="14"/>
      <c r="U18" s="16"/>
      <c r="V18" s="16"/>
      <c r="W18" s="14">
        <f t="shared" si="14"/>
        <v>27.4</v>
      </c>
      <c r="X18" s="16"/>
      <c r="Y18" s="17">
        <f t="shared" si="15"/>
        <v>11.496350364963504</v>
      </c>
      <c r="Z18" s="14">
        <f t="shared" si="16"/>
        <v>7.8467153284671536</v>
      </c>
      <c r="AA18" s="14">
        <v>0</v>
      </c>
      <c r="AB18" s="14"/>
      <c r="AC18" s="14"/>
      <c r="AD18" s="14">
        <f>VLOOKUP(A:A,[1]TDSheet!$A:$AD,30,0)</f>
        <v>0</v>
      </c>
      <c r="AE18" s="14">
        <f>VLOOKUP(A:A,[1]TDSheet!$A:$AE,31,0)</f>
        <v>25.2</v>
      </c>
      <c r="AF18" s="14">
        <f>VLOOKUP(A:A,[1]TDSheet!$A:$AF,32,0)</f>
        <v>26.2</v>
      </c>
      <c r="AG18" s="14">
        <f>VLOOKUP(A:A,[1]TDSheet!$A:$AG,33,0)</f>
        <v>28.6</v>
      </c>
      <c r="AH18" s="14">
        <f>VLOOKUP(A:A,[4]TDSheet!$A:$D,4,0)</f>
        <v>25</v>
      </c>
      <c r="AI18" s="14" t="e">
        <f>VLOOKUP(A:A,[1]TDSheet!$A:$AI,35,0)</f>
        <v>#N/A</v>
      </c>
      <c r="AJ18" s="14">
        <f t="shared" si="17"/>
        <v>0</v>
      </c>
      <c r="AK18" s="14"/>
      <c r="AL18" s="14"/>
      <c r="AM18" s="14">
        <f t="shared" si="18"/>
        <v>0</v>
      </c>
      <c r="AN18" s="14"/>
      <c r="AO18" s="14"/>
    </row>
    <row r="19" spans="1:41" s="1" customFormat="1" ht="11.1" customHeight="1" outlineLevel="1" x14ac:dyDescent="0.2">
      <c r="A19" s="7" t="s">
        <v>22</v>
      </c>
      <c r="B19" s="7" t="s">
        <v>14</v>
      </c>
      <c r="C19" s="8">
        <v>206</v>
      </c>
      <c r="D19" s="8">
        <v>1263</v>
      </c>
      <c r="E19" s="8">
        <v>244</v>
      </c>
      <c r="F19" s="8">
        <v>250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246</v>
      </c>
      <c r="K19" s="14">
        <f t="shared" si="13"/>
        <v>-2</v>
      </c>
      <c r="L19" s="14">
        <f>VLOOKUP(A:A,[1]TDSheet!$A:$M,13,0)</f>
        <v>0</v>
      </c>
      <c r="M19" s="14">
        <f>VLOOKUP(A:A,[1]TDSheet!$A:$N,14,0)</f>
        <v>60</v>
      </c>
      <c r="N19" s="14">
        <f>VLOOKUP(A:A,[1]TDSheet!$A:$X,24,0)</f>
        <v>60</v>
      </c>
      <c r="O19" s="14">
        <f>VLOOKUP(A:A,[3]TDSheet!$A:$C,3,0)</f>
        <v>0</v>
      </c>
      <c r="P19" s="14"/>
      <c r="Q19" s="14"/>
      <c r="R19" s="14"/>
      <c r="S19" s="14"/>
      <c r="T19" s="14"/>
      <c r="U19" s="16"/>
      <c r="V19" s="16"/>
      <c r="W19" s="14">
        <f t="shared" si="14"/>
        <v>48.8</v>
      </c>
      <c r="X19" s="16"/>
      <c r="Y19" s="17">
        <f t="shared" si="15"/>
        <v>7.5819672131147549</v>
      </c>
      <c r="Z19" s="14">
        <f t="shared" si="16"/>
        <v>5.1229508196721314</v>
      </c>
      <c r="AA19" s="14">
        <v>0</v>
      </c>
      <c r="AB19" s="14"/>
      <c r="AC19" s="14"/>
      <c r="AD19" s="14">
        <f>VLOOKUP(A:A,[1]TDSheet!$A:$AD,30,0)</f>
        <v>0</v>
      </c>
      <c r="AE19" s="14">
        <f>VLOOKUP(A:A,[1]TDSheet!$A:$AE,31,0)</f>
        <v>61.6</v>
      </c>
      <c r="AF19" s="14">
        <f>VLOOKUP(A:A,[1]TDSheet!$A:$AF,32,0)</f>
        <v>55.8</v>
      </c>
      <c r="AG19" s="14">
        <f>VLOOKUP(A:A,[1]TDSheet!$A:$AG,33,0)</f>
        <v>52.6</v>
      </c>
      <c r="AH19" s="14">
        <f>VLOOKUP(A:A,[4]TDSheet!$A:$D,4,0)</f>
        <v>54</v>
      </c>
      <c r="AI19" s="14" t="str">
        <f>VLOOKUP(A:A,[1]TDSheet!$A:$AI,35,0)</f>
        <v>продмарт</v>
      </c>
      <c r="AJ19" s="14">
        <f t="shared" si="17"/>
        <v>0</v>
      </c>
      <c r="AK19" s="14"/>
      <c r="AL19" s="14"/>
      <c r="AM19" s="14">
        <f t="shared" si="18"/>
        <v>0</v>
      </c>
      <c r="AN19" s="14"/>
      <c r="AO19" s="14"/>
    </row>
    <row r="20" spans="1:41" s="1" customFormat="1" ht="11.1" customHeight="1" outlineLevel="1" x14ac:dyDescent="0.2">
      <c r="A20" s="7" t="s">
        <v>23</v>
      </c>
      <c r="B20" s="7" t="s">
        <v>14</v>
      </c>
      <c r="C20" s="8">
        <v>716</v>
      </c>
      <c r="D20" s="8">
        <v>1001</v>
      </c>
      <c r="E20" s="20">
        <v>537</v>
      </c>
      <c r="F20" s="21">
        <v>578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215</v>
      </c>
      <c r="K20" s="14">
        <f t="shared" si="13"/>
        <v>322</v>
      </c>
      <c r="L20" s="14">
        <f>VLOOKUP(A:A,[1]TDSheet!$A:$M,13,0)</f>
        <v>0</v>
      </c>
      <c r="M20" s="14">
        <f>VLOOKUP(A:A,[1]TDSheet!$A:$N,14,0)</f>
        <v>0</v>
      </c>
      <c r="N20" s="14">
        <f>VLOOKUP(A:A,[1]TDSheet!$A:$X,24,0)</f>
        <v>200</v>
      </c>
      <c r="O20" s="14">
        <f>VLOOKUP(A:A,[3]TDSheet!$A:$C,3,0)</f>
        <v>30</v>
      </c>
      <c r="P20" s="14"/>
      <c r="Q20" s="14"/>
      <c r="R20" s="14"/>
      <c r="S20" s="14"/>
      <c r="T20" s="14"/>
      <c r="U20" s="16"/>
      <c r="V20" s="16"/>
      <c r="W20" s="14">
        <f t="shared" si="14"/>
        <v>107.4</v>
      </c>
      <c r="X20" s="16"/>
      <c r="Y20" s="17">
        <f t="shared" si="15"/>
        <v>7.2439478584729979</v>
      </c>
      <c r="Z20" s="14">
        <f t="shared" si="16"/>
        <v>5.3817504655493478</v>
      </c>
      <c r="AA20" s="14">
        <v>0</v>
      </c>
      <c r="AB20" s="14"/>
      <c r="AC20" s="14"/>
      <c r="AD20" s="14">
        <f>VLOOKUP(A:A,[1]TDSheet!$A:$AD,30,0)</f>
        <v>0</v>
      </c>
      <c r="AE20" s="14">
        <f>VLOOKUP(A:A,[1]TDSheet!$A:$AE,31,0)</f>
        <v>142.19999999999999</v>
      </c>
      <c r="AF20" s="14">
        <f>VLOOKUP(A:A,[1]TDSheet!$A:$AF,32,0)</f>
        <v>127.2</v>
      </c>
      <c r="AG20" s="14">
        <f>VLOOKUP(A:A,[1]TDSheet!$A:$AG,33,0)</f>
        <v>132.19999999999999</v>
      </c>
      <c r="AH20" s="14">
        <f>VLOOKUP(A:A,[4]TDSheet!$A:$D,4,0)</f>
        <v>34</v>
      </c>
      <c r="AI20" s="14" t="e">
        <f>VLOOKUP(A:A,[1]TDSheet!$A:$AI,35,0)</f>
        <v>#N/A</v>
      </c>
      <c r="AJ20" s="14">
        <f t="shared" si="17"/>
        <v>0</v>
      </c>
      <c r="AK20" s="14"/>
      <c r="AL20" s="14"/>
      <c r="AM20" s="14">
        <f t="shared" si="18"/>
        <v>15</v>
      </c>
      <c r="AN20" s="14"/>
      <c r="AO20" s="14"/>
    </row>
    <row r="21" spans="1:41" s="1" customFormat="1" ht="11.1" customHeight="1" outlineLevel="1" x14ac:dyDescent="0.2">
      <c r="A21" s="7" t="s">
        <v>24</v>
      </c>
      <c r="B21" s="7" t="s">
        <v>14</v>
      </c>
      <c r="C21" s="8">
        <v>148</v>
      </c>
      <c r="D21" s="8">
        <v>535</v>
      </c>
      <c r="E21" s="8">
        <v>204</v>
      </c>
      <c r="F21" s="8">
        <v>48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255</v>
      </c>
      <c r="K21" s="14">
        <f t="shared" si="13"/>
        <v>-51</v>
      </c>
      <c r="L21" s="14">
        <f>VLOOKUP(A:A,[1]TDSheet!$A:$M,13,0)</f>
        <v>0</v>
      </c>
      <c r="M21" s="14">
        <f>VLOOKUP(A:A,[1]TDSheet!$A:$N,14,0)</f>
        <v>40</v>
      </c>
      <c r="N21" s="14">
        <f>VLOOKUP(A:A,[1]TDSheet!$A:$X,24,0)</f>
        <v>60</v>
      </c>
      <c r="O21" s="14">
        <f>VLOOKUP(A:A,[3]TDSheet!$A:$C,3,0)</f>
        <v>15</v>
      </c>
      <c r="P21" s="14"/>
      <c r="Q21" s="14"/>
      <c r="R21" s="14"/>
      <c r="S21" s="14"/>
      <c r="T21" s="14"/>
      <c r="U21" s="16">
        <v>100</v>
      </c>
      <c r="V21" s="16"/>
      <c r="W21" s="14">
        <f t="shared" si="14"/>
        <v>40.799999999999997</v>
      </c>
      <c r="X21" s="16"/>
      <c r="Y21" s="17">
        <f t="shared" si="15"/>
        <v>6.0784313725490202</v>
      </c>
      <c r="Z21" s="14">
        <f t="shared" si="16"/>
        <v>1.1764705882352942</v>
      </c>
      <c r="AA21" s="14">
        <v>0</v>
      </c>
      <c r="AB21" s="14"/>
      <c r="AC21" s="14"/>
      <c r="AD21" s="14">
        <f>VLOOKUP(A:A,[1]TDSheet!$A:$AD,30,0)</f>
        <v>0</v>
      </c>
      <c r="AE21" s="14">
        <f>VLOOKUP(A:A,[1]TDSheet!$A:$AE,31,0)</f>
        <v>48.6</v>
      </c>
      <c r="AF21" s="14">
        <f>VLOOKUP(A:A,[1]TDSheet!$A:$AF,32,0)</f>
        <v>39.4</v>
      </c>
      <c r="AG21" s="14">
        <f>VLOOKUP(A:A,[1]TDSheet!$A:$AG,33,0)</f>
        <v>28.4</v>
      </c>
      <c r="AH21" s="14">
        <f>VLOOKUP(A:A,[4]TDSheet!$A:$D,4,0)</f>
        <v>56</v>
      </c>
      <c r="AI21" s="14">
        <f>VLOOKUP(A:A,[1]TDSheet!$A:$AI,35,0)</f>
        <v>0</v>
      </c>
      <c r="AJ21" s="14">
        <f t="shared" si="17"/>
        <v>30</v>
      </c>
      <c r="AK21" s="14"/>
      <c r="AL21" s="14"/>
      <c r="AM21" s="14">
        <f t="shared" si="18"/>
        <v>4.5</v>
      </c>
      <c r="AN21" s="14"/>
      <c r="AO21" s="14"/>
    </row>
    <row r="22" spans="1:41" s="1" customFormat="1" ht="11.1" customHeight="1" outlineLevel="1" x14ac:dyDescent="0.2">
      <c r="A22" s="7" t="s">
        <v>25</v>
      </c>
      <c r="B22" s="7" t="s">
        <v>14</v>
      </c>
      <c r="C22" s="8">
        <v>68</v>
      </c>
      <c r="D22" s="8">
        <v>242</v>
      </c>
      <c r="E22" s="8">
        <v>75</v>
      </c>
      <c r="F22" s="8">
        <v>97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4">
        <f>VLOOKUP(A:A,[2]TDSheet!$A:$F,6,0)</f>
        <v>89</v>
      </c>
      <c r="K22" s="14">
        <f t="shared" si="13"/>
        <v>-14</v>
      </c>
      <c r="L22" s="14">
        <f>VLOOKUP(A:A,[1]TDSheet!$A:$M,13,0)</f>
        <v>0</v>
      </c>
      <c r="M22" s="14">
        <f>VLOOKUP(A:A,[1]TDSheet!$A:$N,14,0)</f>
        <v>0</v>
      </c>
      <c r="N22" s="14">
        <f>VLOOKUP(A:A,[1]TDSheet!$A:$X,24,0)</f>
        <v>20</v>
      </c>
      <c r="O22" s="14">
        <f>VLOOKUP(A:A,[3]TDSheet!$A:$C,3,0)</f>
        <v>0</v>
      </c>
      <c r="P22" s="14"/>
      <c r="Q22" s="14"/>
      <c r="R22" s="14"/>
      <c r="S22" s="14"/>
      <c r="T22" s="14"/>
      <c r="U22" s="16"/>
      <c r="V22" s="16"/>
      <c r="W22" s="14">
        <f t="shared" si="14"/>
        <v>15</v>
      </c>
      <c r="X22" s="16"/>
      <c r="Y22" s="17">
        <f t="shared" si="15"/>
        <v>7.8</v>
      </c>
      <c r="Z22" s="14">
        <f t="shared" si="16"/>
        <v>6.4666666666666668</v>
      </c>
      <c r="AA22" s="14">
        <v>0</v>
      </c>
      <c r="AB22" s="14"/>
      <c r="AC22" s="14"/>
      <c r="AD22" s="14">
        <f>VLOOKUP(A:A,[1]TDSheet!$A:$AD,30,0)</f>
        <v>0</v>
      </c>
      <c r="AE22" s="14">
        <f>VLOOKUP(A:A,[1]TDSheet!$A:$AE,31,0)</f>
        <v>17.600000000000001</v>
      </c>
      <c r="AF22" s="14">
        <f>VLOOKUP(A:A,[1]TDSheet!$A:$AF,32,0)</f>
        <v>16.399999999999999</v>
      </c>
      <c r="AG22" s="14">
        <f>VLOOKUP(A:A,[1]TDSheet!$A:$AG,33,0)</f>
        <v>16.600000000000001</v>
      </c>
      <c r="AH22" s="14">
        <f>VLOOKUP(A:A,[4]TDSheet!$A:$D,4,0)</f>
        <v>11</v>
      </c>
      <c r="AI22" s="14">
        <f>VLOOKUP(A:A,[1]TDSheet!$A:$AI,35,0)</f>
        <v>0</v>
      </c>
      <c r="AJ22" s="14">
        <f t="shared" si="17"/>
        <v>0</v>
      </c>
      <c r="AK22" s="14"/>
      <c r="AL22" s="14"/>
      <c r="AM22" s="14">
        <f t="shared" si="18"/>
        <v>0</v>
      </c>
      <c r="AN22" s="14"/>
      <c r="AO22" s="14"/>
    </row>
    <row r="23" spans="1:41" s="1" customFormat="1" ht="11.1" customHeight="1" outlineLevel="1" x14ac:dyDescent="0.2">
      <c r="A23" s="7" t="s">
        <v>26</v>
      </c>
      <c r="B23" s="7" t="s">
        <v>14</v>
      </c>
      <c r="C23" s="8">
        <v>14</v>
      </c>
      <c r="D23" s="8">
        <v>48</v>
      </c>
      <c r="E23" s="8">
        <v>19</v>
      </c>
      <c r="F23" s="8">
        <v>43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4">
        <f>VLOOKUP(A:A,[2]TDSheet!$A:$F,6,0)</f>
        <v>33</v>
      </c>
      <c r="K23" s="14">
        <f t="shared" si="13"/>
        <v>-14</v>
      </c>
      <c r="L23" s="14">
        <f>VLOOKUP(A:A,[1]TDSheet!$A:$M,13,0)</f>
        <v>0</v>
      </c>
      <c r="M23" s="14">
        <f>VLOOKUP(A:A,[1]TDSheet!$A:$N,14,0)</f>
        <v>0</v>
      </c>
      <c r="N23" s="14">
        <f>VLOOKUP(A:A,[1]TDSheet!$A:$X,24,0)</f>
        <v>0</v>
      </c>
      <c r="O23" s="14">
        <f>VLOOKUP(A:A,[3]TDSheet!$A:$C,3,0)</f>
        <v>0</v>
      </c>
      <c r="P23" s="14"/>
      <c r="Q23" s="14"/>
      <c r="R23" s="14"/>
      <c r="S23" s="14"/>
      <c r="T23" s="14"/>
      <c r="U23" s="16"/>
      <c r="V23" s="16"/>
      <c r="W23" s="14">
        <f t="shared" si="14"/>
        <v>3.8</v>
      </c>
      <c r="X23" s="16"/>
      <c r="Y23" s="17">
        <f t="shared" si="15"/>
        <v>11.315789473684211</v>
      </c>
      <c r="Z23" s="14">
        <f t="shared" si="16"/>
        <v>11.315789473684211</v>
      </c>
      <c r="AA23" s="14">
        <v>0</v>
      </c>
      <c r="AB23" s="14"/>
      <c r="AC23" s="14"/>
      <c r="AD23" s="14">
        <f>VLOOKUP(A:A,[1]TDSheet!$A:$AD,30,0)</f>
        <v>0</v>
      </c>
      <c r="AE23" s="14">
        <f>VLOOKUP(A:A,[1]TDSheet!$A:$AE,31,0)</f>
        <v>6.8</v>
      </c>
      <c r="AF23" s="14">
        <f>VLOOKUP(A:A,[1]TDSheet!$A:$AF,32,0)</f>
        <v>4.5999999999999996</v>
      </c>
      <c r="AG23" s="14">
        <f>VLOOKUP(A:A,[1]TDSheet!$A:$AG,33,0)</f>
        <v>3</v>
      </c>
      <c r="AH23" s="14">
        <f>VLOOKUP(A:A,[4]TDSheet!$A:$D,4,0)</f>
        <v>3</v>
      </c>
      <c r="AI23" s="18" t="s">
        <v>156</v>
      </c>
      <c r="AJ23" s="14">
        <f t="shared" si="17"/>
        <v>0</v>
      </c>
      <c r="AK23" s="14"/>
      <c r="AL23" s="14"/>
      <c r="AM23" s="14">
        <f t="shared" si="18"/>
        <v>0</v>
      </c>
      <c r="AN23" s="14"/>
      <c r="AO23" s="14"/>
    </row>
    <row r="24" spans="1:41" s="1" customFormat="1" ht="11.1" customHeight="1" outlineLevel="1" x14ac:dyDescent="0.2">
      <c r="A24" s="7" t="s">
        <v>27</v>
      </c>
      <c r="B24" s="7" t="s">
        <v>14</v>
      </c>
      <c r="C24" s="8">
        <v>925</v>
      </c>
      <c r="D24" s="8">
        <v>1992</v>
      </c>
      <c r="E24" s="8">
        <v>916</v>
      </c>
      <c r="F24" s="8">
        <v>828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4">
        <f>VLOOKUP(A:A,[2]TDSheet!$A:$F,6,0)</f>
        <v>934</v>
      </c>
      <c r="K24" s="14">
        <f t="shared" si="13"/>
        <v>-18</v>
      </c>
      <c r="L24" s="14">
        <f>VLOOKUP(A:A,[1]TDSheet!$A:$M,13,0)</f>
        <v>0</v>
      </c>
      <c r="M24" s="14">
        <f>VLOOKUP(A:A,[1]TDSheet!$A:$N,14,0)</f>
        <v>0</v>
      </c>
      <c r="N24" s="14">
        <f>VLOOKUP(A:A,[1]TDSheet!$A:$X,24,0)</f>
        <v>2000</v>
      </c>
      <c r="O24" s="14">
        <f>VLOOKUP(A:A,[3]TDSheet!$A:$C,3,0)</f>
        <v>135</v>
      </c>
      <c r="P24" s="14"/>
      <c r="Q24" s="14"/>
      <c r="R24" s="14"/>
      <c r="S24" s="14"/>
      <c r="T24" s="14"/>
      <c r="U24" s="16"/>
      <c r="V24" s="16"/>
      <c r="W24" s="14">
        <f t="shared" si="14"/>
        <v>183.2</v>
      </c>
      <c r="X24" s="16"/>
      <c r="Y24" s="17">
        <f t="shared" si="15"/>
        <v>15.436681222707424</v>
      </c>
      <c r="Z24" s="14">
        <f t="shared" si="16"/>
        <v>4.5196506550218345</v>
      </c>
      <c r="AA24" s="14">
        <v>0</v>
      </c>
      <c r="AB24" s="14"/>
      <c r="AC24" s="14"/>
      <c r="AD24" s="14">
        <f>VLOOKUP(A:A,[1]TDSheet!$A:$AD,30,0)</f>
        <v>0</v>
      </c>
      <c r="AE24" s="14">
        <f>VLOOKUP(A:A,[1]TDSheet!$A:$AE,31,0)</f>
        <v>206.8</v>
      </c>
      <c r="AF24" s="14">
        <f>VLOOKUP(A:A,[1]TDSheet!$A:$AF,32,0)</f>
        <v>200</v>
      </c>
      <c r="AG24" s="14">
        <f>VLOOKUP(A:A,[1]TDSheet!$A:$AG,33,0)</f>
        <v>216.2</v>
      </c>
      <c r="AH24" s="14">
        <f>VLOOKUP(A:A,[4]TDSheet!$A:$D,4,0)</f>
        <v>217</v>
      </c>
      <c r="AI24" s="14">
        <f>VLOOKUP(A:A,[1]TDSheet!$A:$AI,35,0)</f>
        <v>0</v>
      </c>
      <c r="AJ24" s="14">
        <f t="shared" si="17"/>
        <v>0</v>
      </c>
      <c r="AK24" s="14"/>
      <c r="AL24" s="14"/>
      <c r="AM24" s="14">
        <f t="shared" si="18"/>
        <v>22.950000000000003</v>
      </c>
      <c r="AN24" s="14"/>
      <c r="AO24" s="14"/>
    </row>
    <row r="25" spans="1:41" s="1" customFormat="1" ht="11.1" customHeight="1" outlineLevel="1" x14ac:dyDescent="0.2">
      <c r="A25" s="7" t="s">
        <v>28</v>
      </c>
      <c r="B25" s="7" t="s">
        <v>14</v>
      </c>
      <c r="C25" s="8">
        <v>50</v>
      </c>
      <c r="D25" s="8">
        <v>265</v>
      </c>
      <c r="E25" s="8">
        <v>246</v>
      </c>
      <c r="F25" s="8">
        <v>69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4">
        <f>VLOOKUP(A:A,[2]TDSheet!$A:$F,6,0)</f>
        <v>246</v>
      </c>
      <c r="K25" s="14">
        <f t="shared" si="13"/>
        <v>0</v>
      </c>
      <c r="L25" s="14">
        <f>VLOOKUP(A:A,[1]TDSheet!$A:$M,13,0)</f>
        <v>0</v>
      </c>
      <c r="M25" s="14">
        <f>VLOOKUP(A:A,[1]TDSheet!$A:$N,14,0)</f>
        <v>40</v>
      </c>
      <c r="N25" s="14">
        <f>VLOOKUP(A:A,[1]TDSheet!$A:$X,24,0)</f>
        <v>60</v>
      </c>
      <c r="O25" s="14">
        <f>VLOOKUP(A:A,[3]TDSheet!$A:$C,3,0)</f>
        <v>42</v>
      </c>
      <c r="P25" s="14"/>
      <c r="Q25" s="14"/>
      <c r="R25" s="14"/>
      <c r="S25" s="14"/>
      <c r="T25" s="14"/>
      <c r="U25" s="16">
        <v>130</v>
      </c>
      <c r="V25" s="16"/>
      <c r="W25" s="14">
        <f t="shared" si="14"/>
        <v>49.2</v>
      </c>
      <c r="X25" s="16"/>
      <c r="Y25" s="17">
        <f t="shared" si="15"/>
        <v>6.0772357723577235</v>
      </c>
      <c r="Z25" s="14">
        <f t="shared" si="16"/>
        <v>1.4024390243902438</v>
      </c>
      <c r="AA25" s="14">
        <v>0</v>
      </c>
      <c r="AB25" s="14"/>
      <c r="AC25" s="14"/>
      <c r="AD25" s="14">
        <f>VLOOKUP(A:A,[1]TDSheet!$A:$AD,30,0)</f>
        <v>0</v>
      </c>
      <c r="AE25" s="14">
        <f>VLOOKUP(A:A,[1]TDSheet!$A:$AE,31,0)</f>
        <v>41.4</v>
      </c>
      <c r="AF25" s="14">
        <f>VLOOKUP(A:A,[1]TDSheet!$A:$AF,32,0)</f>
        <v>35.6</v>
      </c>
      <c r="AG25" s="14">
        <f>VLOOKUP(A:A,[1]TDSheet!$A:$AG,33,0)</f>
        <v>37.799999999999997</v>
      </c>
      <c r="AH25" s="14">
        <f>VLOOKUP(A:A,[4]TDSheet!$A:$D,4,0)</f>
        <v>77</v>
      </c>
      <c r="AI25" s="14" t="e">
        <f>VLOOKUP(A:A,[1]TDSheet!$A:$AI,35,0)</f>
        <v>#N/A</v>
      </c>
      <c r="AJ25" s="14">
        <f t="shared" si="17"/>
        <v>49.4</v>
      </c>
      <c r="AK25" s="14"/>
      <c r="AL25" s="14"/>
      <c r="AM25" s="14">
        <f t="shared" si="18"/>
        <v>15.96</v>
      </c>
      <c r="AN25" s="14"/>
      <c r="AO25" s="14"/>
    </row>
    <row r="26" spans="1:41" s="1" customFormat="1" ht="21.95" customHeight="1" outlineLevel="1" x14ac:dyDescent="0.2">
      <c r="A26" s="7" t="s">
        <v>29</v>
      </c>
      <c r="B26" s="7" t="s">
        <v>14</v>
      </c>
      <c r="C26" s="8">
        <v>653</v>
      </c>
      <c r="D26" s="8">
        <v>3271</v>
      </c>
      <c r="E26" s="8">
        <v>762</v>
      </c>
      <c r="F26" s="8">
        <v>393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767</v>
      </c>
      <c r="K26" s="14">
        <f t="shared" si="13"/>
        <v>-5</v>
      </c>
      <c r="L26" s="14">
        <f>VLOOKUP(A:A,[1]TDSheet!$A:$M,13,0)</f>
        <v>0</v>
      </c>
      <c r="M26" s="14">
        <f>VLOOKUP(A:A,[1]TDSheet!$A:$N,14,0)</f>
        <v>200</v>
      </c>
      <c r="N26" s="14">
        <f>VLOOKUP(A:A,[1]TDSheet!$A:$X,24,0)</f>
        <v>150</v>
      </c>
      <c r="O26" s="14">
        <f>VLOOKUP(A:A,[3]TDSheet!$A:$C,3,0)</f>
        <v>91.5</v>
      </c>
      <c r="P26" s="14"/>
      <c r="Q26" s="14"/>
      <c r="R26" s="14"/>
      <c r="S26" s="14"/>
      <c r="T26" s="14"/>
      <c r="U26" s="16">
        <v>350</v>
      </c>
      <c r="V26" s="16"/>
      <c r="W26" s="14">
        <f t="shared" si="14"/>
        <v>152.4</v>
      </c>
      <c r="X26" s="16"/>
      <c r="Y26" s="17">
        <f t="shared" si="15"/>
        <v>7.1719160104986877</v>
      </c>
      <c r="Z26" s="14">
        <f t="shared" si="16"/>
        <v>2.5787401574803148</v>
      </c>
      <c r="AA26" s="14">
        <v>0</v>
      </c>
      <c r="AB26" s="14"/>
      <c r="AC26" s="14"/>
      <c r="AD26" s="14">
        <f>VLOOKUP(A:A,[1]TDSheet!$A:$AD,30,0)</f>
        <v>0</v>
      </c>
      <c r="AE26" s="14">
        <f>VLOOKUP(A:A,[1]TDSheet!$A:$AE,31,0)</f>
        <v>205</v>
      </c>
      <c r="AF26" s="14">
        <f>VLOOKUP(A:A,[1]TDSheet!$A:$AF,32,0)</f>
        <v>176</v>
      </c>
      <c r="AG26" s="14">
        <f>VLOOKUP(A:A,[1]TDSheet!$A:$AG,33,0)</f>
        <v>144.80000000000001</v>
      </c>
      <c r="AH26" s="14">
        <f>VLOOKUP(A:A,[4]TDSheet!$A:$D,4,0)</f>
        <v>214</v>
      </c>
      <c r="AI26" s="14" t="str">
        <f>VLOOKUP(A:A,[1]TDSheet!$A:$AI,35,0)</f>
        <v>продмарт</v>
      </c>
      <c r="AJ26" s="14">
        <f t="shared" si="17"/>
        <v>122.49999999999999</v>
      </c>
      <c r="AK26" s="14"/>
      <c r="AL26" s="14"/>
      <c r="AM26" s="14">
        <f t="shared" si="18"/>
        <v>32.024999999999999</v>
      </c>
      <c r="AN26" s="14"/>
      <c r="AO26" s="14"/>
    </row>
    <row r="27" spans="1:41" s="1" customFormat="1" ht="21.95" customHeight="1" outlineLevel="1" x14ac:dyDescent="0.2">
      <c r="A27" s="7" t="s">
        <v>30</v>
      </c>
      <c r="B27" s="7" t="s">
        <v>14</v>
      </c>
      <c r="C27" s="8">
        <v>625</v>
      </c>
      <c r="D27" s="8">
        <v>1544</v>
      </c>
      <c r="E27" s="8">
        <v>588</v>
      </c>
      <c r="F27" s="8">
        <v>351</v>
      </c>
      <c r="G27" s="1" t="str">
        <f>VLOOKUP(A:A,[1]TDSheet!$A:$G,7,0)</f>
        <v>н</v>
      </c>
      <c r="H27" s="1">
        <f>VLOOKUP(A:A,[1]TDSheet!$A:$H,8,0)</f>
        <v>0.35</v>
      </c>
      <c r="I27" s="1" t="e">
        <f>VLOOKUP(A:A,[1]TDSheet!$A:$I,9,0)</f>
        <v>#N/A</v>
      </c>
      <c r="J27" s="14">
        <f>VLOOKUP(A:A,[2]TDSheet!$A:$F,6,0)</f>
        <v>599</v>
      </c>
      <c r="K27" s="14">
        <f t="shared" si="13"/>
        <v>-11</v>
      </c>
      <c r="L27" s="14">
        <f>VLOOKUP(A:A,[1]TDSheet!$A:$M,13,0)</f>
        <v>0</v>
      </c>
      <c r="M27" s="14">
        <f>VLOOKUP(A:A,[1]TDSheet!$A:$N,14,0)</f>
        <v>0</v>
      </c>
      <c r="N27" s="14">
        <f>VLOOKUP(A:A,[1]TDSheet!$A:$X,24,0)</f>
        <v>0</v>
      </c>
      <c r="O27" s="14">
        <v>0</v>
      </c>
      <c r="P27" s="14"/>
      <c r="Q27" s="14"/>
      <c r="R27" s="14"/>
      <c r="S27" s="14"/>
      <c r="T27" s="14"/>
      <c r="U27" s="16">
        <v>50</v>
      </c>
      <c r="V27" s="16"/>
      <c r="W27" s="14">
        <f t="shared" si="14"/>
        <v>46.8</v>
      </c>
      <c r="X27" s="16"/>
      <c r="Y27" s="17">
        <f t="shared" si="15"/>
        <v>8.5683760683760681</v>
      </c>
      <c r="Z27" s="14">
        <f t="shared" si="16"/>
        <v>7.5000000000000009</v>
      </c>
      <c r="AA27" s="14">
        <v>0</v>
      </c>
      <c r="AB27" s="14"/>
      <c r="AC27" s="14"/>
      <c r="AD27" s="14">
        <f>VLOOKUP(A:A,[1]TDSheet!$A:$AD,30,0)</f>
        <v>354</v>
      </c>
      <c r="AE27" s="14">
        <f>VLOOKUP(A:A,[1]TDSheet!$A:$AE,31,0)</f>
        <v>43</v>
      </c>
      <c r="AF27" s="14">
        <f>VLOOKUP(A:A,[1]TDSheet!$A:$AF,32,0)</f>
        <v>59</v>
      </c>
      <c r="AG27" s="14">
        <f>VLOOKUP(A:A,[1]TDSheet!$A:$AG,33,0)</f>
        <v>32.4</v>
      </c>
      <c r="AH27" s="14">
        <f>VLOOKUP(A:A,[4]TDSheet!$A:$D,4,0)</f>
        <v>62</v>
      </c>
      <c r="AI27" s="14" t="str">
        <f>VLOOKUP(A:A,[1]TDSheet!$A:$AI,35,0)</f>
        <v>увел</v>
      </c>
      <c r="AJ27" s="14">
        <f t="shared" si="17"/>
        <v>17.5</v>
      </c>
      <c r="AK27" s="14"/>
      <c r="AL27" s="14"/>
      <c r="AM27" s="14">
        <f t="shared" si="18"/>
        <v>0</v>
      </c>
      <c r="AN27" s="14"/>
      <c r="AO27" s="14"/>
    </row>
    <row r="28" spans="1:41" s="1" customFormat="1" ht="21.95" customHeight="1" outlineLevel="1" x14ac:dyDescent="0.2">
      <c r="A28" s="7" t="s">
        <v>31</v>
      </c>
      <c r="B28" s="7" t="s">
        <v>14</v>
      </c>
      <c r="C28" s="8">
        <v>375</v>
      </c>
      <c r="D28" s="8">
        <v>833</v>
      </c>
      <c r="E28" s="8">
        <v>883</v>
      </c>
      <c r="F28" s="8">
        <v>308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885</v>
      </c>
      <c r="K28" s="14">
        <f t="shared" si="13"/>
        <v>-2</v>
      </c>
      <c r="L28" s="14">
        <f>VLOOKUP(A:A,[1]TDSheet!$A:$M,13,0)</f>
        <v>0</v>
      </c>
      <c r="M28" s="14">
        <f>VLOOKUP(A:A,[1]TDSheet!$A:$N,14,0)</f>
        <v>250</v>
      </c>
      <c r="N28" s="14">
        <f>VLOOKUP(A:A,[1]TDSheet!$A:$X,24,0)</f>
        <v>160</v>
      </c>
      <c r="O28" s="14">
        <f>VLOOKUP(A:A,[3]TDSheet!$A:$C,3,0)</f>
        <v>75</v>
      </c>
      <c r="P28" s="14"/>
      <c r="Q28" s="14"/>
      <c r="R28" s="14"/>
      <c r="S28" s="14"/>
      <c r="T28" s="14"/>
      <c r="U28" s="16">
        <v>250</v>
      </c>
      <c r="V28" s="16"/>
      <c r="W28" s="14">
        <f t="shared" si="14"/>
        <v>134.6</v>
      </c>
      <c r="X28" s="16"/>
      <c r="Y28" s="17">
        <f t="shared" si="15"/>
        <v>7.1916790490341755</v>
      </c>
      <c r="Z28" s="14">
        <f t="shared" si="16"/>
        <v>2.2882615156017834</v>
      </c>
      <c r="AA28" s="14">
        <v>0</v>
      </c>
      <c r="AB28" s="14"/>
      <c r="AC28" s="14"/>
      <c r="AD28" s="14">
        <f>VLOOKUP(A:A,[1]TDSheet!$A:$AD,30,0)</f>
        <v>210</v>
      </c>
      <c r="AE28" s="14">
        <f>VLOOKUP(A:A,[1]TDSheet!$A:$AE,31,0)</f>
        <v>96.8</v>
      </c>
      <c r="AF28" s="14">
        <f>VLOOKUP(A:A,[1]TDSheet!$A:$AF,32,0)</f>
        <v>117.8</v>
      </c>
      <c r="AG28" s="14">
        <f>VLOOKUP(A:A,[1]TDSheet!$A:$AG,33,0)</f>
        <v>120.2</v>
      </c>
      <c r="AH28" s="14">
        <f>VLOOKUP(A:A,[4]TDSheet!$A:$D,4,0)</f>
        <v>186</v>
      </c>
      <c r="AI28" s="14">
        <f>VLOOKUP(A:A,[1]TDSheet!$A:$AI,35,0)</f>
        <v>0</v>
      </c>
      <c r="AJ28" s="14">
        <f t="shared" si="17"/>
        <v>87.5</v>
      </c>
      <c r="AK28" s="14"/>
      <c r="AL28" s="14"/>
      <c r="AM28" s="14">
        <f t="shared" si="18"/>
        <v>26.25</v>
      </c>
      <c r="AN28" s="14"/>
      <c r="AO28" s="14"/>
    </row>
    <row r="29" spans="1:41" s="1" customFormat="1" ht="21.95" customHeight="1" outlineLevel="1" x14ac:dyDescent="0.2">
      <c r="A29" s="7" t="s">
        <v>32</v>
      </c>
      <c r="B29" s="7" t="s">
        <v>14</v>
      </c>
      <c r="C29" s="8">
        <v>674</v>
      </c>
      <c r="D29" s="8">
        <v>2052</v>
      </c>
      <c r="E29" s="8">
        <v>805</v>
      </c>
      <c r="F29" s="8">
        <v>365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816</v>
      </c>
      <c r="K29" s="14">
        <f t="shared" si="13"/>
        <v>-11</v>
      </c>
      <c r="L29" s="14">
        <f>VLOOKUP(A:A,[1]TDSheet!$A:$M,13,0)</f>
        <v>0</v>
      </c>
      <c r="M29" s="14">
        <f>VLOOKUP(A:A,[1]TDSheet!$A:$N,14,0)</f>
        <v>200</v>
      </c>
      <c r="N29" s="14">
        <f>VLOOKUP(A:A,[1]TDSheet!$A:$X,24,0)</f>
        <v>160</v>
      </c>
      <c r="O29" s="14">
        <f>VLOOKUP(A:A,[3]TDSheet!$A:$C,3,0)</f>
        <v>84</v>
      </c>
      <c r="P29" s="14"/>
      <c r="Q29" s="14"/>
      <c r="R29" s="14"/>
      <c r="S29" s="14"/>
      <c r="T29" s="14"/>
      <c r="U29" s="16">
        <v>400</v>
      </c>
      <c r="V29" s="16"/>
      <c r="W29" s="14">
        <f t="shared" si="14"/>
        <v>161</v>
      </c>
      <c r="X29" s="16"/>
      <c r="Y29" s="17">
        <f t="shared" si="15"/>
        <v>6.987577639751553</v>
      </c>
      <c r="Z29" s="14">
        <f t="shared" si="16"/>
        <v>2.2670807453416151</v>
      </c>
      <c r="AA29" s="14">
        <v>0</v>
      </c>
      <c r="AB29" s="14"/>
      <c r="AC29" s="14"/>
      <c r="AD29" s="14">
        <f>VLOOKUP(A:A,[1]TDSheet!$A:$AD,30,0)</f>
        <v>0</v>
      </c>
      <c r="AE29" s="14">
        <f>VLOOKUP(A:A,[1]TDSheet!$A:$AE,31,0)</f>
        <v>167</v>
      </c>
      <c r="AF29" s="14">
        <f>VLOOKUP(A:A,[1]TDSheet!$A:$AF,32,0)</f>
        <v>154.80000000000001</v>
      </c>
      <c r="AG29" s="14">
        <f>VLOOKUP(A:A,[1]TDSheet!$A:$AG,33,0)</f>
        <v>158.80000000000001</v>
      </c>
      <c r="AH29" s="14">
        <f>VLOOKUP(A:A,[4]TDSheet!$A:$D,4,0)</f>
        <v>220</v>
      </c>
      <c r="AI29" s="14" t="str">
        <f>VLOOKUP(A:A,[1]TDSheet!$A:$AI,35,0)</f>
        <v>продмарт</v>
      </c>
      <c r="AJ29" s="14">
        <f t="shared" si="17"/>
        <v>140</v>
      </c>
      <c r="AK29" s="14"/>
      <c r="AL29" s="14"/>
      <c r="AM29" s="14">
        <f t="shared" si="18"/>
        <v>29.4</v>
      </c>
      <c r="AN29" s="14"/>
      <c r="AO29" s="14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269.94099999999997</v>
      </c>
      <c r="D30" s="8">
        <v>765.11699999999996</v>
      </c>
      <c r="E30" s="8">
        <v>528.03</v>
      </c>
      <c r="F30" s="8">
        <v>312.55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518.61</v>
      </c>
      <c r="K30" s="14">
        <f t="shared" si="13"/>
        <v>9.4199999999999591</v>
      </c>
      <c r="L30" s="14">
        <f>VLOOKUP(A:A,[1]TDSheet!$A:$M,13,0)</f>
        <v>0</v>
      </c>
      <c r="M30" s="14">
        <f>VLOOKUP(A:A,[1]TDSheet!$A:$N,14,0)</f>
        <v>200</v>
      </c>
      <c r="N30" s="14">
        <f>VLOOKUP(A:A,[1]TDSheet!$A:$X,24,0)</f>
        <v>130</v>
      </c>
      <c r="O30" s="14">
        <f>VLOOKUP(A:A,[3]TDSheet!$A:$C,3,0)</f>
        <v>189</v>
      </c>
      <c r="P30" s="14"/>
      <c r="Q30" s="14"/>
      <c r="R30" s="14"/>
      <c r="S30" s="14"/>
      <c r="T30" s="14"/>
      <c r="U30" s="16"/>
      <c r="V30" s="16"/>
      <c r="W30" s="14">
        <f t="shared" si="14"/>
        <v>105.60599999999999</v>
      </c>
      <c r="X30" s="16"/>
      <c r="Y30" s="17">
        <f t="shared" si="15"/>
        <v>6.084408082874079</v>
      </c>
      <c r="Z30" s="14">
        <f t="shared" si="16"/>
        <v>2.959585629604379</v>
      </c>
      <c r="AA30" s="14">
        <v>0</v>
      </c>
      <c r="AB30" s="14"/>
      <c r="AC30" s="14"/>
      <c r="AD30" s="14">
        <f>VLOOKUP(A:A,[1]TDSheet!$A:$AD,30,0)</f>
        <v>0</v>
      </c>
      <c r="AE30" s="14">
        <f>VLOOKUP(A:A,[1]TDSheet!$A:$AE,31,0)</f>
        <v>86.132400000000004</v>
      </c>
      <c r="AF30" s="14">
        <f>VLOOKUP(A:A,[1]TDSheet!$A:$AF,32,0)</f>
        <v>95.17</v>
      </c>
      <c r="AG30" s="14">
        <f>VLOOKUP(A:A,[1]TDSheet!$A:$AG,33,0)</f>
        <v>99.927199999999999</v>
      </c>
      <c r="AH30" s="14">
        <f>VLOOKUP(A:A,[4]TDSheet!$A:$D,4,0)</f>
        <v>114.214</v>
      </c>
      <c r="AI30" s="14" t="e">
        <f>VLOOKUP(A:A,[1]TDSheet!$A:$AI,35,0)</f>
        <v>#N/A</v>
      </c>
      <c r="AJ30" s="14">
        <f t="shared" si="17"/>
        <v>0</v>
      </c>
      <c r="AK30" s="14"/>
      <c r="AL30" s="14"/>
      <c r="AM30" s="14">
        <f t="shared" si="18"/>
        <v>189</v>
      </c>
      <c r="AN30" s="14"/>
      <c r="AO30" s="14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2480.567</v>
      </c>
      <c r="D31" s="8">
        <v>7447.2719999999999</v>
      </c>
      <c r="E31" s="8">
        <v>5080.7179999999998</v>
      </c>
      <c r="F31" s="8">
        <v>2834.2730000000001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5191.9660000000003</v>
      </c>
      <c r="K31" s="14">
        <f t="shared" si="13"/>
        <v>-111.2480000000005</v>
      </c>
      <c r="L31" s="14">
        <f>VLOOKUP(A:A,[1]TDSheet!$A:$M,13,0)</f>
        <v>1500</v>
      </c>
      <c r="M31" s="14">
        <f>VLOOKUP(A:A,[1]TDSheet!$A:$N,14,0)</f>
        <v>1900</v>
      </c>
      <c r="N31" s="14">
        <f>VLOOKUP(A:A,[1]TDSheet!$A:$X,24,0)</f>
        <v>1900</v>
      </c>
      <c r="O31" s="14">
        <v>2475</v>
      </c>
      <c r="P31" s="14"/>
      <c r="Q31" s="14"/>
      <c r="R31" s="14"/>
      <c r="S31" s="14"/>
      <c r="T31" s="14"/>
      <c r="U31" s="16">
        <v>500</v>
      </c>
      <c r="V31" s="16"/>
      <c r="W31" s="14">
        <f t="shared" si="14"/>
        <v>1016.1436</v>
      </c>
      <c r="X31" s="16"/>
      <c r="Y31" s="17">
        <f t="shared" si="15"/>
        <v>8.4970992288885157</v>
      </c>
      <c r="Z31" s="14">
        <f t="shared" si="16"/>
        <v>2.7892445516558881</v>
      </c>
      <c r="AA31" s="14">
        <v>0</v>
      </c>
      <c r="AB31" s="14"/>
      <c r="AC31" s="14"/>
      <c r="AD31" s="14">
        <f>VLOOKUP(A:A,[1]TDSheet!$A:$AD,30,0)</f>
        <v>0</v>
      </c>
      <c r="AE31" s="14">
        <f>VLOOKUP(A:A,[1]TDSheet!$A:$AE,31,0)</f>
        <v>1042.5620000000001</v>
      </c>
      <c r="AF31" s="14">
        <f>VLOOKUP(A:A,[1]TDSheet!$A:$AF,32,0)</f>
        <v>1017.3838</v>
      </c>
      <c r="AG31" s="14">
        <f>VLOOKUP(A:A,[1]TDSheet!$A:$AG,33,0)</f>
        <v>1045.5586000000001</v>
      </c>
      <c r="AH31" s="14">
        <f>VLOOKUP(A:A,[4]TDSheet!$A:$D,4,0)</f>
        <v>1039.22</v>
      </c>
      <c r="AI31" s="14" t="str">
        <f>VLOOKUP(A:A,[1]TDSheet!$A:$AI,35,0)</f>
        <v>ябмарт</v>
      </c>
      <c r="AJ31" s="14">
        <f t="shared" si="17"/>
        <v>500</v>
      </c>
      <c r="AK31" s="14"/>
      <c r="AL31" s="14"/>
      <c r="AM31" s="14">
        <f t="shared" si="18"/>
        <v>2475</v>
      </c>
      <c r="AN31" s="14"/>
      <c r="AO31" s="14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107.128</v>
      </c>
      <c r="D32" s="8">
        <v>498.97199999999998</v>
      </c>
      <c r="E32" s="8">
        <v>334.38799999999998</v>
      </c>
      <c r="F32" s="8">
        <v>239.536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327.416</v>
      </c>
      <c r="K32" s="14">
        <f t="shared" si="13"/>
        <v>6.97199999999998</v>
      </c>
      <c r="L32" s="14">
        <f>VLOOKUP(A:A,[1]TDSheet!$A:$M,13,0)</f>
        <v>0</v>
      </c>
      <c r="M32" s="14">
        <f>VLOOKUP(A:A,[1]TDSheet!$A:$N,14,0)</f>
        <v>150</v>
      </c>
      <c r="N32" s="14">
        <f>VLOOKUP(A:A,[1]TDSheet!$A:$X,24,0)</f>
        <v>80</v>
      </c>
      <c r="O32" s="14">
        <f>VLOOKUP(A:A,[3]TDSheet!$A:$C,3,0)</f>
        <v>30.5</v>
      </c>
      <c r="P32" s="14"/>
      <c r="Q32" s="14"/>
      <c r="R32" s="14"/>
      <c r="S32" s="14"/>
      <c r="T32" s="14"/>
      <c r="U32" s="16"/>
      <c r="V32" s="16"/>
      <c r="W32" s="14">
        <f t="shared" si="14"/>
        <v>66.877600000000001</v>
      </c>
      <c r="X32" s="16"/>
      <c r="Y32" s="17">
        <f t="shared" si="15"/>
        <v>7.0208261061999835</v>
      </c>
      <c r="Z32" s="14">
        <f t="shared" si="16"/>
        <v>3.5817074775410602</v>
      </c>
      <c r="AA32" s="14">
        <v>0</v>
      </c>
      <c r="AB32" s="14"/>
      <c r="AC32" s="14"/>
      <c r="AD32" s="14">
        <f>VLOOKUP(A:A,[1]TDSheet!$A:$AD,30,0)</f>
        <v>0</v>
      </c>
      <c r="AE32" s="14">
        <f>VLOOKUP(A:A,[1]TDSheet!$A:$AE,31,0)</f>
        <v>71.400400000000005</v>
      </c>
      <c r="AF32" s="14">
        <f>VLOOKUP(A:A,[1]TDSheet!$A:$AF,32,0)</f>
        <v>64.122199999999992</v>
      </c>
      <c r="AG32" s="14">
        <f>VLOOKUP(A:A,[1]TDSheet!$A:$AG,33,0)</f>
        <v>67.271600000000007</v>
      </c>
      <c r="AH32" s="14">
        <f>VLOOKUP(A:A,[4]TDSheet!$A:$D,4,0)</f>
        <v>70.546000000000006</v>
      </c>
      <c r="AI32" s="14" t="str">
        <f>VLOOKUP(A:A,[1]TDSheet!$A:$AI,35,0)</f>
        <v>зв60</v>
      </c>
      <c r="AJ32" s="14">
        <f t="shared" si="17"/>
        <v>0</v>
      </c>
      <c r="AK32" s="14"/>
      <c r="AL32" s="14"/>
      <c r="AM32" s="14">
        <f t="shared" si="18"/>
        <v>30.5</v>
      </c>
      <c r="AN32" s="14"/>
      <c r="AO32" s="14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511.84199999999998</v>
      </c>
      <c r="D33" s="8">
        <v>924.57299999999998</v>
      </c>
      <c r="E33" s="8">
        <v>711.21600000000001</v>
      </c>
      <c r="F33" s="8">
        <v>495.54700000000003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692.47900000000004</v>
      </c>
      <c r="K33" s="14">
        <f t="shared" si="13"/>
        <v>18.736999999999966</v>
      </c>
      <c r="L33" s="14">
        <f>VLOOKUP(A:A,[1]TDSheet!$A:$M,13,0)</f>
        <v>0</v>
      </c>
      <c r="M33" s="14">
        <f>VLOOKUP(A:A,[1]TDSheet!$A:$N,14,0)</f>
        <v>250</v>
      </c>
      <c r="N33" s="14">
        <f>VLOOKUP(A:A,[1]TDSheet!$A:$X,24,0)</f>
        <v>240</v>
      </c>
      <c r="O33" s="14">
        <f>VLOOKUP(A:A,[3]TDSheet!$A:$C,3,0)</f>
        <v>238.5</v>
      </c>
      <c r="P33" s="14"/>
      <c r="Q33" s="14"/>
      <c r="R33" s="14"/>
      <c r="S33" s="14"/>
      <c r="T33" s="14"/>
      <c r="U33" s="16"/>
      <c r="V33" s="16"/>
      <c r="W33" s="14">
        <f t="shared" si="14"/>
        <v>142.2432</v>
      </c>
      <c r="X33" s="16"/>
      <c r="Y33" s="17">
        <f t="shared" si="15"/>
        <v>6.928605374457268</v>
      </c>
      <c r="Z33" s="14">
        <f t="shared" si="16"/>
        <v>3.4838009831049921</v>
      </c>
      <c r="AA33" s="14">
        <v>0</v>
      </c>
      <c r="AB33" s="14"/>
      <c r="AC33" s="14"/>
      <c r="AD33" s="14">
        <f>VLOOKUP(A:A,[1]TDSheet!$A:$AD,30,0)</f>
        <v>0</v>
      </c>
      <c r="AE33" s="14">
        <f>VLOOKUP(A:A,[1]TDSheet!$A:$AE,31,0)</f>
        <v>146.78879999999998</v>
      </c>
      <c r="AF33" s="14">
        <f>VLOOKUP(A:A,[1]TDSheet!$A:$AF,32,0)</f>
        <v>147.381</v>
      </c>
      <c r="AG33" s="14">
        <f>VLOOKUP(A:A,[1]TDSheet!$A:$AG,33,0)</f>
        <v>148.012</v>
      </c>
      <c r="AH33" s="14">
        <f>VLOOKUP(A:A,[4]TDSheet!$A:$D,4,0)</f>
        <v>106.205</v>
      </c>
      <c r="AI33" s="14">
        <f>VLOOKUP(A:A,[1]TDSheet!$A:$AI,35,0)</f>
        <v>0</v>
      </c>
      <c r="AJ33" s="14">
        <f t="shared" si="17"/>
        <v>0</v>
      </c>
      <c r="AK33" s="14"/>
      <c r="AL33" s="14"/>
      <c r="AM33" s="14">
        <f t="shared" si="18"/>
        <v>238.5</v>
      </c>
      <c r="AN33" s="14"/>
      <c r="AO33" s="14"/>
    </row>
    <row r="34" spans="1:41" s="1" customFormat="1" ht="21.95" customHeight="1" outlineLevel="1" x14ac:dyDescent="0.2">
      <c r="A34" s="7" t="s">
        <v>37</v>
      </c>
      <c r="B34" s="7" t="s">
        <v>8</v>
      </c>
      <c r="C34" s="8">
        <v>197.239</v>
      </c>
      <c r="D34" s="8">
        <v>318.56900000000002</v>
      </c>
      <c r="E34" s="8">
        <v>287.19099999999997</v>
      </c>
      <c r="F34" s="8">
        <v>217.35400000000001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295.97399999999999</v>
      </c>
      <c r="K34" s="14">
        <f t="shared" si="13"/>
        <v>-8.7830000000000155</v>
      </c>
      <c r="L34" s="14">
        <f>VLOOKUP(A:A,[1]TDSheet!$A:$M,13,0)</f>
        <v>0</v>
      </c>
      <c r="M34" s="14">
        <f>VLOOKUP(A:A,[1]TDSheet!$A:$N,14,0)</f>
        <v>0</v>
      </c>
      <c r="N34" s="14">
        <f>VLOOKUP(A:A,[1]TDSheet!$A:$X,24,0)</f>
        <v>0</v>
      </c>
      <c r="O34" s="14">
        <f>VLOOKUP(A:A,[3]TDSheet!$A:$C,3,0)</f>
        <v>24</v>
      </c>
      <c r="P34" s="14"/>
      <c r="Q34" s="14"/>
      <c r="R34" s="14"/>
      <c r="S34" s="14"/>
      <c r="T34" s="14"/>
      <c r="U34" s="16">
        <v>100</v>
      </c>
      <c r="V34" s="16"/>
      <c r="W34" s="14">
        <f t="shared" si="14"/>
        <v>45.279999999999994</v>
      </c>
      <c r="X34" s="16"/>
      <c r="Y34" s="17">
        <f t="shared" si="15"/>
        <v>7.0087014134275636</v>
      </c>
      <c r="Z34" s="14">
        <f t="shared" si="16"/>
        <v>4.8002208480565383</v>
      </c>
      <c r="AA34" s="14">
        <f>VLOOKUP(A:A,[5]TDSheet!$A:$D,4,0)</f>
        <v>60.790999999999997</v>
      </c>
      <c r="AB34" s="14"/>
      <c r="AC34" s="14"/>
      <c r="AD34" s="14">
        <f>VLOOKUP(A:A,[1]TDSheet!$A:$AD,30,0)</f>
        <v>0</v>
      </c>
      <c r="AE34" s="14">
        <f>VLOOKUP(A:A,[1]TDSheet!$A:$AE,31,0)</f>
        <v>52.2986</v>
      </c>
      <c r="AF34" s="14">
        <f>VLOOKUP(A:A,[1]TDSheet!$A:$AF,32,0)</f>
        <v>48.049199999999999</v>
      </c>
      <c r="AG34" s="14">
        <f>VLOOKUP(A:A,[1]TDSheet!$A:$AG,33,0)</f>
        <v>50.0792</v>
      </c>
      <c r="AH34" s="14">
        <f>VLOOKUP(A:A,[4]TDSheet!$A:$D,4,0)</f>
        <v>62.125999999999998</v>
      </c>
      <c r="AI34" s="14">
        <f>VLOOKUP(A:A,[1]TDSheet!$A:$AI,35,0)</f>
        <v>0</v>
      </c>
      <c r="AJ34" s="14">
        <f t="shared" si="17"/>
        <v>100</v>
      </c>
      <c r="AK34" s="14"/>
      <c r="AL34" s="14"/>
      <c r="AM34" s="14">
        <f t="shared" si="18"/>
        <v>24</v>
      </c>
      <c r="AN34" s="14"/>
      <c r="AO34" s="14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5922.4089999999997</v>
      </c>
      <c r="D35" s="8">
        <v>5992.5450000000001</v>
      </c>
      <c r="E35" s="8">
        <v>7585.6270000000004</v>
      </c>
      <c r="F35" s="8">
        <v>2922.5920000000001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7519.0550000000003</v>
      </c>
      <c r="K35" s="14">
        <f t="shared" si="13"/>
        <v>66.572000000000116</v>
      </c>
      <c r="L35" s="14">
        <f>VLOOKUP(A:A,[1]TDSheet!$A:$M,13,0)</f>
        <v>2700</v>
      </c>
      <c r="M35" s="14">
        <f>VLOOKUP(A:A,[1]TDSheet!$A:$N,14,0)</f>
        <v>2900</v>
      </c>
      <c r="N35" s="14">
        <f>VLOOKUP(A:A,[1]TDSheet!$A:$X,24,0)</f>
        <v>3800</v>
      </c>
      <c r="O35" s="14">
        <v>3060</v>
      </c>
      <c r="P35" s="14"/>
      <c r="Q35" s="14"/>
      <c r="R35" s="14"/>
      <c r="S35" s="14"/>
      <c r="T35" s="14"/>
      <c r="U35" s="16">
        <v>1600</v>
      </c>
      <c r="V35" s="16"/>
      <c r="W35" s="14">
        <f t="shared" si="14"/>
        <v>1517.1254000000001</v>
      </c>
      <c r="X35" s="16"/>
      <c r="Y35" s="17">
        <f t="shared" si="15"/>
        <v>9.1769553129886301</v>
      </c>
      <c r="Z35" s="14">
        <f t="shared" si="16"/>
        <v>1.9264010740311908</v>
      </c>
      <c r="AA35" s="14">
        <v>0</v>
      </c>
      <c r="AB35" s="14"/>
      <c r="AC35" s="14"/>
      <c r="AD35" s="14">
        <f>VLOOKUP(A:A,[1]TDSheet!$A:$AD,30,0)</f>
        <v>0</v>
      </c>
      <c r="AE35" s="14">
        <f>VLOOKUP(A:A,[1]TDSheet!$A:$AE,31,0)</f>
        <v>1758.7837999999999</v>
      </c>
      <c r="AF35" s="14">
        <f>VLOOKUP(A:A,[1]TDSheet!$A:$AF,32,0)</f>
        <v>1573.6235999999997</v>
      </c>
      <c r="AG35" s="14">
        <f>VLOOKUP(A:A,[1]TDSheet!$A:$AG,33,0)</f>
        <v>1505.4030000000002</v>
      </c>
      <c r="AH35" s="14">
        <f>VLOOKUP(A:A,[4]TDSheet!$A:$D,4,0)</f>
        <v>1555.595</v>
      </c>
      <c r="AI35" s="14" t="str">
        <f>VLOOKUP(A:A,[1]TDSheet!$A:$AI,35,0)</f>
        <v>яб март</v>
      </c>
      <c r="AJ35" s="14">
        <f t="shared" si="17"/>
        <v>1600</v>
      </c>
      <c r="AK35" s="14"/>
      <c r="AL35" s="14"/>
      <c r="AM35" s="14">
        <f t="shared" si="18"/>
        <v>3060</v>
      </c>
      <c r="AN35" s="14"/>
      <c r="AO35" s="14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123.586</v>
      </c>
      <c r="D36" s="8">
        <v>172.672</v>
      </c>
      <c r="E36" s="8">
        <v>185.81700000000001</v>
      </c>
      <c r="F36" s="8">
        <v>66.974000000000004</v>
      </c>
      <c r="G36" s="1" t="str">
        <f>VLOOKUP(A:A,[1]TDSheet!$A:$G,7,0)</f>
        <v>выв</v>
      </c>
      <c r="H36" s="1">
        <f>VLOOKUP(A:A,[1]TDSheet!$A:$H,8,0)</f>
        <v>0</v>
      </c>
      <c r="I36" s="1">
        <f>VLOOKUP(A:A,[1]TDSheet!$A:$I,9,0)</f>
        <v>55</v>
      </c>
      <c r="J36" s="14">
        <f>VLOOKUP(A:A,[2]TDSheet!$A:$F,6,0)</f>
        <v>185.39699999999999</v>
      </c>
      <c r="K36" s="14">
        <f t="shared" si="13"/>
        <v>0.42000000000001592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VLOOKUP(A:A,[1]TDSheet!$A:$X,24,0)</f>
        <v>0</v>
      </c>
      <c r="O36" s="14">
        <f>VLOOKUP(A:A,[3]TDSheet!$A:$C,3,0)</f>
        <v>69</v>
      </c>
      <c r="P36" s="14"/>
      <c r="Q36" s="14"/>
      <c r="R36" s="14"/>
      <c r="S36" s="14"/>
      <c r="T36" s="14"/>
      <c r="U36" s="16"/>
      <c r="V36" s="16"/>
      <c r="W36" s="14">
        <f t="shared" si="14"/>
        <v>24.2254</v>
      </c>
      <c r="X36" s="16"/>
      <c r="Y36" s="17">
        <f t="shared" si="15"/>
        <v>2.7646189536602082</v>
      </c>
      <c r="Z36" s="14">
        <f t="shared" si="16"/>
        <v>2.7646189536602082</v>
      </c>
      <c r="AA36" s="14">
        <f>VLOOKUP(A:A,[5]TDSheet!$A:$D,4,0)</f>
        <v>64.69</v>
      </c>
      <c r="AB36" s="14"/>
      <c r="AC36" s="14"/>
      <c r="AD36" s="14">
        <f>VLOOKUP(A:A,[1]TDSheet!$A:$AD,30,0)</f>
        <v>0</v>
      </c>
      <c r="AE36" s="14">
        <f>VLOOKUP(A:A,[1]TDSheet!$A:$AE,31,0)</f>
        <v>26.036800000000007</v>
      </c>
      <c r="AF36" s="14">
        <f>VLOOKUP(A:A,[1]TDSheet!$A:$AF,32,0)</f>
        <v>33.786000000000001</v>
      </c>
      <c r="AG36" s="14">
        <f>VLOOKUP(A:A,[1]TDSheet!$A:$AG,33,0)</f>
        <v>37.597200000000001</v>
      </c>
      <c r="AH36" s="14">
        <f>VLOOKUP(A:A,[4]TDSheet!$A:$D,4,0)</f>
        <v>18.558</v>
      </c>
      <c r="AI36" s="14" t="str">
        <f>VLOOKUP(A:A,[1]TDSheet!$A:$AI,35,0)</f>
        <v>зв30</v>
      </c>
      <c r="AJ36" s="14">
        <f t="shared" si="17"/>
        <v>0</v>
      </c>
      <c r="AK36" s="14"/>
      <c r="AL36" s="14"/>
      <c r="AM36" s="14">
        <f t="shared" si="18"/>
        <v>0</v>
      </c>
      <c r="AN36" s="14"/>
      <c r="AO36" s="14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66.974000000000004</v>
      </c>
      <c r="D37" s="8">
        <v>37.667999999999999</v>
      </c>
      <c r="E37" s="8">
        <v>70.498000000000005</v>
      </c>
      <c r="F37" s="8">
        <v>32.392000000000003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4">
        <f>VLOOKUP(A:A,[2]TDSheet!$A:$F,6,0)</f>
        <v>71.061999999999998</v>
      </c>
      <c r="K37" s="14">
        <f t="shared" si="13"/>
        <v>-0.56399999999999295</v>
      </c>
      <c r="L37" s="14">
        <f>VLOOKUP(A:A,[1]TDSheet!$A:$M,13,0)</f>
        <v>0</v>
      </c>
      <c r="M37" s="14">
        <f>VLOOKUP(A:A,[1]TDSheet!$A:$N,14,0)</f>
        <v>30</v>
      </c>
      <c r="N37" s="14">
        <f>VLOOKUP(A:A,[1]TDSheet!$A:$X,24,0)</f>
        <v>30</v>
      </c>
      <c r="O37" s="14">
        <f>VLOOKUP(A:A,[3]TDSheet!$A:$C,3,0)</f>
        <v>0</v>
      </c>
      <c r="P37" s="14"/>
      <c r="Q37" s="14"/>
      <c r="R37" s="14"/>
      <c r="S37" s="14"/>
      <c r="T37" s="14"/>
      <c r="U37" s="16"/>
      <c r="V37" s="16"/>
      <c r="W37" s="14">
        <f t="shared" si="14"/>
        <v>14.099600000000001</v>
      </c>
      <c r="X37" s="16"/>
      <c r="Y37" s="17">
        <f t="shared" si="15"/>
        <v>6.5528100087945749</v>
      </c>
      <c r="Z37" s="14">
        <f t="shared" si="16"/>
        <v>2.2973701381599478</v>
      </c>
      <c r="AA37" s="14">
        <v>0</v>
      </c>
      <c r="AB37" s="14"/>
      <c r="AC37" s="14"/>
      <c r="AD37" s="14">
        <f>VLOOKUP(A:A,[1]TDSheet!$A:$AD,30,0)</f>
        <v>0</v>
      </c>
      <c r="AE37" s="14">
        <f>VLOOKUP(A:A,[1]TDSheet!$A:$AE,31,0)</f>
        <v>14.4368</v>
      </c>
      <c r="AF37" s="14">
        <f>VLOOKUP(A:A,[1]TDSheet!$A:$AF,32,0)</f>
        <v>10.943000000000001</v>
      </c>
      <c r="AG37" s="14">
        <f>VLOOKUP(A:A,[1]TDSheet!$A:$AG,33,0)</f>
        <v>10.881399999999999</v>
      </c>
      <c r="AH37" s="14">
        <f>VLOOKUP(A:A,[4]TDSheet!$A:$D,4,0)</f>
        <v>6.0910000000000002</v>
      </c>
      <c r="AI37" s="14">
        <f>VLOOKUP(A:A,[1]TDSheet!$A:$AI,35,0)</f>
        <v>0</v>
      </c>
      <c r="AJ37" s="14">
        <f t="shared" si="17"/>
        <v>0</v>
      </c>
      <c r="AK37" s="14"/>
      <c r="AL37" s="14"/>
      <c r="AM37" s="14">
        <f t="shared" si="18"/>
        <v>0</v>
      </c>
      <c r="AN37" s="14"/>
      <c r="AO37" s="14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62.395000000000003</v>
      </c>
      <c r="D38" s="8">
        <v>1193.287</v>
      </c>
      <c r="E38" s="8">
        <v>508.048</v>
      </c>
      <c r="F38" s="8">
        <v>591.43799999999999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4">
        <f>VLOOKUP(A:A,[2]TDSheet!$A:$F,6,0)</f>
        <v>496.96800000000002</v>
      </c>
      <c r="K38" s="14">
        <f t="shared" si="13"/>
        <v>11.079999999999984</v>
      </c>
      <c r="L38" s="14">
        <f>VLOOKUP(A:A,[1]TDSheet!$A:$M,13,0)</f>
        <v>0</v>
      </c>
      <c r="M38" s="14">
        <f>VLOOKUP(A:A,[1]TDSheet!$A:$N,14,0)</f>
        <v>0</v>
      </c>
      <c r="N38" s="14">
        <f>VLOOKUP(A:A,[1]TDSheet!$A:$X,24,0)</f>
        <v>90</v>
      </c>
      <c r="O38" s="14">
        <f>VLOOKUP(A:A,[3]TDSheet!$A:$C,3,0)</f>
        <v>144</v>
      </c>
      <c r="P38" s="14"/>
      <c r="Q38" s="14"/>
      <c r="R38" s="14"/>
      <c r="S38" s="14"/>
      <c r="T38" s="14"/>
      <c r="U38" s="16"/>
      <c r="V38" s="16"/>
      <c r="W38" s="14">
        <f t="shared" si="14"/>
        <v>101.6096</v>
      </c>
      <c r="X38" s="16"/>
      <c r="Y38" s="17">
        <f t="shared" si="15"/>
        <v>6.7064332504015365</v>
      </c>
      <c r="Z38" s="14">
        <f t="shared" si="16"/>
        <v>5.8206901710074641</v>
      </c>
      <c r="AA38" s="14">
        <v>0</v>
      </c>
      <c r="AB38" s="14"/>
      <c r="AC38" s="14"/>
      <c r="AD38" s="14">
        <f>VLOOKUP(A:A,[1]TDSheet!$A:$AD,30,0)</f>
        <v>0</v>
      </c>
      <c r="AE38" s="14">
        <f>VLOOKUP(A:A,[1]TDSheet!$A:$AE,31,0)</f>
        <v>112.602</v>
      </c>
      <c r="AF38" s="14">
        <f>VLOOKUP(A:A,[1]TDSheet!$A:$AF,32,0)</f>
        <v>94.376200000000011</v>
      </c>
      <c r="AG38" s="14">
        <f>VLOOKUP(A:A,[1]TDSheet!$A:$AG,33,0)</f>
        <v>132.01300000000001</v>
      </c>
      <c r="AH38" s="14">
        <f>VLOOKUP(A:A,[4]TDSheet!$A:$D,4,0)</f>
        <v>105.38200000000001</v>
      </c>
      <c r="AI38" s="14">
        <f>VLOOKUP(A:A,[1]TDSheet!$A:$AI,35,0)</f>
        <v>0</v>
      </c>
      <c r="AJ38" s="14">
        <f t="shared" si="17"/>
        <v>0</v>
      </c>
      <c r="AK38" s="14"/>
      <c r="AL38" s="14"/>
      <c r="AM38" s="14">
        <f t="shared" si="18"/>
        <v>144</v>
      </c>
      <c r="AN38" s="14"/>
      <c r="AO38" s="14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3463.3820000000001</v>
      </c>
      <c r="D39" s="8">
        <v>6024.9480000000003</v>
      </c>
      <c r="E39" s="8">
        <v>5323.2479999999996</v>
      </c>
      <c r="F39" s="8">
        <v>2859.875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5231.7520000000004</v>
      </c>
      <c r="K39" s="14">
        <f t="shared" si="13"/>
        <v>91.495999999999185</v>
      </c>
      <c r="L39" s="14">
        <f>VLOOKUP(A:A,[1]TDSheet!$A:$M,13,0)</f>
        <v>1700</v>
      </c>
      <c r="M39" s="14">
        <f>VLOOKUP(A:A,[1]TDSheet!$A:$N,14,0)</f>
        <v>1000</v>
      </c>
      <c r="N39" s="14">
        <f>VLOOKUP(A:A,[1]TDSheet!$A:$X,24,0)</f>
        <v>900</v>
      </c>
      <c r="O39" s="14">
        <v>1100</v>
      </c>
      <c r="P39" s="14"/>
      <c r="Q39" s="14"/>
      <c r="R39" s="14"/>
      <c r="S39" s="14"/>
      <c r="T39" s="14"/>
      <c r="U39" s="16"/>
      <c r="V39" s="16"/>
      <c r="W39" s="14">
        <f t="shared" si="14"/>
        <v>1064.6496</v>
      </c>
      <c r="X39" s="16"/>
      <c r="Y39" s="17">
        <f t="shared" si="15"/>
        <v>6.0676066566877971</v>
      </c>
      <c r="Z39" s="14">
        <f t="shared" si="16"/>
        <v>2.6862124402244647</v>
      </c>
      <c r="AA39" s="14">
        <v>0</v>
      </c>
      <c r="AB39" s="14"/>
      <c r="AC39" s="14"/>
      <c r="AD39" s="14">
        <f>VLOOKUP(A:A,[1]TDSheet!$A:$AD,30,0)</f>
        <v>0</v>
      </c>
      <c r="AE39" s="14">
        <f>VLOOKUP(A:A,[1]TDSheet!$A:$AE,31,0)</f>
        <v>982.63019999999995</v>
      </c>
      <c r="AF39" s="14">
        <f>VLOOKUP(A:A,[1]TDSheet!$A:$AF,32,0)</f>
        <v>1063.204</v>
      </c>
      <c r="AG39" s="14">
        <f>VLOOKUP(A:A,[1]TDSheet!$A:$AG,33,0)</f>
        <v>1142.8932</v>
      </c>
      <c r="AH39" s="14">
        <f>VLOOKUP(A:A,[4]TDSheet!$A:$D,4,0)</f>
        <v>1116.779</v>
      </c>
      <c r="AI39" s="14" t="str">
        <f>VLOOKUP(A:A,[1]TDSheet!$A:$AI,35,0)</f>
        <v>оконч</v>
      </c>
      <c r="AJ39" s="14">
        <f t="shared" si="17"/>
        <v>0</v>
      </c>
      <c r="AK39" s="14"/>
      <c r="AL39" s="14"/>
      <c r="AM39" s="14">
        <f t="shared" si="18"/>
        <v>1100</v>
      </c>
      <c r="AN39" s="14"/>
      <c r="AO39" s="14"/>
    </row>
    <row r="40" spans="1:41" s="1" customFormat="1" ht="11.1" customHeight="1" outlineLevel="1" x14ac:dyDescent="0.2">
      <c r="A40" s="7" t="s">
        <v>43</v>
      </c>
      <c r="B40" s="7" t="s">
        <v>8</v>
      </c>
      <c r="C40" s="8">
        <v>3505.4470000000001</v>
      </c>
      <c r="D40" s="8">
        <v>4886.7060000000001</v>
      </c>
      <c r="E40" s="8">
        <v>4893.99</v>
      </c>
      <c r="F40" s="8">
        <v>2204.0509999999999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4820.1139999999996</v>
      </c>
      <c r="K40" s="14">
        <f t="shared" si="13"/>
        <v>73.876000000000204</v>
      </c>
      <c r="L40" s="14">
        <f>VLOOKUP(A:A,[1]TDSheet!$A:$M,13,0)</f>
        <v>1200</v>
      </c>
      <c r="M40" s="14">
        <f>VLOOKUP(A:A,[1]TDSheet!$A:$N,14,0)</f>
        <v>1000</v>
      </c>
      <c r="N40" s="14">
        <f>VLOOKUP(A:A,[1]TDSheet!$A:$X,24,0)</f>
        <v>1100</v>
      </c>
      <c r="O40" s="14">
        <v>1143</v>
      </c>
      <c r="P40" s="14"/>
      <c r="Q40" s="14"/>
      <c r="R40" s="14"/>
      <c r="S40" s="14"/>
      <c r="T40" s="14"/>
      <c r="U40" s="16">
        <v>500</v>
      </c>
      <c r="V40" s="16"/>
      <c r="W40" s="14">
        <f t="shared" si="14"/>
        <v>978.798</v>
      </c>
      <c r="X40" s="16"/>
      <c r="Y40" s="17">
        <f t="shared" si="15"/>
        <v>6.1341063222442216</v>
      </c>
      <c r="Z40" s="14">
        <f t="shared" si="16"/>
        <v>2.2517935263455788</v>
      </c>
      <c r="AA40" s="14">
        <v>0</v>
      </c>
      <c r="AB40" s="14"/>
      <c r="AC40" s="14"/>
      <c r="AD40" s="14">
        <f>VLOOKUP(A:A,[1]TDSheet!$A:$AD,30,0)</f>
        <v>0</v>
      </c>
      <c r="AE40" s="14">
        <f>VLOOKUP(A:A,[1]TDSheet!$A:$AE,31,0)</f>
        <v>903.01519999999982</v>
      </c>
      <c r="AF40" s="14">
        <f>VLOOKUP(A:A,[1]TDSheet!$A:$AF,32,0)</f>
        <v>977.07079999999985</v>
      </c>
      <c r="AG40" s="14">
        <f>VLOOKUP(A:A,[1]TDSheet!$A:$AG,33,0)</f>
        <v>953.02440000000001</v>
      </c>
      <c r="AH40" s="14">
        <f>VLOOKUP(A:A,[4]TDSheet!$A:$D,4,0)</f>
        <v>998.52</v>
      </c>
      <c r="AI40" s="14" t="str">
        <f>VLOOKUP(A:A,[1]TDSheet!$A:$AI,35,0)</f>
        <v>оконч</v>
      </c>
      <c r="AJ40" s="14">
        <f t="shared" si="17"/>
        <v>500</v>
      </c>
      <c r="AK40" s="14"/>
      <c r="AL40" s="14"/>
      <c r="AM40" s="14">
        <f t="shared" si="18"/>
        <v>1143</v>
      </c>
      <c r="AN40" s="14"/>
      <c r="AO40" s="14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229.13499999999999</v>
      </c>
      <c r="D41" s="8">
        <v>400.33100000000002</v>
      </c>
      <c r="E41" s="8">
        <v>315.291</v>
      </c>
      <c r="F41" s="8">
        <v>227.29599999999999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300.44499999999999</v>
      </c>
      <c r="K41" s="14">
        <f t="shared" si="13"/>
        <v>14.846000000000004</v>
      </c>
      <c r="L41" s="14">
        <f>VLOOKUP(A:A,[1]TDSheet!$A:$M,13,0)</f>
        <v>0</v>
      </c>
      <c r="M41" s="14">
        <f>VLOOKUP(A:A,[1]TDSheet!$A:$N,14,0)</f>
        <v>100</v>
      </c>
      <c r="N41" s="14">
        <f>VLOOKUP(A:A,[1]TDSheet!$A:$X,24,0)</f>
        <v>70</v>
      </c>
      <c r="O41" s="14">
        <f>VLOOKUP(A:A,[3]TDSheet!$A:$C,3,0)</f>
        <v>97.5</v>
      </c>
      <c r="P41" s="14"/>
      <c r="Q41" s="14"/>
      <c r="R41" s="14"/>
      <c r="S41" s="14"/>
      <c r="T41" s="14"/>
      <c r="U41" s="16"/>
      <c r="V41" s="16"/>
      <c r="W41" s="14">
        <f t="shared" si="14"/>
        <v>63.058199999999999</v>
      </c>
      <c r="X41" s="16"/>
      <c r="Y41" s="17">
        <f t="shared" si="15"/>
        <v>6.3004652844515068</v>
      </c>
      <c r="Z41" s="14">
        <f t="shared" si="16"/>
        <v>3.6045431046239824</v>
      </c>
      <c r="AA41" s="14">
        <v>0</v>
      </c>
      <c r="AB41" s="14"/>
      <c r="AC41" s="14"/>
      <c r="AD41" s="14">
        <f>VLOOKUP(A:A,[1]TDSheet!$A:$AD,30,0)</f>
        <v>0</v>
      </c>
      <c r="AE41" s="14">
        <f>VLOOKUP(A:A,[1]TDSheet!$A:$AE,31,0)</f>
        <v>68.835399999999993</v>
      </c>
      <c r="AF41" s="14">
        <f>VLOOKUP(A:A,[1]TDSheet!$A:$AF,32,0)</f>
        <v>58.020399999999995</v>
      </c>
      <c r="AG41" s="14">
        <f>VLOOKUP(A:A,[1]TDSheet!$A:$AG,33,0)</f>
        <v>62.148600000000002</v>
      </c>
      <c r="AH41" s="14">
        <f>VLOOKUP(A:A,[4]TDSheet!$A:$D,4,0)</f>
        <v>51.091999999999999</v>
      </c>
      <c r="AI41" s="14">
        <f>VLOOKUP(A:A,[1]TDSheet!$A:$AI,35,0)</f>
        <v>0</v>
      </c>
      <c r="AJ41" s="14">
        <f t="shared" si="17"/>
        <v>0</v>
      </c>
      <c r="AK41" s="14"/>
      <c r="AL41" s="14"/>
      <c r="AM41" s="14">
        <f t="shared" si="18"/>
        <v>97.5</v>
      </c>
      <c r="AN41" s="14"/>
      <c r="AO41" s="14"/>
    </row>
    <row r="42" spans="1:41" s="1" customFormat="1" ht="21.95" customHeight="1" outlineLevel="1" x14ac:dyDescent="0.2">
      <c r="A42" s="7" t="s">
        <v>45</v>
      </c>
      <c r="B42" s="7" t="s">
        <v>8</v>
      </c>
      <c r="C42" s="8">
        <v>260.92399999999998</v>
      </c>
      <c r="D42" s="8">
        <v>525.87699999999995</v>
      </c>
      <c r="E42" s="8">
        <v>399.93099999999998</v>
      </c>
      <c r="F42" s="8">
        <v>322.75200000000001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386.12</v>
      </c>
      <c r="K42" s="14">
        <f t="shared" si="13"/>
        <v>13.810999999999979</v>
      </c>
      <c r="L42" s="14">
        <f>VLOOKUP(A:A,[1]TDSheet!$A:$M,13,0)</f>
        <v>0</v>
      </c>
      <c r="M42" s="14">
        <f>VLOOKUP(A:A,[1]TDSheet!$A:$N,14,0)</f>
        <v>0</v>
      </c>
      <c r="N42" s="14">
        <f>VLOOKUP(A:A,[1]TDSheet!$A:$X,24,0)</f>
        <v>0</v>
      </c>
      <c r="O42" s="14">
        <f>VLOOKUP(A:A,[3]TDSheet!$A:$C,3,0)</f>
        <v>90</v>
      </c>
      <c r="P42" s="14"/>
      <c r="Q42" s="14"/>
      <c r="R42" s="14"/>
      <c r="S42" s="14"/>
      <c r="T42" s="14"/>
      <c r="U42" s="16">
        <v>100</v>
      </c>
      <c r="V42" s="16"/>
      <c r="W42" s="14">
        <f t="shared" si="14"/>
        <v>58.919799999999995</v>
      </c>
      <c r="X42" s="16"/>
      <c r="Y42" s="17">
        <f t="shared" si="15"/>
        <v>7.1750413273636378</v>
      </c>
      <c r="Z42" s="14">
        <f t="shared" si="16"/>
        <v>5.4778190014222732</v>
      </c>
      <c r="AA42" s="14">
        <f>VLOOKUP(A:A,[5]TDSheet!$A:$D,4,0)</f>
        <v>105.33199999999999</v>
      </c>
      <c r="AB42" s="14"/>
      <c r="AC42" s="14"/>
      <c r="AD42" s="14">
        <f>VLOOKUP(A:A,[1]TDSheet!$A:$AD,30,0)</f>
        <v>0</v>
      </c>
      <c r="AE42" s="14">
        <f>VLOOKUP(A:A,[1]TDSheet!$A:$AE,31,0)</f>
        <v>75.193000000000012</v>
      </c>
      <c r="AF42" s="14">
        <f>VLOOKUP(A:A,[1]TDSheet!$A:$AF,32,0)</f>
        <v>68.689599999999999</v>
      </c>
      <c r="AG42" s="14">
        <f>VLOOKUP(A:A,[1]TDSheet!$A:$AG,33,0)</f>
        <v>70.825400000000002</v>
      </c>
      <c r="AH42" s="14">
        <f>VLOOKUP(A:A,[4]TDSheet!$A:$D,4,0)</f>
        <v>49.027999999999999</v>
      </c>
      <c r="AI42" s="14">
        <f>VLOOKUP(A:A,[1]TDSheet!$A:$AI,35,0)</f>
        <v>0</v>
      </c>
      <c r="AJ42" s="14">
        <f t="shared" si="17"/>
        <v>100</v>
      </c>
      <c r="AK42" s="14"/>
      <c r="AL42" s="14"/>
      <c r="AM42" s="14">
        <f t="shared" si="18"/>
        <v>90</v>
      </c>
      <c r="AN42" s="14"/>
      <c r="AO42" s="14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35.905999999999999</v>
      </c>
      <c r="D43" s="8">
        <v>37.18</v>
      </c>
      <c r="E43" s="8">
        <v>27.547999999999998</v>
      </c>
      <c r="F43" s="8">
        <v>43.768999999999998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4">
        <f>VLOOKUP(A:A,[2]TDSheet!$A:$F,6,0)</f>
        <v>29.263000000000002</v>
      </c>
      <c r="K43" s="14">
        <f t="shared" si="13"/>
        <v>-1.7150000000000034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VLOOKUP(A:A,[1]TDSheet!$A:$X,24,0)</f>
        <v>0</v>
      </c>
      <c r="O43" s="14">
        <f>VLOOKUP(A:A,[3]TDSheet!$A:$C,3,0)</f>
        <v>0</v>
      </c>
      <c r="P43" s="14"/>
      <c r="Q43" s="14"/>
      <c r="R43" s="14"/>
      <c r="S43" s="14"/>
      <c r="T43" s="14"/>
      <c r="U43" s="16"/>
      <c r="V43" s="16"/>
      <c r="W43" s="14">
        <f t="shared" si="14"/>
        <v>5.5095999999999998</v>
      </c>
      <c r="X43" s="16"/>
      <c r="Y43" s="17">
        <f t="shared" si="15"/>
        <v>7.9441338754174531</v>
      </c>
      <c r="Z43" s="14">
        <f t="shared" si="16"/>
        <v>7.9441338754174531</v>
      </c>
      <c r="AA43" s="14">
        <v>0</v>
      </c>
      <c r="AB43" s="14"/>
      <c r="AC43" s="14"/>
      <c r="AD43" s="14">
        <f>VLOOKUP(A:A,[1]TDSheet!$A:$AD,30,0)</f>
        <v>0</v>
      </c>
      <c r="AE43" s="14">
        <f>VLOOKUP(A:A,[1]TDSheet!$A:$AE,31,0)</f>
        <v>5.4484000000000004</v>
      </c>
      <c r="AF43" s="14">
        <f>VLOOKUP(A:A,[1]TDSheet!$A:$AF,32,0)</f>
        <v>4.7690000000000001</v>
      </c>
      <c r="AG43" s="14">
        <f>VLOOKUP(A:A,[1]TDSheet!$A:$AG,33,0)</f>
        <v>5.8957999999999995</v>
      </c>
      <c r="AH43" s="14">
        <f>VLOOKUP(A:A,[4]TDSheet!$A:$D,4,0)</f>
        <v>10.555999999999999</v>
      </c>
      <c r="AI43" s="14" t="e">
        <f>VLOOKUP(A:A,[1]TDSheet!$A:$AI,35,0)</f>
        <v>#N/A</v>
      </c>
      <c r="AJ43" s="14">
        <f t="shared" si="17"/>
        <v>0</v>
      </c>
      <c r="AK43" s="14"/>
      <c r="AL43" s="14"/>
      <c r="AM43" s="14">
        <f t="shared" si="18"/>
        <v>0</v>
      </c>
      <c r="AN43" s="14"/>
      <c r="AO43" s="14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292.84800000000001</v>
      </c>
      <c r="D44" s="8">
        <v>881.11199999999997</v>
      </c>
      <c r="E44" s="8">
        <v>507.35500000000002</v>
      </c>
      <c r="F44" s="8">
        <v>576.68899999999996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4">
        <f>VLOOKUP(A:A,[2]TDSheet!$A:$F,6,0)</f>
        <v>490.32600000000002</v>
      </c>
      <c r="K44" s="14">
        <f t="shared" si="13"/>
        <v>17.028999999999996</v>
      </c>
      <c r="L44" s="14">
        <f>VLOOKUP(A:A,[1]TDSheet!$A:$M,13,0)</f>
        <v>0</v>
      </c>
      <c r="M44" s="14">
        <f>VLOOKUP(A:A,[1]TDSheet!$A:$N,14,0)</f>
        <v>50</v>
      </c>
      <c r="N44" s="14">
        <f>VLOOKUP(A:A,[1]TDSheet!$A:$X,24,0)</f>
        <v>100</v>
      </c>
      <c r="O44" s="14">
        <f>VLOOKUP(A:A,[3]TDSheet!$A:$C,3,0)</f>
        <v>81</v>
      </c>
      <c r="P44" s="14"/>
      <c r="Q44" s="14"/>
      <c r="R44" s="14"/>
      <c r="S44" s="14"/>
      <c r="T44" s="14"/>
      <c r="U44" s="16"/>
      <c r="V44" s="16"/>
      <c r="W44" s="14">
        <f t="shared" si="14"/>
        <v>101.471</v>
      </c>
      <c r="X44" s="16"/>
      <c r="Y44" s="17">
        <f t="shared" si="15"/>
        <v>7.1615436922864655</v>
      </c>
      <c r="Z44" s="14">
        <f t="shared" si="16"/>
        <v>5.6832888214366664</v>
      </c>
      <c r="AA44" s="14">
        <v>0</v>
      </c>
      <c r="AB44" s="14"/>
      <c r="AC44" s="14"/>
      <c r="AD44" s="14">
        <f>VLOOKUP(A:A,[1]TDSheet!$A:$AD,30,0)</f>
        <v>0</v>
      </c>
      <c r="AE44" s="14">
        <f>VLOOKUP(A:A,[1]TDSheet!$A:$AE,31,0)</f>
        <v>127.8616</v>
      </c>
      <c r="AF44" s="14">
        <f>VLOOKUP(A:A,[1]TDSheet!$A:$AF,32,0)</f>
        <v>107.37900000000002</v>
      </c>
      <c r="AG44" s="14">
        <f>VLOOKUP(A:A,[1]TDSheet!$A:$AG,33,0)</f>
        <v>125.15260000000001</v>
      </c>
      <c r="AH44" s="14">
        <f>VLOOKUP(A:A,[4]TDSheet!$A:$D,4,0)</f>
        <v>97.525000000000006</v>
      </c>
      <c r="AI44" s="14">
        <f>VLOOKUP(A:A,[1]TDSheet!$A:$AI,35,0)</f>
        <v>0</v>
      </c>
      <c r="AJ44" s="14">
        <f t="shared" si="17"/>
        <v>0</v>
      </c>
      <c r="AK44" s="14"/>
      <c r="AL44" s="14"/>
      <c r="AM44" s="14">
        <f t="shared" si="18"/>
        <v>81</v>
      </c>
      <c r="AN44" s="14"/>
      <c r="AO44" s="14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60.957000000000001</v>
      </c>
      <c r="D45" s="8">
        <v>128.22800000000001</v>
      </c>
      <c r="E45" s="8">
        <v>41.656999999999996</v>
      </c>
      <c r="F45" s="8">
        <v>73.322999999999993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4">
        <f>VLOOKUP(A:A,[2]TDSheet!$A:$F,6,0)</f>
        <v>42.402999999999999</v>
      </c>
      <c r="K45" s="14">
        <f t="shared" si="13"/>
        <v>-0.74600000000000222</v>
      </c>
      <c r="L45" s="14">
        <f>VLOOKUP(A:A,[1]TDSheet!$A:$M,13,0)</f>
        <v>0</v>
      </c>
      <c r="M45" s="14">
        <f>VLOOKUP(A:A,[1]TDSheet!$A:$N,14,0)</f>
        <v>0</v>
      </c>
      <c r="N45" s="14">
        <f>VLOOKUP(A:A,[1]TDSheet!$A:$X,24,0)</f>
        <v>0</v>
      </c>
      <c r="O45" s="14">
        <f>VLOOKUP(A:A,[3]TDSheet!$A:$C,3,0)</f>
        <v>114</v>
      </c>
      <c r="P45" s="14"/>
      <c r="Q45" s="14"/>
      <c r="R45" s="14"/>
      <c r="S45" s="14"/>
      <c r="T45" s="14"/>
      <c r="U45" s="16"/>
      <c r="V45" s="16"/>
      <c r="W45" s="14">
        <f t="shared" si="14"/>
        <v>8.3313999999999986</v>
      </c>
      <c r="X45" s="16"/>
      <c r="Y45" s="17">
        <f t="shared" si="15"/>
        <v>8.8008017860143557</v>
      </c>
      <c r="Z45" s="14">
        <f t="shared" si="16"/>
        <v>8.8008017860143557</v>
      </c>
      <c r="AA45" s="14">
        <v>0</v>
      </c>
      <c r="AB45" s="14"/>
      <c r="AC45" s="14"/>
      <c r="AD45" s="14">
        <f>VLOOKUP(A:A,[1]TDSheet!$A:$AD,30,0)</f>
        <v>0</v>
      </c>
      <c r="AE45" s="14">
        <f>VLOOKUP(A:A,[1]TDSheet!$A:$AE,31,0)</f>
        <v>7.5978000000000012</v>
      </c>
      <c r="AF45" s="14">
        <f>VLOOKUP(A:A,[1]TDSheet!$A:$AF,32,0)</f>
        <v>12.867399999999998</v>
      </c>
      <c r="AG45" s="14">
        <f>VLOOKUP(A:A,[1]TDSheet!$A:$AG,33,0)</f>
        <v>10.892199999999999</v>
      </c>
      <c r="AH45" s="14">
        <f>VLOOKUP(A:A,[4]TDSheet!$A:$D,4,0)</f>
        <v>6.23</v>
      </c>
      <c r="AI45" s="14">
        <f>VLOOKUP(A:A,[1]TDSheet!$A:$AI,35,0)</f>
        <v>0</v>
      </c>
      <c r="AJ45" s="14">
        <f t="shared" si="17"/>
        <v>0</v>
      </c>
      <c r="AK45" s="14"/>
      <c r="AL45" s="14"/>
      <c r="AM45" s="14">
        <f t="shared" si="18"/>
        <v>114</v>
      </c>
      <c r="AN45" s="14"/>
      <c r="AO45" s="14"/>
    </row>
    <row r="46" spans="1:41" s="1" customFormat="1" ht="11.1" customHeight="1" outlineLevel="1" x14ac:dyDescent="0.2">
      <c r="A46" s="7" t="s">
        <v>49</v>
      </c>
      <c r="B46" s="7" t="s">
        <v>8</v>
      </c>
      <c r="C46" s="8">
        <v>243.92400000000001</v>
      </c>
      <c r="D46" s="8">
        <v>108.40900000000001</v>
      </c>
      <c r="E46" s="8">
        <v>128.768</v>
      </c>
      <c r="F46" s="8">
        <v>152.184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134.35499999999999</v>
      </c>
      <c r="K46" s="14">
        <f t="shared" si="13"/>
        <v>-5.5869999999999891</v>
      </c>
      <c r="L46" s="14">
        <f>VLOOKUP(A:A,[1]TDSheet!$A:$M,13,0)</f>
        <v>0</v>
      </c>
      <c r="M46" s="14">
        <f>VLOOKUP(A:A,[1]TDSheet!$A:$N,14,0)</f>
        <v>0</v>
      </c>
      <c r="N46" s="14">
        <f>VLOOKUP(A:A,[1]TDSheet!$A:$X,24,0)</f>
        <v>0</v>
      </c>
      <c r="O46" s="14">
        <f>VLOOKUP(A:A,[3]TDSheet!$A:$C,3,0)</f>
        <v>39</v>
      </c>
      <c r="P46" s="14"/>
      <c r="Q46" s="14"/>
      <c r="R46" s="14"/>
      <c r="S46" s="14"/>
      <c r="T46" s="14"/>
      <c r="U46" s="16"/>
      <c r="V46" s="16"/>
      <c r="W46" s="14">
        <f t="shared" si="14"/>
        <v>25.753599999999999</v>
      </c>
      <c r="X46" s="16"/>
      <c r="Y46" s="17">
        <f t="shared" si="15"/>
        <v>5.9092321073558649</v>
      </c>
      <c r="Z46" s="14">
        <f t="shared" si="16"/>
        <v>5.9092321073558649</v>
      </c>
      <c r="AA46" s="14">
        <v>0</v>
      </c>
      <c r="AB46" s="14"/>
      <c r="AC46" s="14"/>
      <c r="AD46" s="14">
        <f>VLOOKUP(A:A,[1]TDSheet!$A:$AD,30,0)</f>
        <v>0</v>
      </c>
      <c r="AE46" s="14">
        <f>VLOOKUP(A:A,[1]TDSheet!$A:$AE,31,0)</f>
        <v>22.2348</v>
      </c>
      <c r="AF46" s="14">
        <f>VLOOKUP(A:A,[1]TDSheet!$A:$AF,32,0)</f>
        <v>23.616800000000001</v>
      </c>
      <c r="AG46" s="14">
        <f>VLOOKUP(A:A,[1]TDSheet!$A:$AG,33,0)</f>
        <v>21.289400000000001</v>
      </c>
      <c r="AH46" s="14">
        <f>VLOOKUP(A:A,[4]TDSheet!$A:$D,4,0)</f>
        <v>34.268999999999998</v>
      </c>
      <c r="AI46" s="14" t="str">
        <f>VLOOKUP(A:A,[1]TDSheet!$A:$AI,35,0)</f>
        <v>увел</v>
      </c>
      <c r="AJ46" s="14">
        <f t="shared" si="17"/>
        <v>0</v>
      </c>
      <c r="AK46" s="14"/>
      <c r="AL46" s="14"/>
      <c r="AM46" s="14">
        <f t="shared" si="18"/>
        <v>39</v>
      </c>
      <c r="AN46" s="14"/>
      <c r="AO46" s="14"/>
    </row>
    <row r="47" spans="1:41" s="1" customFormat="1" ht="11.1" customHeight="1" outlineLevel="1" x14ac:dyDescent="0.2">
      <c r="A47" s="7" t="s">
        <v>50</v>
      </c>
      <c r="B47" s="7" t="s">
        <v>8</v>
      </c>
      <c r="C47" s="8">
        <v>102.25700000000001</v>
      </c>
      <c r="D47" s="8">
        <v>242.37299999999999</v>
      </c>
      <c r="E47" s="8">
        <v>185.41499999999999</v>
      </c>
      <c r="F47" s="8">
        <v>132.71100000000001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188.327</v>
      </c>
      <c r="K47" s="14">
        <f t="shared" si="13"/>
        <v>-2.9120000000000061</v>
      </c>
      <c r="L47" s="14">
        <f>VLOOKUP(A:A,[1]TDSheet!$A:$M,13,0)</f>
        <v>0</v>
      </c>
      <c r="M47" s="14">
        <f>VLOOKUP(A:A,[1]TDSheet!$A:$N,14,0)</f>
        <v>0</v>
      </c>
      <c r="N47" s="14">
        <f>VLOOKUP(A:A,[1]TDSheet!$A:$X,24,0)</f>
        <v>0</v>
      </c>
      <c r="O47" s="14">
        <f>VLOOKUP(A:A,[3]TDSheet!$A:$C,3,0)</f>
        <v>45</v>
      </c>
      <c r="P47" s="14"/>
      <c r="Q47" s="14"/>
      <c r="R47" s="14"/>
      <c r="S47" s="14"/>
      <c r="T47" s="14"/>
      <c r="U47" s="16"/>
      <c r="V47" s="16"/>
      <c r="W47" s="14">
        <f t="shared" si="14"/>
        <v>24.729800000000001</v>
      </c>
      <c r="X47" s="16"/>
      <c r="Y47" s="17">
        <f t="shared" si="15"/>
        <v>5.3664404888029829</v>
      </c>
      <c r="Z47" s="14">
        <f t="shared" si="16"/>
        <v>5.3664404888029829</v>
      </c>
      <c r="AA47" s="14">
        <f>VLOOKUP(A:A,[5]TDSheet!$A:$D,4,0)</f>
        <v>61.765999999999998</v>
      </c>
      <c r="AB47" s="14"/>
      <c r="AC47" s="14"/>
      <c r="AD47" s="14">
        <f>VLOOKUP(A:A,[1]TDSheet!$A:$AD,30,0)</f>
        <v>0</v>
      </c>
      <c r="AE47" s="14">
        <f>VLOOKUP(A:A,[1]TDSheet!$A:$AE,31,0)</f>
        <v>38.670999999999992</v>
      </c>
      <c r="AF47" s="14">
        <f>VLOOKUP(A:A,[1]TDSheet!$A:$AF,32,0)</f>
        <v>24.847600000000007</v>
      </c>
      <c r="AG47" s="14">
        <f>VLOOKUP(A:A,[1]TDSheet!$A:$AG,33,0)</f>
        <v>30.500199999999996</v>
      </c>
      <c r="AH47" s="14">
        <f>VLOOKUP(A:A,[4]TDSheet!$A:$D,4,0)</f>
        <v>27.32</v>
      </c>
      <c r="AI47" s="14" t="str">
        <f>VLOOKUP(A:A,[1]TDSheet!$A:$AI,35,0)</f>
        <v>увел</v>
      </c>
      <c r="AJ47" s="14">
        <f t="shared" si="17"/>
        <v>0</v>
      </c>
      <c r="AK47" s="14"/>
      <c r="AL47" s="14"/>
      <c r="AM47" s="14">
        <f t="shared" si="18"/>
        <v>45</v>
      </c>
      <c r="AN47" s="14"/>
      <c r="AO47" s="14"/>
    </row>
    <row r="48" spans="1:41" s="1" customFormat="1" ht="11.1" customHeight="1" outlineLevel="1" x14ac:dyDescent="0.2">
      <c r="A48" s="7" t="s">
        <v>51</v>
      </c>
      <c r="B48" s="7" t="s">
        <v>8</v>
      </c>
      <c r="C48" s="8">
        <v>332.38</v>
      </c>
      <c r="D48" s="8">
        <v>1321.1020000000001</v>
      </c>
      <c r="E48" s="8">
        <v>1133.912</v>
      </c>
      <c r="F48" s="8">
        <v>368.36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4">
        <f>VLOOKUP(A:A,[2]TDSheet!$A:$F,6,0)</f>
        <v>1119.4939999999999</v>
      </c>
      <c r="K48" s="14">
        <f t="shared" si="13"/>
        <v>14.41800000000012</v>
      </c>
      <c r="L48" s="14">
        <f>VLOOKUP(A:A,[1]TDSheet!$A:$M,13,0)</f>
        <v>0</v>
      </c>
      <c r="M48" s="14">
        <f>VLOOKUP(A:A,[1]TDSheet!$A:$N,14,0)</f>
        <v>300</v>
      </c>
      <c r="N48" s="14">
        <f>VLOOKUP(A:A,[1]TDSheet!$A:$X,24,0)</f>
        <v>200</v>
      </c>
      <c r="O48" s="14">
        <f>VLOOKUP(A:A,[3]TDSheet!$A:$C,3,0)</f>
        <v>310.5</v>
      </c>
      <c r="P48" s="14"/>
      <c r="Q48" s="14"/>
      <c r="R48" s="14"/>
      <c r="S48" s="14"/>
      <c r="T48" s="14"/>
      <c r="U48" s="16">
        <v>300</v>
      </c>
      <c r="V48" s="16"/>
      <c r="W48" s="14">
        <f t="shared" si="14"/>
        <v>205.05280000000002</v>
      </c>
      <c r="X48" s="16"/>
      <c r="Y48" s="17">
        <f t="shared" si="15"/>
        <v>5.6978495294870397</v>
      </c>
      <c r="Z48" s="14">
        <f t="shared" si="16"/>
        <v>1.7964153622871766</v>
      </c>
      <c r="AA48" s="14">
        <f>VLOOKUP(A:A,[5]TDSheet!$A:$D,4,0)</f>
        <v>108.648</v>
      </c>
      <c r="AB48" s="14"/>
      <c r="AC48" s="14"/>
      <c r="AD48" s="14">
        <f>VLOOKUP(A:A,[1]TDSheet!$A:$AD,30,0)</f>
        <v>0</v>
      </c>
      <c r="AE48" s="14">
        <f>VLOOKUP(A:A,[1]TDSheet!$A:$AE,31,0)</f>
        <v>192.20459999999997</v>
      </c>
      <c r="AF48" s="14">
        <f>VLOOKUP(A:A,[1]TDSheet!$A:$AF,32,0)</f>
        <v>174.9486</v>
      </c>
      <c r="AG48" s="14">
        <f>VLOOKUP(A:A,[1]TDSheet!$A:$AG,33,0)</f>
        <v>177.3622</v>
      </c>
      <c r="AH48" s="14">
        <f>VLOOKUP(A:A,[4]TDSheet!$A:$D,4,0)</f>
        <v>272.55200000000002</v>
      </c>
      <c r="AI48" s="14">
        <f>VLOOKUP(A:A,[1]TDSheet!$A:$AI,35,0)</f>
        <v>0</v>
      </c>
      <c r="AJ48" s="14">
        <f t="shared" si="17"/>
        <v>300</v>
      </c>
      <c r="AK48" s="14"/>
      <c r="AL48" s="14"/>
      <c r="AM48" s="14">
        <f t="shared" si="18"/>
        <v>310.5</v>
      </c>
      <c r="AN48" s="14"/>
      <c r="AO48" s="14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81.031999999999996</v>
      </c>
      <c r="D49" s="8">
        <v>86.575000000000003</v>
      </c>
      <c r="E49" s="8">
        <v>74.254000000000005</v>
      </c>
      <c r="F49" s="8">
        <v>88.466999999999999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78.400000000000006</v>
      </c>
      <c r="K49" s="14">
        <f t="shared" si="13"/>
        <v>-4.1460000000000008</v>
      </c>
      <c r="L49" s="14">
        <f>VLOOKUP(A:A,[1]TDSheet!$A:$M,13,0)</f>
        <v>0</v>
      </c>
      <c r="M49" s="14">
        <f>VLOOKUP(A:A,[1]TDSheet!$A:$N,14,0)</f>
        <v>0</v>
      </c>
      <c r="N49" s="14">
        <f>VLOOKUP(A:A,[1]TDSheet!$A:$X,24,0)</f>
        <v>0</v>
      </c>
      <c r="O49" s="14">
        <f>VLOOKUP(A:A,[3]TDSheet!$A:$C,3,0)</f>
        <v>0</v>
      </c>
      <c r="P49" s="14"/>
      <c r="Q49" s="14"/>
      <c r="R49" s="14"/>
      <c r="S49" s="14"/>
      <c r="T49" s="14"/>
      <c r="U49" s="16"/>
      <c r="V49" s="16"/>
      <c r="W49" s="14">
        <f t="shared" si="14"/>
        <v>14.850800000000001</v>
      </c>
      <c r="X49" s="16"/>
      <c r="Y49" s="17">
        <f t="shared" si="15"/>
        <v>5.9570528187033691</v>
      </c>
      <c r="Z49" s="14">
        <f t="shared" si="16"/>
        <v>5.9570528187033691</v>
      </c>
      <c r="AA49" s="14">
        <v>0</v>
      </c>
      <c r="AB49" s="14"/>
      <c r="AC49" s="14"/>
      <c r="AD49" s="14">
        <f>VLOOKUP(A:A,[1]TDSheet!$A:$AD,30,0)</f>
        <v>0</v>
      </c>
      <c r="AE49" s="14">
        <f>VLOOKUP(A:A,[1]TDSheet!$A:$AE,31,0)</f>
        <v>12.635</v>
      </c>
      <c r="AF49" s="14">
        <f>VLOOKUP(A:A,[1]TDSheet!$A:$AF,32,0)</f>
        <v>12.506</v>
      </c>
      <c r="AG49" s="14">
        <f>VLOOKUP(A:A,[1]TDSheet!$A:$AG,33,0)</f>
        <v>16.015599999999999</v>
      </c>
      <c r="AH49" s="14">
        <f>VLOOKUP(A:A,[4]TDSheet!$A:$D,4,0)</f>
        <v>21.777999999999999</v>
      </c>
      <c r="AI49" s="14">
        <f>VLOOKUP(A:A,[1]TDSheet!$A:$AI,35,0)</f>
        <v>0</v>
      </c>
      <c r="AJ49" s="14">
        <f t="shared" si="17"/>
        <v>0</v>
      </c>
      <c r="AK49" s="14"/>
      <c r="AL49" s="14"/>
      <c r="AM49" s="14">
        <f t="shared" si="18"/>
        <v>0</v>
      </c>
      <c r="AN49" s="14"/>
      <c r="AO49" s="14"/>
    </row>
    <row r="50" spans="1:41" s="1" customFormat="1" ht="11.1" customHeight="1" outlineLevel="1" x14ac:dyDescent="0.2">
      <c r="A50" s="7" t="s">
        <v>53</v>
      </c>
      <c r="B50" s="7" t="s">
        <v>8</v>
      </c>
      <c r="C50" s="8">
        <v>80.525000000000006</v>
      </c>
      <c r="D50" s="8">
        <v>221.83699999999999</v>
      </c>
      <c r="E50" s="8">
        <v>184.36199999999999</v>
      </c>
      <c r="F50" s="8">
        <v>118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4">
        <f>VLOOKUP(A:A,[2]TDSheet!$A:$F,6,0)</f>
        <v>175.86199999999999</v>
      </c>
      <c r="K50" s="14">
        <f t="shared" si="13"/>
        <v>8.5</v>
      </c>
      <c r="L50" s="14">
        <f>VLOOKUP(A:A,[1]TDSheet!$A:$M,13,0)</f>
        <v>0</v>
      </c>
      <c r="M50" s="14">
        <f>VLOOKUP(A:A,[1]TDSheet!$A:$N,14,0)</f>
        <v>0</v>
      </c>
      <c r="N50" s="14">
        <f>VLOOKUP(A:A,[1]TDSheet!$A:$X,24,0)</f>
        <v>0</v>
      </c>
      <c r="O50" s="14">
        <f>VLOOKUP(A:A,[3]TDSheet!$A:$C,3,0)</f>
        <v>73.5</v>
      </c>
      <c r="P50" s="14"/>
      <c r="Q50" s="14"/>
      <c r="R50" s="14"/>
      <c r="S50" s="14"/>
      <c r="T50" s="14"/>
      <c r="U50" s="16">
        <v>100</v>
      </c>
      <c r="V50" s="16"/>
      <c r="W50" s="14">
        <f t="shared" si="14"/>
        <v>36.872399999999999</v>
      </c>
      <c r="X50" s="16"/>
      <c r="Y50" s="17">
        <f t="shared" si="15"/>
        <v>5.9122812727134662</v>
      </c>
      <c r="Z50" s="14">
        <f t="shared" si="16"/>
        <v>3.2002256430283897</v>
      </c>
      <c r="AA50" s="14">
        <v>0</v>
      </c>
      <c r="AB50" s="14"/>
      <c r="AC50" s="14"/>
      <c r="AD50" s="14">
        <f>VLOOKUP(A:A,[1]TDSheet!$A:$AD,30,0)</f>
        <v>0</v>
      </c>
      <c r="AE50" s="14">
        <f>VLOOKUP(A:A,[1]TDSheet!$A:$AE,31,0)</f>
        <v>34.323999999999998</v>
      </c>
      <c r="AF50" s="14">
        <f>VLOOKUP(A:A,[1]TDSheet!$A:$AF,32,0)</f>
        <v>27.187800000000003</v>
      </c>
      <c r="AG50" s="14">
        <f>VLOOKUP(A:A,[1]TDSheet!$A:$AG,33,0)</f>
        <v>31.4466</v>
      </c>
      <c r="AH50" s="14">
        <f>VLOOKUP(A:A,[4]TDSheet!$A:$D,4,0)</f>
        <v>37.823</v>
      </c>
      <c r="AI50" s="14" t="str">
        <f>VLOOKUP(A:A,[1]TDSheet!$A:$AI,35,0)</f>
        <v>увел</v>
      </c>
      <c r="AJ50" s="14">
        <f t="shared" si="17"/>
        <v>100</v>
      </c>
      <c r="AK50" s="14"/>
      <c r="AL50" s="14"/>
      <c r="AM50" s="14">
        <f t="shared" si="18"/>
        <v>73.5</v>
      </c>
      <c r="AN50" s="14"/>
      <c r="AO50" s="14"/>
    </row>
    <row r="51" spans="1:41" s="1" customFormat="1" ht="11.1" customHeight="1" outlineLevel="1" x14ac:dyDescent="0.2">
      <c r="A51" s="7" t="s">
        <v>54</v>
      </c>
      <c r="B51" s="7" t="s">
        <v>8</v>
      </c>
      <c r="C51" s="8">
        <v>31.338999999999999</v>
      </c>
      <c r="D51" s="8">
        <v>189.19399999999999</v>
      </c>
      <c r="E51" s="8">
        <v>97.828999999999994</v>
      </c>
      <c r="F51" s="8">
        <v>84.311000000000007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4">
        <f>VLOOKUP(A:A,[2]TDSheet!$A:$F,6,0)</f>
        <v>105.55500000000001</v>
      </c>
      <c r="K51" s="14">
        <f t="shared" si="13"/>
        <v>-7.7260000000000133</v>
      </c>
      <c r="L51" s="14">
        <f>VLOOKUP(A:A,[1]TDSheet!$A:$M,13,0)</f>
        <v>0</v>
      </c>
      <c r="M51" s="14">
        <f>VLOOKUP(A:A,[1]TDSheet!$A:$N,14,0)</f>
        <v>0</v>
      </c>
      <c r="N51" s="14">
        <f>VLOOKUP(A:A,[1]TDSheet!$A:$X,24,0)</f>
        <v>0</v>
      </c>
      <c r="O51" s="14">
        <f>VLOOKUP(A:A,[3]TDSheet!$A:$C,3,0)</f>
        <v>15</v>
      </c>
      <c r="P51" s="14"/>
      <c r="Q51" s="14"/>
      <c r="R51" s="14"/>
      <c r="S51" s="14"/>
      <c r="T51" s="14"/>
      <c r="U51" s="16">
        <v>20</v>
      </c>
      <c r="V51" s="16"/>
      <c r="W51" s="14">
        <f t="shared" si="14"/>
        <v>19.565799999999999</v>
      </c>
      <c r="X51" s="16"/>
      <c r="Y51" s="17">
        <f t="shared" si="15"/>
        <v>5.3312923570720345</v>
      </c>
      <c r="Z51" s="14">
        <f t="shared" si="16"/>
        <v>4.3091005734495909</v>
      </c>
      <c r="AA51" s="14">
        <v>0</v>
      </c>
      <c r="AB51" s="14"/>
      <c r="AC51" s="14"/>
      <c r="AD51" s="14">
        <f>VLOOKUP(A:A,[1]TDSheet!$A:$AD,30,0)</f>
        <v>0</v>
      </c>
      <c r="AE51" s="14">
        <f>VLOOKUP(A:A,[1]TDSheet!$A:$AE,31,0)</f>
        <v>19.511599999999998</v>
      </c>
      <c r="AF51" s="14">
        <f>VLOOKUP(A:A,[1]TDSheet!$A:$AF,32,0)</f>
        <v>15.9298</v>
      </c>
      <c r="AG51" s="14">
        <f>VLOOKUP(A:A,[1]TDSheet!$A:$AG,33,0)</f>
        <v>20.4542</v>
      </c>
      <c r="AH51" s="14">
        <f>VLOOKUP(A:A,[4]TDSheet!$A:$D,4,0)</f>
        <v>22.24</v>
      </c>
      <c r="AI51" s="14" t="str">
        <f>VLOOKUP(A:A,[1]TDSheet!$A:$AI,35,0)</f>
        <v>увел</v>
      </c>
      <c r="AJ51" s="14">
        <f t="shared" si="17"/>
        <v>20</v>
      </c>
      <c r="AK51" s="14"/>
      <c r="AL51" s="14"/>
      <c r="AM51" s="14">
        <f t="shared" si="18"/>
        <v>15</v>
      </c>
      <c r="AN51" s="14"/>
      <c r="AO51" s="14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168.39099999999999</v>
      </c>
      <c r="D52" s="8">
        <v>514.63699999999994</v>
      </c>
      <c r="E52" s="8">
        <v>299.20100000000002</v>
      </c>
      <c r="F52" s="8">
        <v>321.69600000000003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4">
        <f>VLOOKUP(A:A,[2]TDSheet!$A:$F,6,0)</f>
        <v>319.149</v>
      </c>
      <c r="K52" s="14">
        <f t="shared" si="13"/>
        <v>-19.947999999999979</v>
      </c>
      <c r="L52" s="14">
        <f>VLOOKUP(A:A,[1]TDSheet!$A:$M,13,0)</f>
        <v>0</v>
      </c>
      <c r="M52" s="14">
        <f>VLOOKUP(A:A,[1]TDSheet!$A:$N,14,0)</f>
        <v>70</v>
      </c>
      <c r="N52" s="14">
        <f>VLOOKUP(A:A,[1]TDSheet!$A:$X,24,0)</f>
        <v>100</v>
      </c>
      <c r="O52" s="14">
        <f>VLOOKUP(A:A,[3]TDSheet!$A:$C,3,0)</f>
        <v>81</v>
      </c>
      <c r="P52" s="14"/>
      <c r="Q52" s="14"/>
      <c r="R52" s="14"/>
      <c r="S52" s="14"/>
      <c r="T52" s="14"/>
      <c r="U52" s="16"/>
      <c r="V52" s="16"/>
      <c r="W52" s="14">
        <f t="shared" si="14"/>
        <v>59.840200000000003</v>
      </c>
      <c r="X52" s="16"/>
      <c r="Y52" s="17">
        <f t="shared" si="15"/>
        <v>8.2168174571609054</v>
      </c>
      <c r="Z52" s="14">
        <f t="shared" si="16"/>
        <v>5.3759178612370953</v>
      </c>
      <c r="AA52" s="14">
        <v>0</v>
      </c>
      <c r="AB52" s="14"/>
      <c r="AC52" s="14"/>
      <c r="AD52" s="14">
        <f>VLOOKUP(A:A,[1]TDSheet!$A:$AD,30,0)</f>
        <v>0</v>
      </c>
      <c r="AE52" s="14">
        <f>VLOOKUP(A:A,[1]TDSheet!$A:$AE,31,0)</f>
        <v>74.128799999999998</v>
      </c>
      <c r="AF52" s="14">
        <f>VLOOKUP(A:A,[1]TDSheet!$A:$AF,32,0)</f>
        <v>65.118599999999986</v>
      </c>
      <c r="AG52" s="14">
        <f>VLOOKUP(A:A,[1]TDSheet!$A:$AG,33,0)</f>
        <v>71.349800000000002</v>
      </c>
      <c r="AH52" s="14">
        <f>VLOOKUP(A:A,[4]TDSheet!$A:$D,4,0)</f>
        <v>55.536999999999999</v>
      </c>
      <c r="AI52" s="14">
        <f>VLOOKUP(A:A,[1]TDSheet!$A:$AI,35,0)</f>
        <v>0</v>
      </c>
      <c r="AJ52" s="14">
        <f t="shared" si="17"/>
        <v>0</v>
      </c>
      <c r="AK52" s="14"/>
      <c r="AL52" s="14"/>
      <c r="AM52" s="14">
        <f t="shared" si="18"/>
        <v>81</v>
      </c>
      <c r="AN52" s="14"/>
      <c r="AO52" s="14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26.529</v>
      </c>
      <c r="D53" s="8">
        <v>506.63200000000001</v>
      </c>
      <c r="E53" s="8">
        <v>246.30500000000001</v>
      </c>
      <c r="F53" s="8">
        <v>220.68700000000001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279.92</v>
      </c>
      <c r="K53" s="14">
        <f t="shared" si="13"/>
        <v>-33.615000000000009</v>
      </c>
      <c r="L53" s="14">
        <f>VLOOKUP(A:A,[1]TDSheet!$A:$M,13,0)</f>
        <v>0</v>
      </c>
      <c r="M53" s="14">
        <f>VLOOKUP(A:A,[1]TDSheet!$A:$N,14,0)</f>
        <v>0</v>
      </c>
      <c r="N53" s="14">
        <f>VLOOKUP(A:A,[1]TDSheet!$A:$X,24,0)</f>
        <v>50</v>
      </c>
      <c r="O53" s="14">
        <f>VLOOKUP(A:A,[3]TDSheet!$A:$C,3,0)</f>
        <v>102.5</v>
      </c>
      <c r="P53" s="14"/>
      <c r="Q53" s="14"/>
      <c r="R53" s="14"/>
      <c r="S53" s="14"/>
      <c r="T53" s="14"/>
      <c r="U53" s="16">
        <v>80</v>
      </c>
      <c r="V53" s="16"/>
      <c r="W53" s="14">
        <f t="shared" si="14"/>
        <v>49.261000000000003</v>
      </c>
      <c r="X53" s="16"/>
      <c r="Y53" s="17">
        <f t="shared" si="15"/>
        <v>7.1189582022289439</v>
      </c>
      <c r="Z53" s="14">
        <f t="shared" si="16"/>
        <v>4.479953715921317</v>
      </c>
      <c r="AA53" s="14">
        <v>0</v>
      </c>
      <c r="AB53" s="14"/>
      <c r="AC53" s="14"/>
      <c r="AD53" s="14">
        <f>VLOOKUP(A:A,[1]TDSheet!$A:$AD,30,0)</f>
        <v>0</v>
      </c>
      <c r="AE53" s="14">
        <f>VLOOKUP(A:A,[1]TDSheet!$A:$AE,31,0)</f>
        <v>23.896599999999999</v>
      </c>
      <c r="AF53" s="14">
        <f>VLOOKUP(A:A,[1]TDSheet!$A:$AF,32,0)</f>
        <v>42.216799999999999</v>
      </c>
      <c r="AG53" s="14">
        <f>VLOOKUP(A:A,[1]TDSheet!$A:$AG,33,0)</f>
        <v>51.980999999999995</v>
      </c>
      <c r="AH53" s="14">
        <f>VLOOKUP(A:A,[4]TDSheet!$A:$D,4,0)</f>
        <v>56.423999999999999</v>
      </c>
      <c r="AI53" s="14" t="str">
        <f>VLOOKUP(A:A,[1]TDSheet!$A:$AI,35,0)</f>
        <v>зв50</v>
      </c>
      <c r="AJ53" s="14">
        <f t="shared" si="17"/>
        <v>80</v>
      </c>
      <c r="AK53" s="14"/>
      <c r="AL53" s="14"/>
      <c r="AM53" s="14">
        <f t="shared" si="18"/>
        <v>102.5</v>
      </c>
      <c r="AN53" s="14"/>
      <c r="AO53" s="14"/>
    </row>
    <row r="54" spans="1:41" s="1" customFormat="1" ht="21.95" customHeight="1" outlineLevel="1" x14ac:dyDescent="0.2">
      <c r="A54" s="7" t="s">
        <v>57</v>
      </c>
      <c r="B54" s="7" t="s">
        <v>8</v>
      </c>
      <c r="C54" s="8">
        <v>76.23</v>
      </c>
      <c r="D54" s="8">
        <v>469.05500000000001</v>
      </c>
      <c r="E54" s="8">
        <v>250.55099999999999</v>
      </c>
      <c r="F54" s="8">
        <v>224.65600000000001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4">
        <f>VLOOKUP(A:A,[2]TDSheet!$A:$F,6,0)</f>
        <v>252.53</v>
      </c>
      <c r="K54" s="14">
        <f t="shared" si="13"/>
        <v>-1.9790000000000134</v>
      </c>
      <c r="L54" s="14">
        <f>VLOOKUP(A:A,[1]TDSheet!$A:$M,13,0)</f>
        <v>0</v>
      </c>
      <c r="M54" s="14">
        <f>VLOOKUP(A:A,[1]TDSheet!$A:$N,14,0)</f>
        <v>90</v>
      </c>
      <c r="N54" s="14">
        <f>VLOOKUP(A:A,[1]TDSheet!$A:$X,24,0)</f>
        <v>100</v>
      </c>
      <c r="O54" s="14">
        <f>VLOOKUP(A:A,[3]TDSheet!$A:$C,3,0)</f>
        <v>52.5</v>
      </c>
      <c r="P54" s="14"/>
      <c r="Q54" s="14"/>
      <c r="R54" s="14"/>
      <c r="S54" s="14"/>
      <c r="T54" s="14"/>
      <c r="U54" s="16"/>
      <c r="V54" s="16"/>
      <c r="W54" s="14">
        <f t="shared" si="14"/>
        <v>50.110199999999999</v>
      </c>
      <c r="X54" s="16"/>
      <c r="Y54" s="17">
        <f t="shared" si="15"/>
        <v>8.2748821597199775</v>
      </c>
      <c r="Z54" s="14">
        <f t="shared" si="16"/>
        <v>4.4832389413732132</v>
      </c>
      <c r="AA54" s="14">
        <v>0</v>
      </c>
      <c r="AB54" s="14"/>
      <c r="AC54" s="14"/>
      <c r="AD54" s="14">
        <f>VLOOKUP(A:A,[1]TDSheet!$A:$AD,30,0)</f>
        <v>0</v>
      </c>
      <c r="AE54" s="14">
        <f>VLOOKUP(A:A,[1]TDSheet!$A:$AE,31,0)</f>
        <v>45.259399999999999</v>
      </c>
      <c r="AF54" s="14">
        <f>VLOOKUP(A:A,[1]TDSheet!$A:$AF,32,0)</f>
        <v>45.599800000000002</v>
      </c>
      <c r="AG54" s="14">
        <f>VLOOKUP(A:A,[1]TDSheet!$A:$AG,33,0)</f>
        <v>52.507799999999996</v>
      </c>
      <c r="AH54" s="14">
        <f>VLOOKUP(A:A,[4]TDSheet!$A:$D,4,0)</f>
        <v>35.884</v>
      </c>
      <c r="AI54" s="14">
        <f>VLOOKUP(A:A,[1]TDSheet!$A:$AI,35,0)</f>
        <v>0</v>
      </c>
      <c r="AJ54" s="14">
        <f t="shared" si="17"/>
        <v>0</v>
      </c>
      <c r="AK54" s="14"/>
      <c r="AL54" s="14"/>
      <c r="AM54" s="14">
        <f t="shared" si="18"/>
        <v>52.5</v>
      </c>
      <c r="AN54" s="14"/>
      <c r="AO54" s="14"/>
    </row>
    <row r="55" spans="1:41" s="1" customFormat="1" ht="11.1" customHeight="1" outlineLevel="1" x14ac:dyDescent="0.2">
      <c r="A55" s="7" t="s">
        <v>58</v>
      </c>
      <c r="B55" s="7" t="s">
        <v>14</v>
      </c>
      <c r="C55" s="8">
        <v>1647</v>
      </c>
      <c r="D55" s="8">
        <v>2442</v>
      </c>
      <c r="E55" s="20">
        <v>1780</v>
      </c>
      <c r="F55" s="21">
        <v>1445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4">
        <f>VLOOKUP(A:A,[2]TDSheet!$A:$F,6,0)</f>
        <v>1418</v>
      </c>
      <c r="K55" s="14">
        <f t="shared" si="13"/>
        <v>362</v>
      </c>
      <c r="L55" s="14">
        <f>VLOOKUP(A:A,[1]TDSheet!$A:$M,13,0)</f>
        <v>0</v>
      </c>
      <c r="M55" s="14">
        <f>VLOOKUP(A:A,[1]TDSheet!$A:$N,14,0)</f>
        <v>500</v>
      </c>
      <c r="N55" s="14">
        <f>VLOOKUP(A:A,[1]TDSheet!$A:$X,24,0)</f>
        <v>600</v>
      </c>
      <c r="O55" s="14">
        <f>VLOOKUP(A:A,[3]TDSheet!$A:$C,3,0)</f>
        <v>468</v>
      </c>
      <c r="P55" s="14"/>
      <c r="Q55" s="14"/>
      <c r="R55" s="14"/>
      <c r="S55" s="14"/>
      <c r="T55" s="14"/>
      <c r="U55" s="16"/>
      <c r="V55" s="16"/>
      <c r="W55" s="14">
        <f t="shared" si="14"/>
        <v>356</v>
      </c>
      <c r="X55" s="16"/>
      <c r="Y55" s="17">
        <f t="shared" si="15"/>
        <v>7.1488764044943824</v>
      </c>
      <c r="Z55" s="14">
        <f t="shared" si="16"/>
        <v>4.058988764044944</v>
      </c>
      <c r="AA55" s="14">
        <v>0</v>
      </c>
      <c r="AB55" s="14"/>
      <c r="AC55" s="14"/>
      <c r="AD55" s="14">
        <f>VLOOKUP(A:A,[1]TDSheet!$A:$AD,30,0)</f>
        <v>0</v>
      </c>
      <c r="AE55" s="14">
        <f>VLOOKUP(A:A,[1]TDSheet!$A:$AE,31,0)</f>
        <v>468.8</v>
      </c>
      <c r="AF55" s="14">
        <f>VLOOKUP(A:A,[1]TDSheet!$A:$AF,32,0)</f>
        <v>374.6</v>
      </c>
      <c r="AG55" s="14">
        <f>VLOOKUP(A:A,[1]TDSheet!$A:$AG,33,0)</f>
        <v>404</v>
      </c>
      <c r="AH55" s="14">
        <f>VLOOKUP(A:A,[4]TDSheet!$A:$D,4,0)</f>
        <v>243</v>
      </c>
      <c r="AI55" s="14" t="str">
        <f>VLOOKUP(A:A,[1]TDSheet!$A:$AI,35,0)</f>
        <v>ск-150</v>
      </c>
      <c r="AJ55" s="14">
        <f t="shared" si="17"/>
        <v>0</v>
      </c>
      <c r="AK55" s="14"/>
      <c r="AL55" s="14"/>
      <c r="AM55" s="14">
        <f t="shared" si="18"/>
        <v>163.79999999999998</v>
      </c>
      <c r="AN55" s="14"/>
      <c r="AO55" s="14"/>
    </row>
    <row r="56" spans="1:41" s="1" customFormat="1" ht="11.1" customHeight="1" outlineLevel="1" x14ac:dyDescent="0.2">
      <c r="A56" s="7" t="s">
        <v>59</v>
      </c>
      <c r="B56" s="7" t="s">
        <v>14</v>
      </c>
      <c r="C56" s="8">
        <v>3585</v>
      </c>
      <c r="D56" s="8">
        <v>5498</v>
      </c>
      <c r="E56" s="20">
        <v>4283</v>
      </c>
      <c r="F56" s="21">
        <v>3327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4">
        <f>VLOOKUP(A:A,[2]TDSheet!$A:$F,6,0)</f>
        <v>3233</v>
      </c>
      <c r="K56" s="14">
        <f t="shared" si="13"/>
        <v>1050</v>
      </c>
      <c r="L56" s="14">
        <f>VLOOKUP(A:A,[1]TDSheet!$A:$M,13,0)</f>
        <v>0</v>
      </c>
      <c r="M56" s="14">
        <f>VLOOKUP(A:A,[1]TDSheet!$A:$N,14,0)</f>
        <v>900</v>
      </c>
      <c r="N56" s="14">
        <f>VLOOKUP(A:A,[1]TDSheet!$A:$X,24,0)</f>
        <v>800</v>
      </c>
      <c r="O56" s="14">
        <f>VLOOKUP(A:A,[3]TDSheet!$A:$C,3,0)</f>
        <v>489</v>
      </c>
      <c r="P56" s="14"/>
      <c r="Q56" s="14"/>
      <c r="R56" s="14"/>
      <c r="S56" s="14"/>
      <c r="T56" s="14"/>
      <c r="U56" s="16"/>
      <c r="V56" s="16"/>
      <c r="W56" s="14">
        <f t="shared" si="14"/>
        <v>773.8</v>
      </c>
      <c r="X56" s="16"/>
      <c r="Y56" s="17">
        <f t="shared" si="15"/>
        <v>6.4965107262858623</v>
      </c>
      <c r="Z56" s="14">
        <f t="shared" si="16"/>
        <v>4.2995606099767381</v>
      </c>
      <c r="AA56" s="14">
        <v>0</v>
      </c>
      <c r="AB56" s="14"/>
      <c r="AC56" s="14"/>
      <c r="AD56" s="14">
        <f>VLOOKUP(A:A,[1]TDSheet!$A:$AD,30,0)</f>
        <v>414</v>
      </c>
      <c r="AE56" s="14">
        <f>VLOOKUP(A:A,[1]TDSheet!$A:$AE,31,0)</f>
        <v>888.2</v>
      </c>
      <c r="AF56" s="14">
        <f>VLOOKUP(A:A,[1]TDSheet!$A:$AF,32,0)</f>
        <v>866.2</v>
      </c>
      <c r="AG56" s="14">
        <f>VLOOKUP(A:A,[1]TDSheet!$A:$AG,33,0)</f>
        <v>891.2</v>
      </c>
      <c r="AH56" s="14">
        <f>VLOOKUP(A:A,[4]TDSheet!$A:$D,4,0)</f>
        <v>598</v>
      </c>
      <c r="AI56" s="14" t="str">
        <f>VLOOKUP(A:A,[1]TDSheet!$A:$AI,35,0)</f>
        <v>ск-250</v>
      </c>
      <c r="AJ56" s="14">
        <f t="shared" si="17"/>
        <v>0</v>
      </c>
      <c r="AK56" s="14"/>
      <c r="AL56" s="14"/>
      <c r="AM56" s="14">
        <f t="shared" si="18"/>
        <v>195.60000000000002</v>
      </c>
      <c r="AN56" s="14"/>
      <c r="AO56" s="14"/>
    </row>
    <row r="57" spans="1:41" s="1" customFormat="1" ht="11.1" customHeight="1" outlineLevel="1" x14ac:dyDescent="0.2">
      <c r="A57" s="7" t="s">
        <v>60</v>
      </c>
      <c r="B57" s="7" t="s">
        <v>14</v>
      </c>
      <c r="C57" s="8">
        <v>3683</v>
      </c>
      <c r="D57" s="8">
        <v>1750</v>
      </c>
      <c r="E57" s="8">
        <v>3290</v>
      </c>
      <c r="F57" s="8">
        <v>1721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4">
        <f>VLOOKUP(A:A,[2]TDSheet!$A:$F,6,0)</f>
        <v>3306</v>
      </c>
      <c r="K57" s="14">
        <f t="shared" si="13"/>
        <v>-16</v>
      </c>
      <c r="L57" s="14">
        <f>VLOOKUP(A:A,[1]TDSheet!$A:$M,13,0)</f>
        <v>0</v>
      </c>
      <c r="M57" s="14">
        <f>VLOOKUP(A:A,[1]TDSheet!$A:$N,14,0)</f>
        <v>1100</v>
      </c>
      <c r="N57" s="14">
        <f>VLOOKUP(A:A,[1]TDSheet!$A:$X,24,0)</f>
        <v>1000</v>
      </c>
      <c r="O57" s="14">
        <f>VLOOKUP(A:A,[3]TDSheet!$A:$C,3,0)</f>
        <v>284.5</v>
      </c>
      <c r="P57" s="14"/>
      <c r="Q57" s="14"/>
      <c r="R57" s="14"/>
      <c r="S57" s="14"/>
      <c r="T57" s="14"/>
      <c r="U57" s="16"/>
      <c r="V57" s="16"/>
      <c r="W57" s="14">
        <f t="shared" si="14"/>
        <v>590</v>
      </c>
      <c r="X57" s="16"/>
      <c r="Y57" s="17">
        <f t="shared" si="15"/>
        <v>6.4762711864406777</v>
      </c>
      <c r="Z57" s="14">
        <f t="shared" si="16"/>
        <v>2.9169491525423727</v>
      </c>
      <c r="AA57" s="14">
        <v>0</v>
      </c>
      <c r="AB57" s="14"/>
      <c r="AC57" s="14"/>
      <c r="AD57" s="14">
        <f>VLOOKUP(A:A,[1]TDSheet!$A:$AD,30,0)</f>
        <v>340</v>
      </c>
      <c r="AE57" s="14">
        <f>VLOOKUP(A:A,[1]TDSheet!$A:$AE,31,0)</f>
        <v>839.6</v>
      </c>
      <c r="AF57" s="14">
        <f>VLOOKUP(A:A,[1]TDSheet!$A:$AF,32,0)</f>
        <v>775</v>
      </c>
      <c r="AG57" s="14">
        <f>VLOOKUP(A:A,[1]TDSheet!$A:$AG,33,0)</f>
        <v>582.79999999999995</v>
      </c>
      <c r="AH57" s="14">
        <f>VLOOKUP(A:A,[4]TDSheet!$A:$D,4,0)</f>
        <v>676</v>
      </c>
      <c r="AI57" s="14" t="str">
        <f>VLOOKUP(A:A,[1]TDSheet!$A:$AI,35,0)</f>
        <v>продмарт</v>
      </c>
      <c r="AJ57" s="14">
        <f t="shared" si="17"/>
        <v>0</v>
      </c>
      <c r="AK57" s="14"/>
      <c r="AL57" s="14"/>
      <c r="AM57" s="14">
        <f t="shared" si="18"/>
        <v>128.02500000000001</v>
      </c>
      <c r="AN57" s="14"/>
      <c r="AO57" s="14"/>
    </row>
    <row r="58" spans="1:41" s="1" customFormat="1" ht="11.1" customHeight="1" outlineLevel="1" x14ac:dyDescent="0.2">
      <c r="A58" s="7" t="s">
        <v>61</v>
      </c>
      <c r="B58" s="7" t="s">
        <v>8</v>
      </c>
      <c r="C58" s="8">
        <v>845.702</v>
      </c>
      <c r="D58" s="8">
        <v>1144.155</v>
      </c>
      <c r="E58" s="20">
        <v>843</v>
      </c>
      <c r="F58" s="21">
        <v>731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4">
        <f>VLOOKUP(A:A,[2]TDSheet!$A:$F,6,0)</f>
        <v>431.02199999999999</v>
      </c>
      <c r="K58" s="14">
        <f t="shared" si="13"/>
        <v>411.97800000000001</v>
      </c>
      <c r="L58" s="14">
        <f>VLOOKUP(A:A,[1]TDSheet!$A:$M,13,0)</f>
        <v>0</v>
      </c>
      <c r="M58" s="14">
        <f>VLOOKUP(A:A,[1]TDSheet!$A:$N,14,0)</f>
        <v>300</v>
      </c>
      <c r="N58" s="14">
        <f>VLOOKUP(A:A,[1]TDSheet!$A:$X,24,0)</f>
        <v>300</v>
      </c>
      <c r="O58" s="14">
        <f>VLOOKUP(A:A,[3]TDSheet!$A:$C,3,0)</f>
        <v>22.5</v>
      </c>
      <c r="P58" s="14"/>
      <c r="Q58" s="14"/>
      <c r="R58" s="14"/>
      <c r="S58" s="14"/>
      <c r="T58" s="14"/>
      <c r="U58" s="16"/>
      <c r="V58" s="16"/>
      <c r="W58" s="14">
        <f t="shared" si="14"/>
        <v>168.6</v>
      </c>
      <c r="X58" s="16"/>
      <c r="Y58" s="17">
        <f t="shared" si="15"/>
        <v>7.8944246737841048</v>
      </c>
      <c r="Z58" s="14">
        <f t="shared" si="16"/>
        <v>4.3357058125741403</v>
      </c>
      <c r="AA58" s="14">
        <v>0</v>
      </c>
      <c r="AB58" s="14"/>
      <c r="AC58" s="14"/>
      <c r="AD58" s="14">
        <f>VLOOKUP(A:A,[1]TDSheet!$A:$AD,30,0)</f>
        <v>0</v>
      </c>
      <c r="AE58" s="14">
        <f>VLOOKUP(A:A,[1]TDSheet!$A:$AE,31,0)</f>
        <v>217.6302</v>
      </c>
      <c r="AF58" s="14">
        <f>VLOOKUP(A:A,[1]TDSheet!$A:$AF,32,0)</f>
        <v>182.2302</v>
      </c>
      <c r="AG58" s="14">
        <f>VLOOKUP(A:A,[1]TDSheet!$A:$AG,33,0)</f>
        <v>187.99619999999999</v>
      </c>
      <c r="AH58" s="14">
        <f>VLOOKUP(A:A,[4]TDSheet!$A:$D,4,0)</f>
        <v>78.230999999999995</v>
      </c>
      <c r="AI58" s="14">
        <f>VLOOKUP(A:A,[1]TDSheet!$A:$AI,35,0)</f>
        <v>0</v>
      </c>
      <c r="AJ58" s="14">
        <f t="shared" si="17"/>
        <v>0</v>
      </c>
      <c r="AK58" s="14"/>
      <c r="AL58" s="14"/>
      <c r="AM58" s="14">
        <f t="shared" si="18"/>
        <v>22.5</v>
      </c>
      <c r="AN58" s="14"/>
      <c r="AO58" s="14"/>
    </row>
    <row r="59" spans="1:41" s="1" customFormat="1" ht="11.1" customHeight="1" outlineLevel="1" x14ac:dyDescent="0.2">
      <c r="A59" s="7" t="s">
        <v>62</v>
      </c>
      <c r="B59" s="7" t="s">
        <v>14</v>
      </c>
      <c r="C59" s="8">
        <v>1168</v>
      </c>
      <c r="D59" s="8">
        <v>9</v>
      </c>
      <c r="E59" s="8">
        <v>358</v>
      </c>
      <c r="F59" s="8">
        <v>815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4">
        <f>VLOOKUP(A:A,[2]TDSheet!$A:$F,6,0)</f>
        <v>362</v>
      </c>
      <c r="K59" s="14">
        <f t="shared" si="13"/>
        <v>-4</v>
      </c>
      <c r="L59" s="14">
        <f>VLOOKUP(A:A,[1]TDSheet!$A:$M,13,0)</f>
        <v>0</v>
      </c>
      <c r="M59" s="14">
        <f>VLOOKUP(A:A,[1]TDSheet!$A:$N,14,0)</f>
        <v>0</v>
      </c>
      <c r="N59" s="14">
        <f>VLOOKUP(A:A,[1]TDSheet!$A:$X,24,0)</f>
        <v>0</v>
      </c>
      <c r="O59" s="14">
        <f>VLOOKUP(A:A,[3]TDSheet!$A:$C,3,0)</f>
        <v>0</v>
      </c>
      <c r="P59" s="14"/>
      <c r="Q59" s="14"/>
      <c r="R59" s="14"/>
      <c r="S59" s="14"/>
      <c r="T59" s="14"/>
      <c r="U59" s="16"/>
      <c r="V59" s="16"/>
      <c r="W59" s="14">
        <f t="shared" si="14"/>
        <v>71.599999999999994</v>
      </c>
      <c r="X59" s="16"/>
      <c r="Y59" s="17">
        <f t="shared" si="15"/>
        <v>11.382681564245811</v>
      </c>
      <c r="Z59" s="14">
        <f t="shared" si="16"/>
        <v>11.382681564245811</v>
      </c>
      <c r="AA59" s="14">
        <v>0</v>
      </c>
      <c r="AB59" s="14"/>
      <c r="AC59" s="14"/>
      <c r="AD59" s="14">
        <f>VLOOKUP(A:A,[1]TDSheet!$A:$AD,30,0)</f>
        <v>0</v>
      </c>
      <c r="AE59" s="14">
        <f>VLOOKUP(A:A,[1]TDSheet!$A:$AE,31,0)</f>
        <v>86.8</v>
      </c>
      <c r="AF59" s="14">
        <f>VLOOKUP(A:A,[1]TDSheet!$A:$AF,32,0)</f>
        <v>75.599999999999994</v>
      </c>
      <c r="AG59" s="14">
        <f>VLOOKUP(A:A,[1]TDSheet!$A:$AG,33,0)</f>
        <v>65.2</v>
      </c>
      <c r="AH59" s="14">
        <f>VLOOKUP(A:A,[4]TDSheet!$A:$D,4,0)</f>
        <v>86</v>
      </c>
      <c r="AI59" s="14" t="str">
        <f>VLOOKUP(A:A,[1]TDSheet!$A:$AI,35,0)</f>
        <v>склад</v>
      </c>
      <c r="AJ59" s="14">
        <f t="shared" si="17"/>
        <v>0</v>
      </c>
      <c r="AK59" s="14"/>
      <c r="AL59" s="14"/>
      <c r="AM59" s="14">
        <f t="shared" si="18"/>
        <v>0</v>
      </c>
      <c r="AN59" s="14"/>
      <c r="AO59" s="14"/>
    </row>
    <row r="60" spans="1:41" s="1" customFormat="1" ht="11.1" customHeight="1" outlineLevel="1" x14ac:dyDescent="0.2">
      <c r="A60" s="7" t="s">
        <v>113</v>
      </c>
      <c r="B60" s="7" t="s">
        <v>14</v>
      </c>
      <c r="C60" s="8">
        <v>81</v>
      </c>
      <c r="D60" s="8">
        <v>119</v>
      </c>
      <c r="E60" s="8">
        <v>37</v>
      </c>
      <c r="F60" s="8">
        <v>80</v>
      </c>
      <c r="G60" s="1" t="str">
        <f>VLOOKUP(A:A,[1]TDSheet!$A:$G,7,0)</f>
        <v>нов</v>
      </c>
      <c r="H60" s="1">
        <f>VLOOKUP(A:A,[1]TDSheet!$A:$H,8,0)</f>
        <v>0.4</v>
      </c>
      <c r="I60" s="1" t="e">
        <f>VLOOKUP(A:A,[1]TDSheet!$A:$I,9,0)</f>
        <v>#N/A</v>
      </c>
      <c r="J60" s="14">
        <f>VLOOKUP(A:A,[2]TDSheet!$A:$F,6,0)</f>
        <v>48</v>
      </c>
      <c r="K60" s="14">
        <f t="shared" si="13"/>
        <v>-11</v>
      </c>
      <c r="L60" s="14">
        <f>VLOOKUP(A:A,[1]TDSheet!$A:$M,13,0)</f>
        <v>0</v>
      </c>
      <c r="M60" s="14">
        <f>VLOOKUP(A:A,[1]TDSheet!$A:$N,14,0)</f>
        <v>0</v>
      </c>
      <c r="N60" s="14">
        <f>VLOOKUP(A:A,[1]TDSheet!$A:$X,24,0)</f>
        <v>0</v>
      </c>
      <c r="O60" s="14">
        <f>VLOOKUP(A:A,[3]TDSheet!$A:$C,3,0)</f>
        <v>0</v>
      </c>
      <c r="P60" s="14"/>
      <c r="Q60" s="14"/>
      <c r="R60" s="14"/>
      <c r="S60" s="14"/>
      <c r="T60" s="14"/>
      <c r="U60" s="16"/>
      <c r="V60" s="16"/>
      <c r="W60" s="14">
        <f t="shared" si="14"/>
        <v>7.4</v>
      </c>
      <c r="X60" s="16"/>
      <c r="Y60" s="17">
        <f t="shared" si="15"/>
        <v>10.810810810810811</v>
      </c>
      <c r="Z60" s="14">
        <f t="shared" si="16"/>
        <v>10.810810810810811</v>
      </c>
      <c r="AA60" s="14">
        <v>0</v>
      </c>
      <c r="AB60" s="14"/>
      <c r="AC60" s="14"/>
      <c r="AD60" s="14">
        <f>VLOOKUP(A:A,[1]TDSheet!$A:$AD,30,0)</f>
        <v>0</v>
      </c>
      <c r="AE60" s="14">
        <f>VLOOKUP(A:A,[1]TDSheet!$A:$AE,31,0)</f>
        <v>22.8</v>
      </c>
      <c r="AF60" s="14">
        <f>VLOOKUP(A:A,[1]TDSheet!$A:$AF,32,0)</f>
        <v>11.6</v>
      </c>
      <c r="AG60" s="14">
        <f>VLOOKUP(A:A,[1]TDSheet!$A:$AG,33,0)</f>
        <v>13.2</v>
      </c>
      <c r="AH60" s="14">
        <f>VLOOKUP(A:A,[4]TDSheet!$A:$D,4,0)</f>
        <v>11</v>
      </c>
      <c r="AI60" s="18" t="str">
        <f>VLOOKUP(A:A,[1]TDSheet!$A:$AI,35,0)</f>
        <v>увел</v>
      </c>
      <c r="AJ60" s="14">
        <f t="shared" si="17"/>
        <v>0</v>
      </c>
      <c r="AK60" s="14"/>
      <c r="AL60" s="14"/>
      <c r="AM60" s="14">
        <f t="shared" si="18"/>
        <v>0</v>
      </c>
      <c r="AN60" s="14"/>
      <c r="AO60" s="14"/>
    </row>
    <row r="61" spans="1:41" s="1" customFormat="1" ht="21.95" customHeight="1" outlineLevel="1" x14ac:dyDescent="0.2">
      <c r="A61" s="7" t="s">
        <v>63</v>
      </c>
      <c r="B61" s="7" t="s">
        <v>14</v>
      </c>
      <c r="C61" s="8">
        <v>385</v>
      </c>
      <c r="D61" s="8">
        <v>1893</v>
      </c>
      <c r="E61" s="8">
        <v>1093</v>
      </c>
      <c r="F61" s="8">
        <v>912</v>
      </c>
      <c r="G61" s="1">
        <f>VLOOKUP(A:A,[1]TDSheet!$A:$G,7,0)</f>
        <v>0</v>
      </c>
      <c r="H61" s="1">
        <f>VLOOKUP(A:A,[1]TDSheet!$A:$H,8,0)</f>
        <v>0.35</v>
      </c>
      <c r="I61" s="1">
        <f>VLOOKUP(A:A,[1]TDSheet!$A:$I,9,0)</f>
        <v>40</v>
      </c>
      <c r="J61" s="14">
        <f>VLOOKUP(A:A,[2]TDSheet!$A:$F,6,0)</f>
        <v>1131</v>
      </c>
      <c r="K61" s="14">
        <f t="shared" si="13"/>
        <v>-38</v>
      </c>
      <c r="L61" s="14">
        <f>VLOOKUP(A:A,[1]TDSheet!$A:$M,13,0)</f>
        <v>0</v>
      </c>
      <c r="M61" s="14">
        <f>VLOOKUP(A:A,[1]TDSheet!$A:$N,14,0)</f>
        <v>200</v>
      </c>
      <c r="N61" s="14">
        <f>VLOOKUP(A:A,[1]TDSheet!$A:$X,24,0)</f>
        <v>250</v>
      </c>
      <c r="O61" s="14">
        <f>VLOOKUP(A:A,[3]TDSheet!$A:$C,3,0)</f>
        <v>240</v>
      </c>
      <c r="P61" s="14"/>
      <c r="Q61" s="14"/>
      <c r="R61" s="14"/>
      <c r="S61" s="14"/>
      <c r="T61" s="14"/>
      <c r="U61" s="16"/>
      <c r="V61" s="16"/>
      <c r="W61" s="14">
        <f t="shared" si="14"/>
        <v>218.6</v>
      </c>
      <c r="X61" s="16"/>
      <c r="Y61" s="17">
        <f t="shared" si="15"/>
        <v>6.2305580969807872</v>
      </c>
      <c r="Z61" s="14">
        <f t="shared" si="16"/>
        <v>4.1720036596523329</v>
      </c>
      <c r="AA61" s="14">
        <v>0</v>
      </c>
      <c r="AB61" s="14"/>
      <c r="AC61" s="14"/>
      <c r="AD61" s="14">
        <f>VLOOKUP(A:A,[1]TDSheet!$A:$AD,30,0)</f>
        <v>0</v>
      </c>
      <c r="AE61" s="14">
        <f>VLOOKUP(A:A,[1]TDSheet!$A:$AE,31,0)</f>
        <v>214</v>
      </c>
      <c r="AF61" s="14">
        <f>VLOOKUP(A:A,[1]TDSheet!$A:$AF,32,0)</f>
        <v>200.2</v>
      </c>
      <c r="AG61" s="14">
        <f>VLOOKUP(A:A,[1]TDSheet!$A:$AG,33,0)</f>
        <v>242.8</v>
      </c>
      <c r="AH61" s="14">
        <f>VLOOKUP(A:A,[4]TDSheet!$A:$D,4,0)</f>
        <v>248</v>
      </c>
      <c r="AI61" s="14">
        <f>VLOOKUP(A:A,[1]TDSheet!$A:$AI,35,0)</f>
        <v>0</v>
      </c>
      <c r="AJ61" s="14">
        <f t="shared" si="17"/>
        <v>0</v>
      </c>
      <c r="AK61" s="14"/>
      <c r="AL61" s="14"/>
      <c r="AM61" s="14">
        <f t="shared" si="18"/>
        <v>84</v>
      </c>
      <c r="AN61" s="14"/>
      <c r="AO61" s="14"/>
    </row>
    <row r="62" spans="1:41" s="1" customFormat="1" ht="11.1" customHeight="1" outlineLevel="1" x14ac:dyDescent="0.2">
      <c r="A62" s="7" t="s">
        <v>64</v>
      </c>
      <c r="B62" s="7" t="s">
        <v>8</v>
      </c>
      <c r="C62" s="8">
        <v>121.31</v>
      </c>
      <c r="D62" s="8">
        <v>372.697</v>
      </c>
      <c r="E62" s="8">
        <v>248.453</v>
      </c>
      <c r="F62" s="8">
        <v>243.40100000000001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40</v>
      </c>
      <c r="J62" s="14">
        <f>VLOOKUP(A:A,[2]TDSheet!$A:$F,6,0)</f>
        <v>245.31700000000001</v>
      </c>
      <c r="K62" s="14">
        <f t="shared" si="13"/>
        <v>3.1359999999999957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VLOOKUP(A:A,[1]TDSheet!$A:$X,24,0)</f>
        <v>0</v>
      </c>
      <c r="O62" s="14">
        <f>VLOOKUP(A:A,[3]TDSheet!$A:$C,3,0)</f>
        <v>0</v>
      </c>
      <c r="P62" s="14"/>
      <c r="Q62" s="14"/>
      <c r="R62" s="14"/>
      <c r="S62" s="14"/>
      <c r="T62" s="14"/>
      <c r="U62" s="16"/>
      <c r="V62" s="16"/>
      <c r="W62" s="14">
        <f t="shared" si="14"/>
        <v>39.398000000000003</v>
      </c>
      <c r="X62" s="16"/>
      <c r="Y62" s="17">
        <f t="shared" si="15"/>
        <v>6.178003959591857</v>
      </c>
      <c r="Z62" s="14">
        <f t="shared" si="16"/>
        <v>6.178003959591857</v>
      </c>
      <c r="AA62" s="14">
        <f>VLOOKUP(A:A,[5]TDSheet!$A:$D,4,0)</f>
        <v>51.463000000000001</v>
      </c>
      <c r="AB62" s="14"/>
      <c r="AC62" s="14"/>
      <c r="AD62" s="14">
        <f>VLOOKUP(A:A,[1]TDSheet!$A:$AD,30,0)</f>
        <v>0</v>
      </c>
      <c r="AE62" s="14">
        <f>VLOOKUP(A:A,[1]TDSheet!$A:$AE,31,0)</f>
        <v>49.330399999999997</v>
      </c>
      <c r="AF62" s="14">
        <f>VLOOKUP(A:A,[1]TDSheet!$A:$AF,32,0)</f>
        <v>43.254399999999997</v>
      </c>
      <c r="AG62" s="14">
        <f>VLOOKUP(A:A,[1]TDSheet!$A:$AG,33,0)</f>
        <v>49.911000000000001</v>
      </c>
      <c r="AH62" s="14">
        <f>VLOOKUP(A:A,[4]TDSheet!$A:$D,4,0)</f>
        <v>39.615000000000002</v>
      </c>
      <c r="AI62" s="14">
        <f>VLOOKUP(A:A,[1]TDSheet!$A:$AI,35,0)</f>
        <v>0</v>
      </c>
      <c r="AJ62" s="14">
        <f t="shared" si="17"/>
        <v>0</v>
      </c>
      <c r="AK62" s="14"/>
      <c r="AL62" s="14"/>
      <c r="AM62" s="14">
        <f t="shared" si="18"/>
        <v>0</v>
      </c>
      <c r="AN62" s="14"/>
      <c r="AO62" s="14"/>
    </row>
    <row r="63" spans="1:41" s="1" customFormat="1" ht="11.1" customHeight="1" outlineLevel="1" x14ac:dyDescent="0.2">
      <c r="A63" s="7" t="s">
        <v>65</v>
      </c>
      <c r="B63" s="7" t="s">
        <v>14</v>
      </c>
      <c r="C63" s="8">
        <v>2018</v>
      </c>
      <c r="D63" s="8">
        <v>3009</v>
      </c>
      <c r="E63" s="8">
        <v>2619</v>
      </c>
      <c r="F63" s="8">
        <v>1942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4">
        <f>VLOOKUP(A:A,[2]TDSheet!$A:$F,6,0)</f>
        <v>2648</v>
      </c>
      <c r="K63" s="14">
        <f t="shared" si="13"/>
        <v>-29</v>
      </c>
      <c r="L63" s="14">
        <f>VLOOKUP(A:A,[1]TDSheet!$A:$M,13,0)</f>
        <v>0</v>
      </c>
      <c r="M63" s="14">
        <f>VLOOKUP(A:A,[1]TDSheet!$A:$N,14,0)</f>
        <v>700</v>
      </c>
      <c r="N63" s="14">
        <f>VLOOKUP(A:A,[1]TDSheet!$A:$X,24,0)</f>
        <v>700</v>
      </c>
      <c r="O63" s="14">
        <f>VLOOKUP(A:A,[3]TDSheet!$A:$C,3,0)</f>
        <v>236.4</v>
      </c>
      <c r="P63" s="14"/>
      <c r="Q63" s="14"/>
      <c r="R63" s="14"/>
      <c r="S63" s="14"/>
      <c r="T63" s="14"/>
      <c r="U63" s="16"/>
      <c r="V63" s="16"/>
      <c r="W63" s="14">
        <f t="shared" si="14"/>
        <v>523.79999999999995</v>
      </c>
      <c r="X63" s="16"/>
      <c r="Y63" s="17">
        <f t="shared" si="15"/>
        <v>6.3802978235967931</v>
      </c>
      <c r="Z63" s="14">
        <f t="shared" si="16"/>
        <v>3.7075219549446357</v>
      </c>
      <c r="AA63" s="14">
        <v>0</v>
      </c>
      <c r="AB63" s="14"/>
      <c r="AC63" s="14"/>
      <c r="AD63" s="14">
        <f>VLOOKUP(A:A,[1]TDSheet!$A:$AD,30,0)</f>
        <v>0</v>
      </c>
      <c r="AE63" s="14">
        <f>VLOOKUP(A:A,[1]TDSheet!$A:$AE,31,0)</f>
        <v>643</v>
      </c>
      <c r="AF63" s="14">
        <f>VLOOKUP(A:A,[1]TDSheet!$A:$AF,32,0)</f>
        <v>600.20000000000005</v>
      </c>
      <c r="AG63" s="14">
        <f>VLOOKUP(A:A,[1]TDSheet!$A:$AG,33,0)</f>
        <v>558</v>
      </c>
      <c r="AH63" s="14">
        <f>VLOOKUP(A:A,[4]TDSheet!$A:$D,4,0)</f>
        <v>592</v>
      </c>
      <c r="AI63" s="14" t="e">
        <f>VLOOKUP(A:A,[1]TDSheet!$A:$AI,35,0)</f>
        <v>#N/A</v>
      </c>
      <c r="AJ63" s="14">
        <f t="shared" si="17"/>
        <v>0</v>
      </c>
      <c r="AK63" s="14"/>
      <c r="AL63" s="14"/>
      <c r="AM63" s="14">
        <f t="shared" si="18"/>
        <v>94.56</v>
      </c>
      <c r="AN63" s="14"/>
      <c r="AO63" s="14"/>
    </row>
    <row r="64" spans="1:41" s="1" customFormat="1" ht="11.1" customHeight="1" outlineLevel="1" x14ac:dyDescent="0.2">
      <c r="A64" s="7" t="s">
        <v>66</v>
      </c>
      <c r="B64" s="7" t="s">
        <v>14</v>
      </c>
      <c r="C64" s="8">
        <v>2018</v>
      </c>
      <c r="D64" s="8">
        <v>3598</v>
      </c>
      <c r="E64" s="8">
        <v>2853</v>
      </c>
      <c r="F64" s="8">
        <v>2246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2896</v>
      </c>
      <c r="K64" s="14">
        <f t="shared" si="13"/>
        <v>-43</v>
      </c>
      <c r="L64" s="14">
        <f>VLOOKUP(A:A,[1]TDSheet!$A:$M,13,0)</f>
        <v>0</v>
      </c>
      <c r="M64" s="14">
        <f>VLOOKUP(A:A,[1]TDSheet!$A:$N,14,0)</f>
        <v>600</v>
      </c>
      <c r="N64" s="14">
        <f>VLOOKUP(A:A,[1]TDSheet!$A:$X,24,0)</f>
        <v>700</v>
      </c>
      <c r="O64" s="14">
        <f>VLOOKUP(A:A,[3]TDSheet!$A:$C,3,0)</f>
        <v>380</v>
      </c>
      <c r="P64" s="14"/>
      <c r="Q64" s="14"/>
      <c r="R64" s="14"/>
      <c r="S64" s="14"/>
      <c r="T64" s="14"/>
      <c r="U64" s="16"/>
      <c r="V64" s="16"/>
      <c r="W64" s="14">
        <f t="shared" si="14"/>
        <v>570.6</v>
      </c>
      <c r="X64" s="16"/>
      <c r="Y64" s="17">
        <f t="shared" si="15"/>
        <v>6.2145110410094633</v>
      </c>
      <c r="Z64" s="14">
        <f t="shared" si="16"/>
        <v>3.9362075008762702</v>
      </c>
      <c r="AA64" s="14">
        <v>0</v>
      </c>
      <c r="AB64" s="14"/>
      <c r="AC64" s="14"/>
      <c r="AD64" s="14">
        <f>VLOOKUP(A:A,[1]TDSheet!$A:$AD,30,0)</f>
        <v>0</v>
      </c>
      <c r="AE64" s="14">
        <f>VLOOKUP(A:A,[1]TDSheet!$A:$AE,31,0)</f>
        <v>690</v>
      </c>
      <c r="AF64" s="14">
        <f>VLOOKUP(A:A,[1]TDSheet!$A:$AF,32,0)</f>
        <v>654.79999999999995</v>
      </c>
      <c r="AG64" s="14">
        <f>VLOOKUP(A:A,[1]TDSheet!$A:$AG,33,0)</f>
        <v>631</v>
      </c>
      <c r="AH64" s="14">
        <f>VLOOKUP(A:A,[4]TDSheet!$A:$D,4,0)</f>
        <v>632</v>
      </c>
      <c r="AI64" s="14" t="e">
        <f>VLOOKUP(A:A,[1]TDSheet!$A:$AI,35,0)</f>
        <v>#N/A</v>
      </c>
      <c r="AJ64" s="14">
        <f t="shared" si="17"/>
        <v>0</v>
      </c>
      <c r="AK64" s="14"/>
      <c r="AL64" s="14"/>
      <c r="AM64" s="14">
        <f t="shared" si="18"/>
        <v>152</v>
      </c>
      <c r="AN64" s="14"/>
      <c r="AO64" s="14"/>
    </row>
    <row r="65" spans="1:41" s="1" customFormat="1" ht="21.95" customHeight="1" outlineLevel="1" x14ac:dyDescent="0.2">
      <c r="A65" s="7" t="s">
        <v>67</v>
      </c>
      <c r="B65" s="7" t="s">
        <v>8</v>
      </c>
      <c r="C65" s="8">
        <v>114.04900000000001</v>
      </c>
      <c r="D65" s="8">
        <v>186.22300000000001</v>
      </c>
      <c r="E65" s="8">
        <v>107.292</v>
      </c>
      <c r="F65" s="8">
        <v>188.65100000000001</v>
      </c>
      <c r="G65" s="1" t="str">
        <f>VLOOKUP(A:A,[1]TDSheet!$A:$G,7,0)</f>
        <v>лид, я</v>
      </c>
      <c r="H65" s="1">
        <f>VLOOKUP(A:A,[1]TDSheet!$A:$H,8,0)</f>
        <v>1</v>
      </c>
      <c r="I65" s="1">
        <f>VLOOKUP(A:A,[1]TDSheet!$A:$I,9,0)</f>
        <v>40</v>
      </c>
      <c r="J65" s="14">
        <f>VLOOKUP(A:A,[2]TDSheet!$A:$F,6,0)</f>
        <v>107.629</v>
      </c>
      <c r="K65" s="14">
        <f t="shared" si="13"/>
        <v>-0.3370000000000033</v>
      </c>
      <c r="L65" s="14">
        <f>VLOOKUP(A:A,[1]TDSheet!$A:$M,13,0)</f>
        <v>0</v>
      </c>
      <c r="M65" s="14">
        <f>VLOOKUP(A:A,[1]TDSheet!$A:$N,14,0)</f>
        <v>0</v>
      </c>
      <c r="N65" s="14">
        <f>VLOOKUP(A:A,[1]TDSheet!$A:$X,24,0)</f>
        <v>0</v>
      </c>
      <c r="O65" s="14">
        <f>VLOOKUP(A:A,[3]TDSheet!$A:$C,3,0)</f>
        <v>0</v>
      </c>
      <c r="P65" s="14"/>
      <c r="Q65" s="14"/>
      <c r="R65" s="14"/>
      <c r="S65" s="14"/>
      <c r="T65" s="14"/>
      <c r="U65" s="16"/>
      <c r="V65" s="16"/>
      <c r="W65" s="14">
        <f t="shared" si="14"/>
        <v>17.1282</v>
      </c>
      <c r="X65" s="16"/>
      <c r="Y65" s="17">
        <f t="shared" si="15"/>
        <v>11.014058686843919</v>
      </c>
      <c r="Z65" s="14">
        <f t="shared" si="16"/>
        <v>11.014058686843919</v>
      </c>
      <c r="AA65" s="14">
        <f>VLOOKUP(A:A,[5]TDSheet!$A:$D,4,0)</f>
        <v>21.651</v>
      </c>
      <c r="AB65" s="14"/>
      <c r="AC65" s="14"/>
      <c r="AD65" s="14">
        <f>VLOOKUP(A:A,[1]TDSheet!$A:$AD,30,0)</f>
        <v>0</v>
      </c>
      <c r="AE65" s="14">
        <f>VLOOKUP(A:A,[1]TDSheet!$A:$AE,31,0)</f>
        <v>12.0724</v>
      </c>
      <c r="AF65" s="14">
        <f>VLOOKUP(A:A,[1]TDSheet!$A:$AF,32,0)</f>
        <v>10.9474</v>
      </c>
      <c r="AG65" s="14">
        <f>VLOOKUP(A:A,[1]TDSheet!$A:$AG,33,0)</f>
        <v>11.9374</v>
      </c>
      <c r="AH65" s="14">
        <f>VLOOKUP(A:A,[4]TDSheet!$A:$D,4,0)</f>
        <v>14.444000000000001</v>
      </c>
      <c r="AI65" s="14">
        <f>VLOOKUP(A:A,[1]TDSheet!$A:$AI,35,0)</f>
        <v>0</v>
      </c>
      <c r="AJ65" s="14">
        <f t="shared" si="17"/>
        <v>0</v>
      </c>
      <c r="AK65" s="14"/>
      <c r="AL65" s="14"/>
      <c r="AM65" s="14">
        <f t="shared" si="18"/>
        <v>0</v>
      </c>
      <c r="AN65" s="14"/>
      <c r="AO65" s="14"/>
    </row>
    <row r="66" spans="1:41" s="1" customFormat="1" ht="21.95" customHeight="1" outlineLevel="1" x14ac:dyDescent="0.2">
      <c r="A66" s="7" t="s">
        <v>68</v>
      </c>
      <c r="B66" s="7" t="s">
        <v>8</v>
      </c>
      <c r="C66" s="8">
        <v>506.48500000000001</v>
      </c>
      <c r="D66" s="8">
        <v>405.64</v>
      </c>
      <c r="E66" s="20">
        <v>418</v>
      </c>
      <c r="F66" s="21">
        <v>276</v>
      </c>
      <c r="G66" s="1" t="str">
        <f>VLOOKUP(A:A,[1]TDSheet!$A:$G,7,0)</f>
        <v>акк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147.75200000000001</v>
      </c>
      <c r="K66" s="14">
        <f t="shared" si="13"/>
        <v>270.24799999999999</v>
      </c>
      <c r="L66" s="14">
        <f>VLOOKUP(A:A,[1]TDSheet!$A:$M,13,0)</f>
        <v>0</v>
      </c>
      <c r="M66" s="14">
        <f>VLOOKUP(A:A,[1]TDSheet!$A:$N,14,0)</f>
        <v>200</v>
      </c>
      <c r="N66" s="14">
        <f>VLOOKUP(A:A,[1]TDSheet!$A:$X,24,0)</f>
        <v>120</v>
      </c>
      <c r="O66" s="14">
        <f>VLOOKUP(A:A,[3]TDSheet!$A:$C,3,0)</f>
        <v>0</v>
      </c>
      <c r="P66" s="14"/>
      <c r="Q66" s="14"/>
      <c r="R66" s="14"/>
      <c r="S66" s="14"/>
      <c r="T66" s="14"/>
      <c r="U66" s="16"/>
      <c r="V66" s="16"/>
      <c r="W66" s="14">
        <f t="shared" si="14"/>
        <v>83.6</v>
      </c>
      <c r="X66" s="16"/>
      <c r="Y66" s="17">
        <f t="shared" si="15"/>
        <v>7.1291866028708135</v>
      </c>
      <c r="Z66" s="14">
        <f t="shared" si="16"/>
        <v>3.3014354066985647</v>
      </c>
      <c r="AA66" s="14">
        <v>0</v>
      </c>
      <c r="AB66" s="14"/>
      <c r="AC66" s="14"/>
      <c r="AD66" s="14">
        <f>VLOOKUP(A:A,[1]TDSheet!$A:$AD,30,0)</f>
        <v>0</v>
      </c>
      <c r="AE66" s="14">
        <f>VLOOKUP(A:A,[1]TDSheet!$A:$AE,31,0)</f>
        <v>86.700800000000001</v>
      </c>
      <c r="AF66" s="14">
        <f>VLOOKUP(A:A,[1]TDSheet!$A:$AF,32,0)</f>
        <v>81.500799999999998</v>
      </c>
      <c r="AG66" s="14">
        <f>VLOOKUP(A:A,[1]TDSheet!$A:$AG,33,0)</f>
        <v>82.2</v>
      </c>
      <c r="AH66" s="14">
        <f>VLOOKUP(A:A,[4]TDSheet!$A:$D,4,0)</f>
        <v>35.067999999999998</v>
      </c>
      <c r="AI66" s="14">
        <f>VLOOKUP(A:A,[1]TDSheet!$A:$AI,35,0)</f>
        <v>0</v>
      </c>
      <c r="AJ66" s="14">
        <f t="shared" si="17"/>
        <v>0</v>
      </c>
      <c r="AK66" s="14"/>
      <c r="AL66" s="14"/>
      <c r="AM66" s="14">
        <f t="shared" si="18"/>
        <v>0</v>
      </c>
      <c r="AN66" s="14"/>
      <c r="AO66" s="14"/>
    </row>
    <row r="67" spans="1:41" s="1" customFormat="1" ht="21.95" customHeight="1" outlineLevel="1" x14ac:dyDescent="0.2">
      <c r="A67" s="7" t="s">
        <v>69</v>
      </c>
      <c r="B67" s="7" t="s">
        <v>14</v>
      </c>
      <c r="C67" s="8">
        <v>339</v>
      </c>
      <c r="D67" s="8">
        <v>4143</v>
      </c>
      <c r="E67" s="8">
        <v>1187</v>
      </c>
      <c r="F67" s="8">
        <v>806</v>
      </c>
      <c r="G67" s="1" t="str">
        <f>VLOOKUP(A:A,[1]TDSheet!$A:$G,7,0)</f>
        <v>лид, я</v>
      </c>
      <c r="H67" s="1">
        <f>VLOOKUP(A:A,[1]TDSheet!$A:$H,8,0)</f>
        <v>0.35</v>
      </c>
      <c r="I67" s="1">
        <f>VLOOKUP(A:A,[1]TDSheet!$A:$I,9,0)</f>
        <v>40</v>
      </c>
      <c r="J67" s="14">
        <f>VLOOKUP(A:A,[2]TDSheet!$A:$F,6,0)</f>
        <v>1218</v>
      </c>
      <c r="K67" s="14">
        <f t="shared" si="13"/>
        <v>-31</v>
      </c>
      <c r="L67" s="14">
        <f>VLOOKUP(A:A,[1]TDSheet!$A:$M,13,0)</f>
        <v>0</v>
      </c>
      <c r="M67" s="14">
        <f>VLOOKUP(A:A,[1]TDSheet!$A:$N,14,0)</f>
        <v>90</v>
      </c>
      <c r="N67" s="14">
        <f>VLOOKUP(A:A,[1]TDSheet!$A:$X,24,0)</f>
        <v>240</v>
      </c>
      <c r="O67" s="14">
        <f>VLOOKUP(A:A,[3]TDSheet!$A:$C,3,0)</f>
        <v>282</v>
      </c>
      <c r="P67" s="14"/>
      <c r="Q67" s="14"/>
      <c r="R67" s="14"/>
      <c r="S67" s="14"/>
      <c r="T67" s="14"/>
      <c r="U67" s="16">
        <v>400</v>
      </c>
      <c r="V67" s="16"/>
      <c r="W67" s="14">
        <f t="shared" si="14"/>
        <v>237.4</v>
      </c>
      <c r="X67" s="16"/>
      <c r="Y67" s="17">
        <f t="shared" si="15"/>
        <v>6.4700926705981461</v>
      </c>
      <c r="Z67" s="14">
        <f t="shared" si="16"/>
        <v>3.3951137320977254</v>
      </c>
      <c r="AA67" s="14">
        <v>0</v>
      </c>
      <c r="AB67" s="14"/>
      <c r="AC67" s="14"/>
      <c r="AD67" s="14">
        <f>VLOOKUP(A:A,[1]TDSheet!$A:$AD,30,0)</f>
        <v>0</v>
      </c>
      <c r="AE67" s="14">
        <f>VLOOKUP(A:A,[1]TDSheet!$A:$AE,31,0)</f>
        <v>231.4</v>
      </c>
      <c r="AF67" s="14">
        <f>VLOOKUP(A:A,[1]TDSheet!$A:$AF,32,0)</f>
        <v>204.8</v>
      </c>
      <c r="AG67" s="14">
        <f>VLOOKUP(A:A,[1]TDSheet!$A:$AG,33,0)</f>
        <v>251.4</v>
      </c>
      <c r="AH67" s="14">
        <f>VLOOKUP(A:A,[4]TDSheet!$A:$D,4,0)</f>
        <v>257</v>
      </c>
      <c r="AI67" s="14">
        <f>VLOOKUP(A:A,[1]TDSheet!$A:$AI,35,0)</f>
        <v>0</v>
      </c>
      <c r="AJ67" s="14">
        <f t="shared" si="17"/>
        <v>140</v>
      </c>
      <c r="AK67" s="14"/>
      <c r="AL67" s="14"/>
      <c r="AM67" s="14">
        <f t="shared" si="18"/>
        <v>98.699999999999989</v>
      </c>
      <c r="AN67" s="14"/>
      <c r="AO67" s="14"/>
    </row>
    <row r="68" spans="1:41" s="1" customFormat="1" ht="21.95" customHeight="1" outlineLevel="1" x14ac:dyDescent="0.2">
      <c r="A68" s="7" t="s">
        <v>70</v>
      </c>
      <c r="B68" s="7" t="s">
        <v>14</v>
      </c>
      <c r="C68" s="8">
        <v>563</v>
      </c>
      <c r="D68" s="8">
        <v>4129</v>
      </c>
      <c r="E68" s="8">
        <v>1550</v>
      </c>
      <c r="F68" s="8">
        <v>1181</v>
      </c>
      <c r="G68" s="1" t="str">
        <f>VLOOKUP(A:A,[1]TDSheet!$A:$G,7,0)</f>
        <v>неакк</v>
      </c>
      <c r="H68" s="1">
        <f>VLOOKUP(A:A,[1]TDSheet!$A:$H,8,0)</f>
        <v>0.35</v>
      </c>
      <c r="I68" s="1">
        <f>VLOOKUP(A:A,[1]TDSheet!$A:$I,9,0)</f>
        <v>40</v>
      </c>
      <c r="J68" s="14">
        <f>VLOOKUP(A:A,[2]TDSheet!$A:$F,6,0)</f>
        <v>1585</v>
      </c>
      <c r="K68" s="14">
        <f t="shared" si="13"/>
        <v>-35</v>
      </c>
      <c r="L68" s="14">
        <f>VLOOKUP(A:A,[1]TDSheet!$A:$M,13,0)</f>
        <v>0</v>
      </c>
      <c r="M68" s="14">
        <f>VLOOKUP(A:A,[1]TDSheet!$A:$N,14,0)</f>
        <v>400</v>
      </c>
      <c r="N68" s="14">
        <f>VLOOKUP(A:A,[1]TDSheet!$A:$X,24,0)</f>
        <v>370</v>
      </c>
      <c r="O68" s="14">
        <f>VLOOKUP(A:A,[3]TDSheet!$A:$C,3,0)</f>
        <v>282</v>
      </c>
      <c r="P68" s="14"/>
      <c r="Q68" s="14"/>
      <c r="R68" s="14"/>
      <c r="S68" s="14"/>
      <c r="T68" s="14"/>
      <c r="U68" s="16"/>
      <c r="V68" s="16"/>
      <c r="W68" s="14">
        <f t="shared" si="14"/>
        <v>310</v>
      </c>
      <c r="X68" s="16"/>
      <c r="Y68" s="17">
        <f t="shared" si="15"/>
        <v>6.2935483870967746</v>
      </c>
      <c r="Z68" s="14">
        <f t="shared" si="16"/>
        <v>3.8096774193548386</v>
      </c>
      <c r="AA68" s="14">
        <v>0</v>
      </c>
      <c r="AB68" s="14"/>
      <c r="AC68" s="14"/>
      <c r="AD68" s="14">
        <f>VLOOKUP(A:A,[1]TDSheet!$A:$AD,30,0)</f>
        <v>0</v>
      </c>
      <c r="AE68" s="14">
        <f>VLOOKUP(A:A,[1]TDSheet!$A:$AE,31,0)</f>
        <v>358.8</v>
      </c>
      <c r="AF68" s="14">
        <f>VLOOKUP(A:A,[1]TDSheet!$A:$AF,32,0)</f>
        <v>285.2</v>
      </c>
      <c r="AG68" s="14">
        <f>VLOOKUP(A:A,[1]TDSheet!$A:$AG,33,0)</f>
        <v>336.2</v>
      </c>
      <c r="AH68" s="14">
        <f>VLOOKUP(A:A,[4]TDSheet!$A:$D,4,0)</f>
        <v>343</v>
      </c>
      <c r="AI68" s="14">
        <f>VLOOKUP(A:A,[1]TDSheet!$A:$AI,35,0)</f>
        <v>0</v>
      </c>
      <c r="AJ68" s="14">
        <f t="shared" si="17"/>
        <v>0</v>
      </c>
      <c r="AK68" s="14"/>
      <c r="AL68" s="14"/>
      <c r="AM68" s="14">
        <f t="shared" si="18"/>
        <v>98.699999999999989</v>
      </c>
      <c r="AN68" s="14"/>
      <c r="AO68" s="14"/>
    </row>
    <row r="69" spans="1:41" s="1" customFormat="1" ht="11.1" customHeight="1" outlineLevel="1" x14ac:dyDescent="0.2">
      <c r="A69" s="7" t="s">
        <v>71</v>
      </c>
      <c r="B69" s="7" t="s">
        <v>14</v>
      </c>
      <c r="C69" s="8">
        <v>515</v>
      </c>
      <c r="D69" s="8">
        <v>935</v>
      </c>
      <c r="E69" s="8">
        <v>865</v>
      </c>
      <c r="F69" s="8">
        <v>554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35</v>
      </c>
      <c r="J69" s="14">
        <f>VLOOKUP(A:A,[2]TDSheet!$A:$F,6,0)</f>
        <v>887</v>
      </c>
      <c r="K69" s="14">
        <f t="shared" si="13"/>
        <v>-22</v>
      </c>
      <c r="L69" s="14">
        <f>VLOOKUP(A:A,[1]TDSheet!$A:$M,13,0)</f>
        <v>0</v>
      </c>
      <c r="M69" s="14">
        <f>VLOOKUP(A:A,[1]TDSheet!$A:$N,14,0)</f>
        <v>220</v>
      </c>
      <c r="N69" s="14">
        <f>VLOOKUP(A:A,[1]TDSheet!$A:$X,24,0)</f>
        <v>200</v>
      </c>
      <c r="O69" s="14">
        <f>VLOOKUP(A:A,[3]TDSheet!$A:$C,3,0)</f>
        <v>75</v>
      </c>
      <c r="P69" s="14"/>
      <c r="Q69" s="14"/>
      <c r="R69" s="14"/>
      <c r="S69" s="14"/>
      <c r="T69" s="14"/>
      <c r="U69" s="16"/>
      <c r="V69" s="16"/>
      <c r="W69" s="14">
        <f t="shared" si="14"/>
        <v>173</v>
      </c>
      <c r="X69" s="16"/>
      <c r="Y69" s="17">
        <f t="shared" si="15"/>
        <v>5.6300578034682083</v>
      </c>
      <c r="Z69" s="14">
        <f t="shared" si="16"/>
        <v>3.2023121387283235</v>
      </c>
      <c r="AA69" s="14">
        <v>0</v>
      </c>
      <c r="AB69" s="14"/>
      <c r="AC69" s="14"/>
      <c r="AD69" s="14">
        <f>VLOOKUP(A:A,[1]TDSheet!$A:$AD,30,0)</f>
        <v>0</v>
      </c>
      <c r="AE69" s="14">
        <f>VLOOKUP(A:A,[1]TDSheet!$A:$AE,31,0)</f>
        <v>198.2</v>
      </c>
      <c r="AF69" s="14">
        <f>VLOOKUP(A:A,[1]TDSheet!$A:$AF,32,0)</f>
        <v>172.2</v>
      </c>
      <c r="AG69" s="14">
        <f>VLOOKUP(A:A,[1]TDSheet!$A:$AG,33,0)</f>
        <v>175.4</v>
      </c>
      <c r="AH69" s="14">
        <f>VLOOKUP(A:A,[4]TDSheet!$A:$D,4,0)</f>
        <v>166</v>
      </c>
      <c r="AI69" s="14">
        <f>VLOOKUP(A:A,[1]TDSheet!$A:$AI,35,0)</f>
        <v>0</v>
      </c>
      <c r="AJ69" s="14">
        <f t="shared" si="17"/>
        <v>0</v>
      </c>
      <c r="AK69" s="14"/>
      <c r="AL69" s="14"/>
      <c r="AM69" s="14">
        <f t="shared" si="18"/>
        <v>30</v>
      </c>
      <c r="AN69" s="14"/>
      <c r="AO69" s="14"/>
    </row>
    <row r="70" spans="1:41" s="1" customFormat="1" ht="11.1" customHeight="1" outlineLevel="1" x14ac:dyDescent="0.2">
      <c r="A70" s="7" t="s">
        <v>72</v>
      </c>
      <c r="B70" s="7" t="s">
        <v>8</v>
      </c>
      <c r="C70" s="8">
        <v>324.66300000000001</v>
      </c>
      <c r="D70" s="8">
        <v>203.15199999999999</v>
      </c>
      <c r="E70" s="8">
        <v>213.80099999999999</v>
      </c>
      <c r="F70" s="8">
        <v>210.446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214.70599999999999</v>
      </c>
      <c r="K70" s="14">
        <f t="shared" si="13"/>
        <v>-0.90500000000000114</v>
      </c>
      <c r="L70" s="14">
        <f>VLOOKUP(A:A,[1]TDSheet!$A:$M,13,0)</f>
        <v>0</v>
      </c>
      <c r="M70" s="14">
        <f>VLOOKUP(A:A,[1]TDSheet!$A:$N,14,0)</f>
        <v>0</v>
      </c>
      <c r="N70" s="14">
        <f>VLOOKUP(A:A,[1]TDSheet!$A:$X,24,0)</f>
        <v>50</v>
      </c>
      <c r="O70" s="14">
        <f>VLOOKUP(A:A,[3]TDSheet!$A:$C,3,0)</f>
        <v>153.75</v>
      </c>
      <c r="P70" s="14"/>
      <c r="Q70" s="14"/>
      <c r="R70" s="14"/>
      <c r="S70" s="14"/>
      <c r="T70" s="14"/>
      <c r="U70" s="16"/>
      <c r="V70" s="16"/>
      <c r="W70" s="14">
        <f t="shared" si="14"/>
        <v>42.760199999999998</v>
      </c>
      <c r="X70" s="16"/>
      <c r="Y70" s="17">
        <f t="shared" si="15"/>
        <v>6.0908508379287287</v>
      </c>
      <c r="Z70" s="14">
        <f t="shared" si="16"/>
        <v>4.9215391883106259</v>
      </c>
      <c r="AA70" s="14">
        <v>0</v>
      </c>
      <c r="AB70" s="14"/>
      <c r="AC70" s="14"/>
      <c r="AD70" s="14">
        <f>VLOOKUP(A:A,[1]TDSheet!$A:$AD,30,0)</f>
        <v>0</v>
      </c>
      <c r="AE70" s="14">
        <f>VLOOKUP(A:A,[1]TDSheet!$A:$AE,31,0)</f>
        <v>39.087600000000002</v>
      </c>
      <c r="AF70" s="14">
        <f>VLOOKUP(A:A,[1]TDSheet!$A:$AF,32,0)</f>
        <v>42.655799999999992</v>
      </c>
      <c r="AG70" s="14">
        <f>VLOOKUP(A:A,[1]TDSheet!$A:$AG,33,0)</f>
        <v>43.862400000000001</v>
      </c>
      <c r="AH70" s="14">
        <f>VLOOKUP(A:A,[4]TDSheet!$A:$D,4,0)</f>
        <v>41.854999999999997</v>
      </c>
      <c r="AI70" s="14" t="e">
        <f>VLOOKUP(A:A,[1]TDSheet!$A:$AI,35,0)</f>
        <v>#N/A</v>
      </c>
      <c r="AJ70" s="14">
        <f t="shared" si="17"/>
        <v>0</v>
      </c>
      <c r="AK70" s="14"/>
      <c r="AL70" s="14"/>
      <c r="AM70" s="14">
        <f t="shared" si="18"/>
        <v>153.75</v>
      </c>
      <c r="AN70" s="14"/>
      <c r="AO70" s="14"/>
    </row>
    <row r="71" spans="1:41" s="1" customFormat="1" ht="11.1" customHeight="1" outlineLevel="1" x14ac:dyDescent="0.2">
      <c r="A71" s="7" t="s">
        <v>73</v>
      </c>
      <c r="B71" s="7" t="s">
        <v>8</v>
      </c>
      <c r="C71" s="8">
        <v>511.86200000000002</v>
      </c>
      <c r="D71" s="8">
        <v>669.08199999999999</v>
      </c>
      <c r="E71" s="8">
        <v>647.89</v>
      </c>
      <c r="F71" s="8">
        <v>467.16500000000002</v>
      </c>
      <c r="G71" s="1" t="str">
        <f>VLOOKUP(A:A,[1]TDSheet!$A:$G,7,0)</f>
        <v>н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628.13499999999999</v>
      </c>
      <c r="K71" s="14">
        <f t="shared" si="13"/>
        <v>19.754999999999995</v>
      </c>
      <c r="L71" s="14">
        <f>VLOOKUP(A:A,[1]TDSheet!$A:$M,13,0)</f>
        <v>0</v>
      </c>
      <c r="M71" s="14">
        <f>VLOOKUP(A:A,[1]TDSheet!$A:$N,14,0)</f>
        <v>450</v>
      </c>
      <c r="N71" s="14">
        <f>VLOOKUP(A:A,[1]TDSheet!$A:$X,24,0)</f>
        <v>300</v>
      </c>
      <c r="O71" s="14">
        <f>VLOOKUP(A:A,[3]TDSheet!$A:$C,3,0)</f>
        <v>192</v>
      </c>
      <c r="P71" s="14"/>
      <c r="Q71" s="14"/>
      <c r="R71" s="14"/>
      <c r="S71" s="14"/>
      <c r="T71" s="14"/>
      <c r="U71" s="16">
        <v>200</v>
      </c>
      <c r="V71" s="16"/>
      <c r="W71" s="14">
        <f t="shared" si="14"/>
        <v>129.578</v>
      </c>
      <c r="X71" s="16"/>
      <c r="Y71" s="17">
        <f t="shared" si="15"/>
        <v>10.936771674203953</v>
      </c>
      <c r="Z71" s="14">
        <f t="shared" si="16"/>
        <v>3.6052802173208414</v>
      </c>
      <c r="AA71" s="14">
        <v>0</v>
      </c>
      <c r="AB71" s="14"/>
      <c r="AC71" s="14"/>
      <c r="AD71" s="14">
        <f>VLOOKUP(A:A,[1]TDSheet!$A:$AD,30,0)</f>
        <v>0</v>
      </c>
      <c r="AE71" s="14">
        <f>VLOOKUP(A:A,[1]TDSheet!$A:$AE,31,0)</f>
        <v>135.3664</v>
      </c>
      <c r="AF71" s="14">
        <f>VLOOKUP(A:A,[1]TDSheet!$A:$AF,32,0)</f>
        <v>134.08519999999999</v>
      </c>
      <c r="AG71" s="14">
        <f>VLOOKUP(A:A,[1]TDSheet!$A:$AG,33,0)</f>
        <v>122.9374</v>
      </c>
      <c r="AH71" s="14">
        <f>VLOOKUP(A:A,[4]TDSheet!$A:$D,4,0)</f>
        <v>151.31399999999999</v>
      </c>
      <c r="AI71" s="14" t="str">
        <f>VLOOKUP(A:A,[1]TDSheet!$A:$AI,35,0)</f>
        <v>ябмарт</v>
      </c>
      <c r="AJ71" s="14">
        <f t="shared" si="17"/>
        <v>200</v>
      </c>
      <c r="AK71" s="14"/>
      <c r="AL71" s="14"/>
      <c r="AM71" s="14">
        <f t="shared" si="18"/>
        <v>192</v>
      </c>
      <c r="AN71" s="14"/>
      <c r="AO71" s="14"/>
    </row>
    <row r="72" spans="1:41" s="1" customFormat="1" ht="11.1" customHeight="1" outlineLevel="1" x14ac:dyDescent="0.2">
      <c r="A72" s="7" t="s">
        <v>74</v>
      </c>
      <c r="B72" s="7" t="s">
        <v>8</v>
      </c>
      <c r="C72" s="8">
        <v>128.011</v>
      </c>
      <c r="D72" s="8">
        <v>124.557</v>
      </c>
      <c r="E72" s="8">
        <v>94.238</v>
      </c>
      <c r="F72" s="8">
        <v>117.65300000000001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94.155000000000001</v>
      </c>
      <c r="K72" s="14">
        <f t="shared" ref="K72:K118" si="19">E72-J72</f>
        <v>8.2999999999998408E-2</v>
      </c>
      <c r="L72" s="14">
        <f>VLOOKUP(A:A,[1]TDSheet!$A:$M,13,0)</f>
        <v>0</v>
      </c>
      <c r="M72" s="14">
        <f>VLOOKUP(A:A,[1]TDSheet!$A:$N,14,0)</f>
        <v>20</v>
      </c>
      <c r="N72" s="14">
        <f>VLOOKUP(A:A,[1]TDSheet!$A:$X,24,0)</f>
        <v>20</v>
      </c>
      <c r="O72" s="14">
        <f>VLOOKUP(A:A,[3]TDSheet!$A:$C,3,0)</f>
        <v>60</v>
      </c>
      <c r="P72" s="14"/>
      <c r="Q72" s="14"/>
      <c r="R72" s="14"/>
      <c r="S72" s="14"/>
      <c r="T72" s="14"/>
      <c r="U72" s="16"/>
      <c r="V72" s="16"/>
      <c r="W72" s="14">
        <f t="shared" ref="W72:W118" si="20">(E72-AA72-AD72)/5</f>
        <v>18.8476</v>
      </c>
      <c r="X72" s="16"/>
      <c r="Y72" s="17">
        <f t="shared" ref="Y72:Y118" si="21">(F72+L72+M72+N72+U72+V72+X72)/W72</f>
        <v>8.3646193679831917</v>
      </c>
      <c r="Z72" s="14">
        <f t="shared" ref="Z72:Z118" si="22">F72/W72</f>
        <v>6.2423332413676018</v>
      </c>
      <c r="AA72" s="14">
        <v>0</v>
      </c>
      <c r="AB72" s="14"/>
      <c r="AC72" s="14"/>
      <c r="AD72" s="14">
        <f>VLOOKUP(A:A,[1]TDSheet!$A:$AD,30,0)</f>
        <v>0</v>
      </c>
      <c r="AE72" s="14">
        <f>VLOOKUP(A:A,[1]TDSheet!$A:$AE,31,0)</f>
        <v>24.0656</v>
      </c>
      <c r="AF72" s="14">
        <f>VLOOKUP(A:A,[1]TDSheet!$A:$AF,32,0)</f>
        <v>24.005199999999999</v>
      </c>
      <c r="AG72" s="14">
        <f>VLOOKUP(A:A,[1]TDSheet!$A:$AG,33,0)</f>
        <v>22.6524</v>
      </c>
      <c r="AH72" s="14">
        <f>VLOOKUP(A:A,[4]TDSheet!$A:$D,4,0)</f>
        <v>10.034000000000001</v>
      </c>
      <c r="AI72" s="14">
        <f>VLOOKUP(A:A,[1]TDSheet!$A:$AI,35,0)</f>
        <v>0</v>
      </c>
      <c r="AJ72" s="14">
        <f t="shared" ref="AJ72:AJ118" si="23">U72*H72</f>
        <v>0</v>
      </c>
      <c r="AK72" s="14"/>
      <c r="AL72" s="14"/>
      <c r="AM72" s="14">
        <f t="shared" ref="AM72:AM118" si="24">O72*H72</f>
        <v>60</v>
      </c>
      <c r="AN72" s="14"/>
      <c r="AO72" s="14"/>
    </row>
    <row r="73" spans="1:41" s="1" customFormat="1" ht="11.1" customHeight="1" outlineLevel="1" x14ac:dyDescent="0.2">
      <c r="A73" s="7" t="s">
        <v>75</v>
      </c>
      <c r="B73" s="7" t="s">
        <v>8</v>
      </c>
      <c r="C73" s="8">
        <v>1474.194</v>
      </c>
      <c r="D73" s="8">
        <v>3363.5219999999999</v>
      </c>
      <c r="E73" s="8">
        <v>2571.5650000000001</v>
      </c>
      <c r="F73" s="8">
        <v>1623.895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2478.7570000000001</v>
      </c>
      <c r="K73" s="14">
        <f t="shared" si="19"/>
        <v>92.807999999999993</v>
      </c>
      <c r="L73" s="14">
        <f>VLOOKUP(A:A,[1]TDSheet!$A:$M,13,0)</f>
        <v>0</v>
      </c>
      <c r="M73" s="14">
        <f>VLOOKUP(A:A,[1]TDSheet!$A:$N,14,0)</f>
        <v>0</v>
      </c>
      <c r="N73" s="14">
        <f>VLOOKUP(A:A,[1]TDSheet!$A:$X,24,0)</f>
        <v>300</v>
      </c>
      <c r="O73" s="14">
        <f>VLOOKUP(A:A,[3]TDSheet!$A:$C,3,0)</f>
        <v>984</v>
      </c>
      <c r="P73" s="14"/>
      <c r="Q73" s="14"/>
      <c r="R73" s="14"/>
      <c r="S73" s="14"/>
      <c r="T73" s="14"/>
      <c r="U73" s="16">
        <v>400</v>
      </c>
      <c r="V73" s="16"/>
      <c r="W73" s="14">
        <f t="shared" si="20"/>
        <v>411.99400000000003</v>
      </c>
      <c r="X73" s="16"/>
      <c r="Y73" s="17">
        <f t="shared" si="21"/>
        <v>5.6406039893784854</v>
      </c>
      <c r="Z73" s="14">
        <f t="shared" si="22"/>
        <v>3.9415501196619367</v>
      </c>
      <c r="AA73" s="14">
        <f>VLOOKUP(A:A,[5]TDSheet!$A:$D,4,0)</f>
        <v>511.59500000000003</v>
      </c>
      <c r="AB73" s="14"/>
      <c r="AC73" s="14"/>
      <c r="AD73" s="14">
        <f>VLOOKUP(A:A,[1]TDSheet!$A:$AD,30,0)</f>
        <v>0</v>
      </c>
      <c r="AE73" s="14">
        <f>VLOOKUP(A:A,[1]TDSheet!$A:$AE,31,0)</f>
        <v>434.11660000000001</v>
      </c>
      <c r="AF73" s="14">
        <f>VLOOKUP(A:A,[1]TDSheet!$A:$AF,32,0)</f>
        <v>420.06639999999999</v>
      </c>
      <c r="AG73" s="14">
        <f>VLOOKUP(A:A,[1]TDSheet!$A:$AG,33,0)</f>
        <v>453.64</v>
      </c>
      <c r="AH73" s="14">
        <f>VLOOKUP(A:A,[4]TDSheet!$A:$D,4,0)</f>
        <v>550.33299999999997</v>
      </c>
      <c r="AI73" s="14" t="str">
        <f>VLOOKUP(A:A,[1]TDSheet!$A:$AI,35,0)</f>
        <v>янвак</v>
      </c>
      <c r="AJ73" s="14">
        <f t="shared" si="23"/>
        <v>400</v>
      </c>
      <c r="AK73" s="14"/>
      <c r="AL73" s="14"/>
      <c r="AM73" s="14">
        <f t="shared" si="24"/>
        <v>984</v>
      </c>
      <c r="AN73" s="14"/>
      <c r="AO73" s="14"/>
    </row>
    <row r="74" spans="1:41" s="1" customFormat="1" ht="11.1" customHeight="1" outlineLevel="1" x14ac:dyDescent="0.2">
      <c r="A74" s="7" t="s">
        <v>76</v>
      </c>
      <c r="B74" s="7" t="s">
        <v>14</v>
      </c>
      <c r="C74" s="8">
        <v>2525</v>
      </c>
      <c r="D74" s="8">
        <v>2344</v>
      </c>
      <c r="E74" s="8">
        <v>2869</v>
      </c>
      <c r="F74" s="8">
        <v>1484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4">
        <f>VLOOKUP(A:A,[2]TDSheet!$A:$F,6,0)</f>
        <v>2860</v>
      </c>
      <c r="K74" s="14">
        <f t="shared" si="19"/>
        <v>9</v>
      </c>
      <c r="L74" s="14">
        <f>VLOOKUP(A:A,[1]TDSheet!$A:$M,13,0)</f>
        <v>0</v>
      </c>
      <c r="M74" s="14">
        <f>VLOOKUP(A:A,[1]TDSheet!$A:$N,14,0)</f>
        <v>2000</v>
      </c>
      <c r="N74" s="14">
        <f>VLOOKUP(A:A,[1]TDSheet!$A:$X,24,0)</f>
        <v>1000</v>
      </c>
      <c r="O74" s="14">
        <f>VLOOKUP(A:A,[3]TDSheet!$A:$C,3,0)</f>
        <v>756</v>
      </c>
      <c r="P74" s="14"/>
      <c r="Q74" s="14"/>
      <c r="R74" s="14"/>
      <c r="S74" s="14"/>
      <c r="T74" s="14"/>
      <c r="U74" s="16">
        <v>1000</v>
      </c>
      <c r="V74" s="16"/>
      <c r="W74" s="14">
        <f t="shared" si="20"/>
        <v>573.79999999999995</v>
      </c>
      <c r="X74" s="16"/>
      <c r="Y74" s="17">
        <f t="shared" si="21"/>
        <v>9.557337051237365</v>
      </c>
      <c r="Z74" s="14">
        <f t="shared" si="22"/>
        <v>2.5862669919832695</v>
      </c>
      <c r="AA74" s="14">
        <v>0</v>
      </c>
      <c r="AB74" s="14"/>
      <c r="AC74" s="14"/>
      <c r="AD74" s="14">
        <f>VLOOKUP(A:A,[1]TDSheet!$A:$AD,30,0)</f>
        <v>0</v>
      </c>
      <c r="AE74" s="14">
        <f>VLOOKUP(A:A,[1]TDSheet!$A:$AE,31,0)</f>
        <v>648.79999999999995</v>
      </c>
      <c r="AF74" s="14">
        <f>VLOOKUP(A:A,[1]TDSheet!$A:$AF,32,0)</f>
        <v>620</v>
      </c>
      <c r="AG74" s="14">
        <f>VLOOKUP(A:A,[1]TDSheet!$A:$AG,33,0)</f>
        <v>536.20000000000005</v>
      </c>
      <c r="AH74" s="14">
        <f>VLOOKUP(A:A,[4]TDSheet!$A:$D,4,0)</f>
        <v>620</v>
      </c>
      <c r="AI74" s="14" t="str">
        <f>VLOOKUP(A:A,[1]TDSheet!$A:$AI,35,0)</f>
        <v>ябмарт</v>
      </c>
      <c r="AJ74" s="14">
        <f t="shared" si="23"/>
        <v>450</v>
      </c>
      <c r="AK74" s="14"/>
      <c r="AL74" s="14"/>
      <c r="AM74" s="14">
        <f t="shared" si="24"/>
        <v>340.2</v>
      </c>
      <c r="AN74" s="14"/>
      <c r="AO74" s="14"/>
    </row>
    <row r="75" spans="1:41" s="1" customFormat="1" ht="11.1" customHeight="1" outlineLevel="1" x14ac:dyDescent="0.2">
      <c r="A75" s="7" t="s">
        <v>77</v>
      </c>
      <c r="B75" s="7" t="s">
        <v>14</v>
      </c>
      <c r="C75" s="8">
        <v>409</v>
      </c>
      <c r="D75" s="8">
        <v>8909</v>
      </c>
      <c r="E75" s="8">
        <v>4662</v>
      </c>
      <c r="F75" s="8">
        <v>4606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4">
        <f>VLOOKUP(A:A,[2]TDSheet!$A:$F,6,0)</f>
        <v>5054</v>
      </c>
      <c r="K75" s="14">
        <f t="shared" si="19"/>
        <v>-392</v>
      </c>
      <c r="L75" s="14">
        <f>VLOOKUP(A:A,[1]TDSheet!$A:$M,13,0)</f>
        <v>800</v>
      </c>
      <c r="M75" s="14">
        <f>VLOOKUP(A:A,[1]TDSheet!$A:$N,14,0)</f>
        <v>0</v>
      </c>
      <c r="N75" s="14">
        <f>VLOOKUP(A:A,[1]TDSheet!$A:$X,24,0)</f>
        <v>500</v>
      </c>
      <c r="O75" s="14">
        <f>VLOOKUP(A:A,[3]TDSheet!$A:$C,3,0)</f>
        <v>573</v>
      </c>
      <c r="P75" s="14"/>
      <c r="Q75" s="14"/>
      <c r="R75" s="14"/>
      <c r="S75" s="14"/>
      <c r="T75" s="14"/>
      <c r="U75" s="16"/>
      <c r="V75" s="16"/>
      <c r="W75" s="14">
        <f t="shared" si="20"/>
        <v>792.4</v>
      </c>
      <c r="X75" s="16"/>
      <c r="Y75" s="17">
        <f t="shared" si="21"/>
        <v>7.4533064109035845</v>
      </c>
      <c r="Z75" s="14">
        <f t="shared" si="22"/>
        <v>5.8127208480565375</v>
      </c>
      <c r="AA75" s="14">
        <v>0</v>
      </c>
      <c r="AB75" s="14"/>
      <c r="AC75" s="14"/>
      <c r="AD75" s="14">
        <f>VLOOKUP(A:A,[1]TDSheet!$A:$AD,30,0)</f>
        <v>700</v>
      </c>
      <c r="AE75" s="14">
        <f>VLOOKUP(A:A,[1]TDSheet!$A:$AE,31,0)</f>
        <v>624.6</v>
      </c>
      <c r="AF75" s="14">
        <f>VLOOKUP(A:A,[1]TDSheet!$A:$AF,32,0)</f>
        <v>584.6</v>
      </c>
      <c r="AG75" s="14">
        <f>VLOOKUP(A:A,[1]TDSheet!$A:$AG,33,0)</f>
        <v>767.6</v>
      </c>
      <c r="AH75" s="14">
        <f>VLOOKUP(A:A,[4]TDSheet!$A:$D,4,0)</f>
        <v>931</v>
      </c>
      <c r="AI75" s="14" t="str">
        <f>VLOOKUP(A:A,[1]TDSheet!$A:$AI,35,0)</f>
        <v>?</v>
      </c>
      <c r="AJ75" s="14">
        <f t="shared" si="23"/>
        <v>0</v>
      </c>
      <c r="AK75" s="14"/>
      <c r="AL75" s="14"/>
      <c r="AM75" s="14">
        <f t="shared" si="24"/>
        <v>257.85000000000002</v>
      </c>
      <c r="AN75" s="14"/>
      <c r="AO75" s="14"/>
    </row>
    <row r="76" spans="1:41" s="1" customFormat="1" ht="11.1" customHeight="1" outlineLevel="1" x14ac:dyDescent="0.2">
      <c r="A76" s="7" t="s">
        <v>78</v>
      </c>
      <c r="B76" s="7" t="s">
        <v>14</v>
      </c>
      <c r="C76" s="8">
        <v>1154</v>
      </c>
      <c r="D76" s="8">
        <v>692</v>
      </c>
      <c r="E76" s="8">
        <v>1029</v>
      </c>
      <c r="F76" s="8">
        <v>640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4">
        <f>VLOOKUP(A:A,[2]TDSheet!$A:$F,6,0)</f>
        <v>1056</v>
      </c>
      <c r="K76" s="14">
        <f t="shared" si="19"/>
        <v>-27</v>
      </c>
      <c r="L76" s="14">
        <f>VLOOKUP(A:A,[1]TDSheet!$A:$M,13,0)</f>
        <v>0</v>
      </c>
      <c r="M76" s="14">
        <f>VLOOKUP(A:A,[1]TDSheet!$A:$N,14,0)</f>
        <v>400</v>
      </c>
      <c r="N76" s="14">
        <f>VLOOKUP(A:A,[1]TDSheet!$A:$X,24,0)</f>
        <v>300</v>
      </c>
      <c r="O76" s="14">
        <f>VLOOKUP(A:A,[3]TDSheet!$A:$C,3,0)</f>
        <v>120</v>
      </c>
      <c r="P76" s="14"/>
      <c r="Q76" s="14"/>
      <c r="R76" s="14"/>
      <c r="S76" s="14"/>
      <c r="T76" s="14"/>
      <c r="U76" s="16"/>
      <c r="V76" s="16"/>
      <c r="W76" s="14">
        <f t="shared" si="20"/>
        <v>205.8</v>
      </c>
      <c r="X76" s="16"/>
      <c r="Y76" s="17">
        <f t="shared" si="21"/>
        <v>6.5111758989310005</v>
      </c>
      <c r="Z76" s="14">
        <f t="shared" si="22"/>
        <v>3.1098153547133136</v>
      </c>
      <c r="AA76" s="14">
        <v>0</v>
      </c>
      <c r="AB76" s="14"/>
      <c r="AC76" s="14"/>
      <c r="AD76" s="14">
        <f>VLOOKUP(A:A,[1]TDSheet!$A:$AD,30,0)</f>
        <v>0</v>
      </c>
      <c r="AE76" s="14">
        <f>VLOOKUP(A:A,[1]TDSheet!$A:$AE,31,0)</f>
        <v>266.8</v>
      </c>
      <c r="AF76" s="14">
        <f>VLOOKUP(A:A,[1]TDSheet!$A:$AF,32,0)</f>
        <v>258.8</v>
      </c>
      <c r="AG76" s="14">
        <f>VLOOKUP(A:A,[1]TDSheet!$A:$AG,33,0)</f>
        <v>206.2</v>
      </c>
      <c r="AH76" s="14">
        <f>VLOOKUP(A:A,[4]TDSheet!$A:$D,4,0)</f>
        <v>193</v>
      </c>
      <c r="AI76" s="14" t="str">
        <f>VLOOKUP(A:A,[1]TDSheet!$A:$AI,35,0)</f>
        <v>промарт</v>
      </c>
      <c r="AJ76" s="14">
        <f t="shared" si="23"/>
        <v>0</v>
      </c>
      <c r="AK76" s="14"/>
      <c r="AL76" s="14"/>
      <c r="AM76" s="14">
        <f t="shared" si="24"/>
        <v>54</v>
      </c>
      <c r="AN76" s="14"/>
      <c r="AO76" s="14"/>
    </row>
    <row r="77" spans="1:41" s="1" customFormat="1" ht="11.1" customHeight="1" outlineLevel="1" x14ac:dyDescent="0.2">
      <c r="A77" s="7" t="s">
        <v>79</v>
      </c>
      <c r="B77" s="7" t="s">
        <v>14</v>
      </c>
      <c r="C77" s="8">
        <v>200</v>
      </c>
      <c r="D77" s="8">
        <v>552</v>
      </c>
      <c r="E77" s="8">
        <v>331</v>
      </c>
      <c r="F77" s="8">
        <v>176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4">
        <f>VLOOKUP(A:A,[2]TDSheet!$A:$F,6,0)</f>
        <v>344</v>
      </c>
      <c r="K77" s="14">
        <f t="shared" si="19"/>
        <v>-13</v>
      </c>
      <c r="L77" s="14">
        <f>VLOOKUP(A:A,[1]TDSheet!$A:$M,13,0)</f>
        <v>0</v>
      </c>
      <c r="M77" s="14">
        <f>VLOOKUP(A:A,[1]TDSheet!$A:$N,14,0)</f>
        <v>60</v>
      </c>
      <c r="N77" s="14">
        <f>VLOOKUP(A:A,[1]TDSheet!$A:$X,24,0)</f>
        <v>60</v>
      </c>
      <c r="O77" s="14">
        <f>VLOOKUP(A:A,[3]TDSheet!$A:$C,3,0)</f>
        <v>189</v>
      </c>
      <c r="P77" s="14"/>
      <c r="Q77" s="14"/>
      <c r="R77" s="14"/>
      <c r="S77" s="14"/>
      <c r="T77" s="14"/>
      <c r="U77" s="16">
        <v>150</v>
      </c>
      <c r="V77" s="16"/>
      <c r="W77" s="14">
        <f t="shared" si="20"/>
        <v>66.2</v>
      </c>
      <c r="X77" s="16"/>
      <c r="Y77" s="17">
        <f t="shared" si="21"/>
        <v>6.7371601208459211</v>
      </c>
      <c r="Z77" s="14">
        <f t="shared" si="22"/>
        <v>2.6586102719033233</v>
      </c>
      <c r="AA77" s="14">
        <v>0</v>
      </c>
      <c r="AB77" s="14"/>
      <c r="AC77" s="14"/>
      <c r="AD77" s="14">
        <f>VLOOKUP(A:A,[1]TDSheet!$A:$AD,30,0)</f>
        <v>0</v>
      </c>
      <c r="AE77" s="14">
        <f>VLOOKUP(A:A,[1]TDSheet!$A:$AE,31,0)</f>
        <v>75.8</v>
      </c>
      <c r="AF77" s="14">
        <f>VLOOKUP(A:A,[1]TDSheet!$A:$AF,32,0)</f>
        <v>63.2</v>
      </c>
      <c r="AG77" s="14">
        <f>VLOOKUP(A:A,[1]TDSheet!$A:$AG,33,0)</f>
        <v>62.6</v>
      </c>
      <c r="AH77" s="14">
        <f>VLOOKUP(A:A,[4]TDSheet!$A:$D,4,0)</f>
        <v>88</v>
      </c>
      <c r="AI77" s="14" t="e">
        <f>VLOOKUP(A:A,[1]TDSheet!$A:$AI,35,0)</f>
        <v>#N/A</v>
      </c>
      <c r="AJ77" s="14">
        <f t="shared" si="23"/>
        <v>60</v>
      </c>
      <c r="AK77" s="14"/>
      <c r="AL77" s="14"/>
      <c r="AM77" s="14">
        <f t="shared" si="24"/>
        <v>75.600000000000009</v>
      </c>
      <c r="AN77" s="14"/>
      <c r="AO77" s="14"/>
    </row>
    <row r="78" spans="1:41" s="1" customFormat="1" ht="11.1" customHeight="1" outlineLevel="1" x14ac:dyDescent="0.2">
      <c r="A78" s="7" t="s">
        <v>80</v>
      </c>
      <c r="B78" s="7" t="s">
        <v>14</v>
      </c>
      <c r="C78" s="8">
        <v>187</v>
      </c>
      <c r="D78" s="8">
        <v>321</v>
      </c>
      <c r="E78" s="8">
        <v>346</v>
      </c>
      <c r="F78" s="8">
        <v>159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4">
        <f>VLOOKUP(A:A,[2]TDSheet!$A:$F,6,0)</f>
        <v>361</v>
      </c>
      <c r="K78" s="14">
        <f t="shared" si="19"/>
        <v>-15</v>
      </c>
      <c r="L78" s="14">
        <f>VLOOKUP(A:A,[1]TDSheet!$A:$M,13,0)</f>
        <v>0</v>
      </c>
      <c r="M78" s="14">
        <f>VLOOKUP(A:A,[1]TDSheet!$A:$N,14,0)</f>
        <v>120</v>
      </c>
      <c r="N78" s="14">
        <f>VLOOKUP(A:A,[1]TDSheet!$A:$X,24,0)</f>
        <v>110</v>
      </c>
      <c r="O78" s="14">
        <f>VLOOKUP(A:A,[3]TDSheet!$A:$C,3,0)</f>
        <v>171</v>
      </c>
      <c r="P78" s="14"/>
      <c r="Q78" s="14"/>
      <c r="R78" s="14"/>
      <c r="S78" s="14"/>
      <c r="T78" s="14"/>
      <c r="U78" s="16">
        <v>80</v>
      </c>
      <c r="V78" s="16"/>
      <c r="W78" s="14">
        <f t="shared" si="20"/>
        <v>69.2</v>
      </c>
      <c r="X78" s="16"/>
      <c r="Y78" s="17">
        <f t="shared" si="21"/>
        <v>6.7774566473988438</v>
      </c>
      <c r="Z78" s="14">
        <f t="shared" si="22"/>
        <v>2.297687861271676</v>
      </c>
      <c r="AA78" s="14">
        <v>0</v>
      </c>
      <c r="AB78" s="14"/>
      <c r="AC78" s="14"/>
      <c r="AD78" s="14">
        <f>VLOOKUP(A:A,[1]TDSheet!$A:$AD,30,0)</f>
        <v>0</v>
      </c>
      <c r="AE78" s="14">
        <f>VLOOKUP(A:A,[1]TDSheet!$A:$AE,31,0)</f>
        <v>67.2</v>
      </c>
      <c r="AF78" s="14">
        <f>VLOOKUP(A:A,[1]TDSheet!$A:$AF,32,0)</f>
        <v>60.4</v>
      </c>
      <c r="AG78" s="14">
        <f>VLOOKUP(A:A,[1]TDSheet!$A:$AG,33,0)</f>
        <v>62.2</v>
      </c>
      <c r="AH78" s="14">
        <f>VLOOKUP(A:A,[4]TDSheet!$A:$D,4,0)</f>
        <v>66</v>
      </c>
      <c r="AI78" s="14" t="e">
        <f>VLOOKUP(A:A,[1]TDSheet!$A:$AI,35,0)</f>
        <v>#N/A</v>
      </c>
      <c r="AJ78" s="14">
        <f t="shared" si="23"/>
        <v>32</v>
      </c>
      <c r="AK78" s="14"/>
      <c r="AL78" s="14"/>
      <c r="AM78" s="14">
        <f t="shared" si="24"/>
        <v>68.400000000000006</v>
      </c>
      <c r="AN78" s="14"/>
      <c r="AO78" s="14"/>
    </row>
    <row r="79" spans="1:41" s="1" customFormat="1" ht="11.1" customHeight="1" outlineLevel="1" x14ac:dyDescent="0.2">
      <c r="A79" s="7" t="s">
        <v>81</v>
      </c>
      <c r="B79" s="7" t="s">
        <v>8</v>
      </c>
      <c r="C79" s="8">
        <v>752.82899999999995</v>
      </c>
      <c r="D79" s="8">
        <v>1588.65</v>
      </c>
      <c r="E79" s="8">
        <v>1170.0029999999999</v>
      </c>
      <c r="F79" s="8">
        <v>899.55100000000004</v>
      </c>
      <c r="G79" s="1" t="str">
        <f>VLOOKUP(A:A,[1]TDSheet!$A:$G,7,0)</f>
        <v>н</v>
      </c>
      <c r="H79" s="1">
        <f>VLOOKUP(A:A,[1]TDSheet!$A:$H,8,0)</f>
        <v>1</v>
      </c>
      <c r="I79" s="1">
        <f>VLOOKUP(A:A,[1]TDSheet!$A:$I,9,0)</f>
        <v>50</v>
      </c>
      <c r="J79" s="14">
        <f>VLOOKUP(A:A,[2]TDSheet!$A:$F,6,0)</f>
        <v>1152.7860000000001</v>
      </c>
      <c r="K79" s="14">
        <f t="shared" si="19"/>
        <v>17.216999999999871</v>
      </c>
      <c r="L79" s="14">
        <f>VLOOKUP(A:A,[1]TDSheet!$A:$M,13,0)</f>
        <v>0</v>
      </c>
      <c r="M79" s="14">
        <f>VLOOKUP(A:A,[1]TDSheet!$A:$N,14,0)</f>
        <v>400</v>
      </c>
      <c r="N79" s="14">
        <f>VLOOKUP(A:A,[1]TDSheet!$A:$X,24,0)</f>
        <v>200</v>
      </c>
      <c r="O79" s="14">
        <f>VLOOKUP(A:A,[3]TDSheet!$A:$C,3,0)</f>
        <v>327</v>
      </c>
      <c r="P79" s="14"/>
      <c r="Q79" s="14"/>
      <c r="R79" s="14"/>
      <c r="S79" s="14"/>
      <c r="T79" s="14"/>
      <c r="U79" s="16"/>
      <c r="V79" s="16"/>
      <c r="W79" s="14">
        <f t="shared" si="20"/>
        <v>234.00059999999999</v>
      </c>
      <c r="X79" s="16"/>
      <c r="Y79" s="17">
        <f t="shared" si="21"/>
        <v>6.4083211752448497</v>
      </c>
      <c r="Z79" s="14">
        <f t="shared" si="22"/>
        <v>3.8442251857473875</v>
      </c>
      <c r="AA79" s="14">
        <v>0</v>
      </c>
      <c r="AB79" s="14"/>
      <c r="AC79" s="14"/>
      <c r="AD79" s="14">
        <f>VLOOKUP(A:A,[1]TDSheet!$A:$AD,30,0)</f>
        <v>0</v>
      </c>
      <c r="AE79" s="14">
        <f>VLOOKUP(A:A,[1]TDSheet!$A:$AE,31,0)</f>
        <v>240.00260000000003</v>
      </c>
      <c r="AF79" s="14">
        <f>VLOOKUP(A:A,[1]TDSheet!$A:$AF,32,0)</f>
        <v>237.48580000000001</v>
      </c>
      <c r="AG79" s="14">
        <f>VLOOKUP(A:A,[1]TDSheet!$A:$AG,33,0)</f>
        <v>243.04899999999998</v>
      </c>
      <c r="AH79" s="14">
        <f>VLOOKUP(A:A,[4]TDSheet!$A:$D,4,0)</f>
        <v>258.89699999999999</v>
      </c>
      <c r="AI79" s="14" t="str">
        <f>VLOOKUP(A:A,[1]TDSheet!$A:$AI,35,0)</f>
        <v>оконч</v>
      </c>
      <c r="AJ79" s="14">
        <f t="shared" si="23"/>
        <v>0</v>
      </c>
      <c r="AK79" s="14"/>
      <c r="AL79" s="14"/>
      <c r="AM79" s="14">
        <f t="shared" si="24"/>
        <v>327</v>
      </c>
      <c r="AN79" s="14"/>
      <c r="AO79" s="14"/>
    </row>
    <row r="80" spans="1:41" s="1" customFormat="1" ht="11.1" customHeight="1" outlineLevel="1" x14ac:dyDescent="0.2">
      <c r="A80" s="7" t="s">
        <v>82</v>
      </c>
      <c r="B80" s="7" t="s">
        <v>14</v>
      </c>
      <c r="C80" s="8">
        <v>1069</v>
      </c>
      <c r="D80" s="8">
        <v>11</v>
      </c>
      <c r="E80" s="8">
        <v>281</v>
      </c>
      <c r="F80" s="8">
        <v>792</v>
      </c>
      <c r="G80" s="1">
        <f>VLOOKUP(A:A,[1]TDSheet!$A:$G,7,0)</f>
        <v>0</v>
      </c>
      <c r="H80" s="1">
        <f>VLOOKUP(A:A,[1]TDSheet!$A:$H,8,0)</f>
        <v>0.1</v>
      </c>
      <c r="I80" s="1">
        <f>VLOOKUP(A:A,[1]TDSheet!$A:$I,9,0)</f>
        <v>730</v>
      </c>
      <c r="J80" s="14">
        <f>VLOOKUP(A:A,[2]TDSheet!$A:$F,6,0)</f>
        <v>288</v>
      </c>
      <c r="K80" s="14">
        <f t="shared" si="19"/>
        <v>-7</v>
      </c>
      <c r="L80" s="14">
        <f>VLOOKUP(A:A,[1]TDSheet!$A:$M,13,0)</f>
        <v>0</v>
      </c>
      <c r="M80" s="14">
        <f>VLOOKUP(A:A,[1]TDSheet!$A:$N,14,0)</f>
        <v>0</v>
      </c>
      <c r="N80" s="14">
        <f>VLOOKUP(A:A,[1]TDSheet!$A:$X,24,0)</f>
        <v>0</v>
      </c>
      <c r="O80" s="14">
        <f>VLOOKUP(A:A,[3]TDSheet!$A:$C,3,0)</f>
        <v>0</v>
      </c>
      <c r="P80" s="14"/>
      <c r="Q80" s="14"/>
      <c r="R80" s="14"/>
      <c r="S80" s="14"/>
      <c r="T80" s="14"/>
      <c r="U80" s="16"/>
      <c r="V80" s="16"/>
      <c r="W80" s="14">
        <f t="shared" si="20"/>
        <v>56.2</v>
      </c>
      <c r="X80" s="16"/>
      <c r="Y80" s="17">
        <f t="shared" si="21"/>
        <v>14.092526690391459</v>
      </c>
      <c r="Z80" s="14">
        <f t="shared" si="22"/>
        <v>14.092526690391459</v>
      </c>
      <c r="AA80" s="14">
        <v>0</v>
      </c>
      <c r="AB80" s="14"/>
      <c r="AC80" s="14"/>
      <c r="AD80" s="14">
        <f>VLOOKUP(A:A,[1]TDSheet!$A:$AD,30,0)</f>
        <v>0</v>
      </c>
      <c r="AE80" s="14">
        <f>VLOOKUP(A:A,[1]TDSheet!$A:$AE,31,0)</f>
        <v>70</v>
      </c>
      <c r="AF80" s="14">
        <f>VLOOKUP(A:A,[1]TDSheet!$A:$AF,32,0)</f>
        <v>61.8</v>
      </c>
      <c r="AG80" s="14">
        <f>VLOOKUP(A:A,[1]TDSheet!$A:$AG,33,0)</f>
        <v>52.2</v>
      </c>
      <c r="AH80" s="14">
        <f>VLOOKUP(A:A,[4]TDSheet!$A:$D,4,0)</f>
        <v>52</v>
      </c>
      <c r="AI80" s="14" t="e">
        <f>VLOOKUP(A:A,[1]TDSheet!$A:$AI,35,0)</f>
        <v>#N/A</v>
      </c>
      <c r="AJ80" s="14">
        <f t="shared" si="23"/>
        <v>0</v>
      </c>
      <c r="AK80" s="14"/>
      <c r="AL80" s="14"/>
      <c r="AM80" s="14">
        <f t="shared" si="24"/>
        <v>0</v>
      </c>
      <c r="AN80" s="14"/>
      <c r="AO80" s="14"/>
    </row>
    <row r="81" spans="1:41" s="1" customFormat="1" ht="11.1" customHeight="1" outlineLevel="1" x14ac:dyDescent="0.2">
      <c r="A81" s="7" t="s">
        <v>83</v>
      </c>
      <c r="B81" s="7" t="s">
        <v>8</v>
      </c>
      <c r="C81" s="8">
        <v>155.47800000000001</v>
      </c>
      <c r="D81" s="8">
        <v>114.535</v>
      </c>
      <c r="E81" s="8">
        <v>138.56700000000001</v>
      </c>
      <c r="F81" s="8">
        <v>125.732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50</v>
      </c>
      <c r="J81" s="14">
        <f>VLOOKUP(A:A,[2]TDSheet!$A:$F,6,0)</f>
        <v>134.40199999999999</v>
      </c>
      <c r="K81" s="14">
        <f t="shared" si="19"/>
        <v>4.1650000000000205</v>
      </c>
      <c r="L81" s="14">
        <f>VLOOKUP(A:A,[1]TDSheet!$A:$M,13,0)</f>
        <v>0</v>
      </c>
      <c r="M81" s="14">
        <f>VLOOKUP(A:A,[1]TDSheet!$A:$N,14,0)</f>
        <v>30</v>
      </c>
      <c r="N81" s="14">
        <f>VLOOKUP(A:A,[1]TDSheet!$A:$X,24,0)</f>
        <v>40</v>
      </c>
      <c r="O81" s="14">
        <f>VLOOKUP(A:A,[3]TDSheet!$A:$C,3,0)</f>
        <v>27</v>
      </c>
      <c r="P81" s="14"/>
      <c r="Q81" s="14"/>
      <c r="R81" s="14"/>
      <c r="S81" s="14"/>
      <c r="T81" s="14"/>
      <c r="U81" s="16"/>
      <c r="V81" s="16"/>
      <c r="W81" s="14">
        <f t="shared" si="20"/>
        <v>27.7134</v>
      </c>
      <c r="X81" s="16"/>
      <c r="Y81" s="17">
        <f t="shared" si="21"/>
        <v>7.0627205611725739</v>
      </c>
      <c r="Z81" s="14">
        <f t="shared" si="22"/>
        <v>4.5368666421297998</v>
      </c>
      <c r="AA81" s="14">
        <v>0</v>
      </c>
      <c r="AB81" s="14"/>
      <c r="AC81" s="14"/>
      <c r="AD81" s="14">
        <f>VLOOKUP(A:A,[1]TDSheet!$A:$AD,30,0)</f>
        <v>0</v>
      </c>
      <c r="AE81" s="14">
        <f>VLOOKUP(A:A,[1]TDSheet!$A:$AE,31,0)</f>
        <v>35.637800000000006</v>
      </c>
      <c r="AF81" s="14">
        <f>VLOOKUP(A:A,[1]TDSheet!$A:$AF,32,0)</f>
        <v>32.250800000000005</v>
      </c>
      <c r="AG81" s="14">
        <f>VLOOKUP(A:A,[1]TDSheet!$A:$AG,33,0)</f>
        <v>29.167000000000002</v>
      </c>
      <c r="AH81" s="14">
        <f>VLOOKUP(A:A,[4]TDSheet!$A:$D,4,0)</f>
        <v>32.429000000000002</v>
      </c>
      <c r="AI81" s="14" t="e">
        <f>VLOOKUP(A:A,[1]TDSheet!$A:$AI,35,0)</f>
        <v>#N/A</v>
      </c>
      <c r="AJ81" s="14">
        <f t="shared" si="23"/>
        <v>0</v>
      </c>
      <c r="AK81" s="14"/>
      <c r="AL81" s="14"/>
      <c r="AM81" s="14">
        <f t="shared" si="24"/>
        <v>27</v>
      </c>
      <c r="AN81" s="14"/>
      <c r="AO81" s="14"/>
    </row>
    <row r="82" spans="1:41" s="1" customFormat="1" ht="11.1" customHeight="1" outlineLevel="1" x14ac:dyDescent="0.2">
      <c r="A82" s="7" t="s">
        <v>84</v>
      </c>
      <c r="B82" s="7" t="s">
        <v>14</v>
      </c>
      <c r="C82" s="8">
        <v>1745</v>
      </c>
      <c r="D82" s="8">
        <v>3787</v>
      </c>
      <c r="E82" s="8">
        <v>2842</v>
      </c>
      <c r="F82" s="8">
        <v>2066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4">
        <f>VLOOKUP(A:A,[2]TDSheet!$A:$F,6,0)</f>
        <v>2812</v>
      </c>
      <c r="K82" s="14">
        <f t="shared" si="19"/>
        <v>30</v>
      </c>
      <c r="L82" s="14">
        <f>VLOOKUP(A:A,[1]TDSheet!$A:$M,13,0)</f>
        <v>0</v>
      </c>
      <c r="M82" s="14">
        <f>VLOOKUP(A:A,[1]TDSheet!$A:$N,14,0)</f>
        <v>500</v>
      </c>
      <c r="N82" s="14">
        <f>VLOOKUP(A:A,[1]TDSheet!$A:$X,24,0)</f>
        <v>500</v>
      </c>
      <c r="O82" s="14">
        <f>VLOOKUP(A:A,[3]TDSheet!$A:$C,3,0)</f>
        <v>533</v>
      </c>
      <c r="P82" s="14"/>
      <c r="Q82" s="14"/>
      <c r="R82" s="14"/>
      <c r="S82" s="14"/>
      <c r="T82" s="14"/>
      <c r="U82" s="16"/>
      <c r="V82" s="16"/>
      <c r="W82" s="14">
        <f t="shared" si="20"/>
        <v>498.8</v>
      </c>
      <c r="X82" s="16"/>
      <c r="Y82" s="17">
        <f t="shared" si="21"/>
        <v>6.1467522052927022</v>
      </c>
      <c r="Z82" s="14">
        <f t="shared" si="22"/>
        <v>4.1419406575781874</v>
      </c>
      <c r="AA82" s="14">
        <v>0</v>
      </c>
      <c r="AB82" s="14"/>
      <c r="AC82" s="14"/>
      <c r="AD82" s="14">
        <f>VLOOKUP(A:A,[1]TDSheet!$A:$AD,30,0)</f>
        <v>348</v>
      </c>
      <c r="AE82" s="14">
        <f>VLOOKUP(A:A,[1]TDSheet!$A:$AE,31,0)</f>
        <v>643.79999999999995</v>
      </c>
      <c r="AF82" s="14">
        <f>VLOOKUP(A:A,[1]TDSheet!$A:$AF,32,0)</f>
        <v>552</v>
      </c>
      <c r="AG82" s="14">
        <f>VLOOKUP(A:A,[1]TDSheet!$A:$AG,33,0)</f>
        <v>564</v>
      </c>
      <c r="AH82" s="14">
        <f>VLOOKUP(A:A,[4]TDSheet!$A:$D,4,0)</f>
        <v>589</v>
      </c>
      <c r="AI82" s="14" t="str">
        <f>VLOOKUP(A:A,[1]TDSheet!$A:$AI,35,0)</f>
        <v>склад</v>
      </c>
      <c r="AJ82" s="14">
        <f t="shared" si="23"/>
        <v>0</v>
      </c>
      <c r="AK82" s="14"/>
      <c r="AL82" s="14"/>
      <c r="AM82" s="14">
        <f t="shared" si="24"/>
        <v>213.20000000000002</v>
      </c>
      <c r="AN82" s="14"/>
      <c r="AO82" s="14"/>
    </row>
    <row r="83" spans="1:41" s="1" customFormat="1" ht="11.1" customHeight="1" outlineLevel="1" x14ac:dyDescent="0.2">
      <c r="A83" s="7" t="s">
        <v>85</v>
      </c>
      <c r="B83" s="7" t="s">
        <v>14</v>
      </c>
      <c r="C83" s="8">
        <v>910</v>
      </c>
      <c r="D83" s="8">
        <v>2776</v>
      </c>
      <c r="E83" s="8">
        <v>1669</v>
      </c>
      <c r="F83" s="8">
        <v>1470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4">
        <f>VLOOKUP(A:A,[2]TDSheet!$A:$F,6,0)</f>
        <v>1681</v>
      </c>
      <c r="K83" s="14">
        <f t="shared" si="19"/>
        <v>-12</v>
      </c>
      <c r="L83" s="14">
        <f>VLOOKUP(A:A,[1]TDSheet!$A:$M,13,0)</f>
        <v>0</v>
      </c>
      <c r="M83" s="14">
        <f>VLOOKUP(A:A,[1]TDSheet!$A:$N,14,0)</f>
        <v>400</v>
      </c>
      <c r="N83" s="14">
        <f>VLOOKUP(A:A,[1]TDSheet!$A:$X,24,0)</f>
        <v>400</v>
      </c>
      <c r="O83" s="14">
        <f>VLOOKUP(A:A,[3]TDSheet!$A:$C,3,0)</f>
        <v>473</v>
      </c>
      <c r="P83" s="14"/>
      <c r="Q83" s="14"/>
      <c r="R83" s="14"/>
      <c r="S83" s="14"/>
      <c r="T83" s="14"/>
      <c r="U83" s="16"/>
      <c r="V83" s="16"/>
      <c r="W83" s="14">
        <f t="shared" si="20"/>
        <v>333.8</v>
      </c>
      <c r="X83" s="16"/>
      <c r="Y83" s="17">
        <f t="shared" si="21"/>
        <v>6.8004793289394847</v>
      </c>
      <c r="Z83" s="14">
        <f t="shared" si="22"/>
        <v>4.4038346315158776</v>
      </c>
      <c r="AA83" s="14">
        <v>0</v>
      </c>
      <c r="AB83" s="14"/>
      <c r="AC83" s="14"/>
      <c r="AD83" s="14">
        <f>VLOOKUP(A:A,[1]TDSheet!$A:$AD,30,0)</f>
        <v>0</v>
      </c>
      <c r="AE83" s="14">
        <f>VLOOKUP(A:A,[1]TDSheet!$A:$AE,31,0)</f>
        <v>387.6</v>
      </c>
      <c r="AF83" s="14">
        <f>VLOOKUP(A:A,[1]TDSheet!$A:$AF,32,0)</f>
        <v>361</v>
      </c>
      <c r="AG83" s="14">
        <f>VLOOKUP(A:A,[1]TDSheet!$A:$AG,33,0)</f>
        <v>392.6</v>
      </c>
      <c r="AH83" s="14">
        <f>VLOOKUP(A:A,[4]TDSheet!$A:$D,4,0)</f>
        <v>360</v>
      </c>
      <c r="AI83" s="14" t="str">
        <f>VLOOKUP(A:A,[1]TDSheet!$A:$AI,35,0)</f>
        <v>склад</v>
      </c>
      <c r="AJ83" s="14">
        <f t="shared" si="23"/>
        <v>0</v>
      </c>
      <c r="AK83" s="14"/>
      <c r="AL83" s="14"/>
      <c r="AM83" s="14">
        <f t="shared" si="24"/>
        <v>189.20000000000002</v>
      </c>
      <c r="AN83" s="14"/>
      <c r="AO83" s="14"/>
    </row>
    <row r="84" spans="1:41" s="1" customFormat="1" ht="21.95" customHeight="1" outlineLevel="1" x14ac:dyDescent="0.2">
      <c r="A84" s="7" t="s">
        <v>86</v>
      </c>
      <c r="B84" s="7" t="s">
        <v>8</v>
      </c>
      <c r="C84" s="8">
        <v>186.91499999999999</v>
      </c>
      <c r="D84" s="8">
        <v>1282.27</v>
      </c>
      <c r="E84" s="8">
        <v>711.55600000000004</v>
      </c>
      <c r="F84" s="8">
        <v>575.47799999999995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708.44399999999996</v>
      </c>
      <c r="K84" s="14">
        <f t="shared" si="19"/>
        <v>3.11200000000008</v>
      </c>
      <c r="L84" s="14">
        <f>VLOOKUP(A:A,[1]TDSheet!$A:$M,13,0)</f>
        <v>0</v>
      </c>
      <c r="M84" s="14">
        <f>VLOOKUP(A:A,[1]TDSheet!$A:$N,14,0)</f>
        <v>0</v>
      </c>
      <c r="N84" s="14">
        <f>VLOOKUP(A:A,[1]TDSheet!$A:$X,24,0)</f>
        <v>0</v>
      </c>
      <c r="O84" s="14">
        <f>VLOOKUP(A:A,[3]TDSheet!$A:$C,3,0)</f>
        <v>231</v>
      </c>
      <c r="P84" s="14"/>
      <c r="Q84" s="14"/>
      <c r="R84" s="14"/>
      <c r="S84" s="14"/>
      <c r="T84" s="14"/>
      <c r="U84" s="16"/>
      <c r="V84" s="16"/>
      <c r="W84" s="14">
        <f t="shared" si="20"/>
        <v>81.334600000000009</v>
      </c>
      <c r="X84" s="16"/>
      <c r="Y84" s="17">
        <f t="shared" si="21"/>
        <v>7.0754389890649234</v>
      </c>
      <c r="Z84" s="14">
        <f t="shared" si="22"/>
        <v>7.0754389890649234</v>
      </c>
      <c r="AA84" s="14">
        <f>VLOOKUP(A:A,[5]TDSheet!$A:$D,4,0)</f>
        <v>304.88299999999998</v>
      </c>
      <c r="AB84" s="14"/>
      <c r="AC84" s="14"/>
      <c r="AD84" s="14">
        <f>VLOOKUP(A:A,[1]TDSheet!$A:$AD,30,0)</f>
        <v>0</v>
      </c>
      <c r="AE84" s="14">
        <f>VLOOKUP(A:A,[1]TDSheet!$A:$AE,31,0)</f>
        <v>90.448399999999992</v>
      </c>
      <c r="AF84" s="14">
        <f>VLOOKUP(A:A,[1]TDSheet!$A:$AF,32,0)</f>
        <v>81.047599999999989</v>
      </c>
      <c r="AG84" s="14">
        <f>VLOOKUP(A:A,[1]TDSheet!$A:$AG,33,0)</f>
        <v>93.152200000000022</v>
      </c>
      <c r="AH84" s="14">
        <f>VLOOKUP(A:A,[4]TDSheet!$A:$D,4,0)</f>
        <v>91.343000000000004</v>
      </c>
      <c r="AI84" s="14" t="e">
        <f>VLOOKUP(A:A,[1]TDSheet!$A:$AI,35,0)</f>
        <v>#N/A</v>
      </c>
      <c r="AJ84" s="14">
        <f t="shared" si="23"/>
        <v>0</v>
      </c>
      <c r="AK84" s="14"/>
      <c r="AL84" s="14"/>
      <c r="AM84" s="14">
        <f t="shared" si="24"/>
        <v>231</v>
      </c>
      <c r="AN84" s="14"/>
      <c r="AO84" s="14"/>
    </row>
    <row r="85" spans="1:41" s="1" customFormat="1" ht="11.1" customHeight="1" outlineLevel="1" x14ac:dyDescent="0.2">
      <c r="A85" s="7" t="s">
        <v>87</v>
      </c>
      <c r="B85" s="7" t="s">
        <v>8</v>
      </c>
      <c r="C85" s="8">
        <v>222.637</v>
      </c>
      <c r="D85" s="8">
        <v>464.762</v>
      </c>
      <c r="E85" s="8">
        <v>277.226</v>
      </c>
      <c r="F85" s="8">
        <v>297.69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4">
        <f>VLOOKUP(A:A,[2]TDSheet!$A:$F,6,0)</f>
        <v>280.93200000000002</v>
      </c>
      <c r="K85" s="14">
        <f t="shared" si="19"/>
        <v>-3.7060000000000173</v>
      </c>
      <c r="L85" s="14">
        <f>VLOOKUP(A:A,[1]TDSheet!$A:$M,13,0)</f>
        <v>0</v>
      </c>
      <c r="M85" s="14">
        <f>VLOOKUP(A:A,[1]TDSheet!$A:$N,14,0)</f>
        <v>50</v>
      </c>
      <c r="N85" s="14">
        <f>VLOOKUP(A:A,[1]TDSheet!$A:$X,24,0)</f>
        <v>50</v>
      </c>
      <c r="O85" s="14">
        <f>VLOOKUP(A:A,[3]TDSheet!$A:$C,3,0)</f>
        <v>201</v>
      </c>
      <c r="P85" s="14"/>
      <c r="Q85" s="14"/>
      <c r="R85" s="14"/>
      <c r="S85" s="14"/>
      <c r="T85" s="14"/>
      <c r="U85" s="16"/>
      <c r="V85" s="16"/>
      <c r="W85" s="14">
        <f t="shared" si="20"/>
        <v>55.4452</v>
      </c>
      <c r="X85" s="16"/>
      <c r="Y85" s="17">
        <f t="shared" si="21"/>
        <v>7.1726677872926778</v>
      </c>
      <c r="Z85" s="14">
        <f t="shared" si="22"/>
        <v>5.3690851507434365</v>
      </c>
      <c r="AA85" s="14">
        <v>0</v>
      </c>
      <c r="AB85" s="14"/>
      <c r="AC85" s="14"/>
      <c r="AD85" s="14">
        <f>VLOOKUP(A:A,[1]TDSheet!$A:$AD,30,0)</f>
        <v>0</v>
      </c>
      <c r="AE85" s="14">
        <f>VLOOKUP(A:A,[1]TDSheet!$A:$AE,31,0)</f>
        <v>76.28</v>
      </c>
      <c r="AF85" s="14">
        <f>VLOOKUP(A:A,[1]TDSheet!$A:$AF,32,0)</f>
        <v>68.226000000000013</v>
      </c>
      <c r="AG85" s="14">
        <f>VLOOKUP(A:A,[1]TDSheet!$A:$AG,33,0)</f>
        <v>67.166200000000003</v>
      </c>
      <c r="AH85" s="14">
        <f>VLOOKUP(A:A,[4]TDSheet!$A:$D,4,0)</f>
        <v>49.475000000000001</v>
      </c>
      <c r="AI85" s="14" t="e">
        <f>VLOOKUP(A:A,[1]TDSheet!$A:$AI,35,0)</f>
        <v>#N/A</v>
      </c>
      <c r="AJ85" s="14">
        <f t="shared" si="23"/>
        <v>0</v>
      </c>
      <c r="AK85" s="14"/>
      <c r="AL85" s="14"/>
      <c r="AM85" s="14">
        <f t="shared" si="24"/>
        <v>201</v>
      </c>
      <c r="AN85" s="14"/>
      <c r="AO85" s="14"/>
    </row>
    <row r="86" spans="1:41" s="1" customFormat="1" ht="11.1" customHeight="1" outlineLevel="1" x14ac:dyDescent="0.2">
      <c r="A86" s="7" t="s">
        <v>88</v>
      </c>
      <c r="B86" s="7" t="s">
        <v>8</v>
      </c>
      <c r="C86" s="8">
        <v>322.27800000000002</v>
      </c>
      <c r="D86" s="8">
        <v>1483.681</v>
      </c>
      <c r="E86" s="8">
        <v>762.44299999999998</v>
      </c>
      <c r="F86" s="8">
        <v>791.43600000000004</v>
      </c>
      <c r="G86" s="1" t="str">
        <f>VLOOKUP(A:A,[1]TDSheet!$A:$G,7,0)</f>
        <v>ябл</v>
      </c>
      <c r="H86" s="1">
        <f>VLOOKUP(A:A,[1]TDSheet!$A:$H,8,0)</f>
        <v>1</v>
      </c>
      <c r="I86" s="1">
        <f>VLOOKUP(A:A,[1]TDSheet!$A:$I,9,0)</f>
        <v>40</v>
      </c>
      <c r="J86" s="14">
        <f>VLOOKUP(A:A,[2]TDSheet!$A:$F,6,0)</f>
        <v>765.35299999999995</v>
      </c>
      <c r="K86" s="14">
        <f t="shared" si="19"/>
        <v>-2.9099999999999682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VLOOKUP(A:A,[1]TDSheet!$A:$X,24,0)</f>
        <v>0</v>
      </c>
      <c r="O86" s="14">
        <f>VLOOKUP(A:A,[3]TDSheet!$A:$C,3,0)</f>
        <v>210</v>
      </c>
      <c r="P86" s="14"/>
      <c r="Q86" s="14"/>
      <c r="R86" s="14"/>
      <c r="S86" s="14"/>
      <c r="T86" s="14"/>
      <c r="U86" s="16"/>
      <c r="V86" s="16"/>
      <c r="W86" s="14">
        <f t="shared" si="20"/>
        <v>110.63640000000001</v>
      </c>
      <c r="X86" s="16"/>
      <c r="Y86" s="17">
        <f t="shared" si="21"/>
        <v>7.15348655596169</v>
      </c>
      <c r="Z86" s="14">
        <f t="shared" si="22"/>
        <v>7.15348655596169</v>
      </c>
      <c r="AA86" s="14">
        <f>VLOOKUP(A:A,[5]TDSheet!$A:$D,4,0)</f>
        <v>209.261</v>
      </c>
      <c r="AB86" s="14"/>
      <c r="AC86" s="14"/>
      <c r="AD86" s="14">
        <f>VLOOKUP(A:A,[1]TDSheet!$A:$AD,30,0)</f>
        <v>0</v>
      </c>
      <c r="AE86" s="14">
        <f>VLOOKUP(A:A,[1]TDSheet!$A:$AE,31,0)</f>
        <v>136.0292</v>
      </c>
      <c r="AF86" s="14">
        <f>VLOOKUP(A:A,[1]TDSheet!$A:$AF,32,0)</f>
        <v>126.0498</v>
      </c>
      <c r="AG86" s="14">
        <f>VLOOKUP(A:A,[1]TDSheet!$A:$AG,33,0)</f>
        <v>138.93220000000002</v>
      </c>
      <c r="AH86" s="14">
        <f>VLOOKUP(A:A,[4]TDSheet!$A:$D,4,0)</f>
        <v>103.944</v>
      </c>
      <c r="AI86" s="14" t="e">
        <f>VLOOKUP(A:A,[1]TDSheet!$A:$AI,35,0)</f>
        <v>#N/A</v>
      </c>
      <c r="AJ86" s="14">
        <f t="shared" si="23"/>
        <v>0</v>
      </c>
      <c r="AK86" s="14"/>
      <c r="AL86" s="14"/>
      <c r="AM86" s="14">
        <f t="shared" si="24"/>
        <v>210</v>
      </c>
      <c r="AN86" s="14"/>
      <c r="AO86" s="14"/>
    </row>
    <row r="87" spans="1:41" s="1" customFormat="1" ht="11.1" customHeight="1" outlineLevel="1" x14ac:dyDescent="0.2">
      <c r="A87" s="7" t="s">
        <v>89</v>
      </c>
      <c r="B87" s="7" t="s">
        <v>8</v>
      </c>
      <c r="C87" s="8">
        <v>247.25299999999999</v>
      </c>
      <c r="D87" s="8">
        <v>637.27700000000004</v>
      </c>
      <c r="E87" s="8">
        <v>425.803</v>
      </c>
      <c r="F87" s="8">
        <v>389.85500000000002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4">
        <f>VLOOKUP(A:A,[2]TDSheet!$A:$F,6,0)</f>
        <v>431.59199999999998</v>
      </c>
      <c r="K87" s="14">
        <f t="shared" si="19"/>
        <v>-5.7889999999999873</v>
      </c>
      <c r="L87" s="14">
        <f>VLOOKUP(A:A,[1]TDSheet!$A:$M,13,0)</f>
        <v>0</v>
      </c>
      <c r="M87" s="14">
        <f>VLOOKUP(A:A,[1]TDSheet!$A:$N,14,0)</f>
        <v>80</v>
      </c>
      <c r="N87" s="14">
        <f>VLOOKUP(A:A,[1]TDSheet!$A:$X,24,0)</f>
        <v>90</v>
      </c>
      <c r="O87" s="14">
        <f>VLOOKUP(A:A,[3]TDSheet!$A:$C,3,0)</f>
        <v>146</v>
      </c>
      <c r="P87" s="14"/>
      <c r="Q87" s="14"/>
      <c r="R87" s="14"/>
      <c r="S87" s="14"/>
      <c r="T87" s="14"/>
      <c r="U87" s="16"/>
      <c r="V87" s="16"/>
      <c r="W87" s="14">
        <f t="shared" si="20"/>
        <v>85.160600000000002</v>
      </c>
      <c r="X87" s="16"/>
      <c r="Y87" s="17">
        <f t="shared" si="21"/>
        <v>6.5741082143620408</v>
      </c>
      <c r="Z87" s="14">
        <f t="shared" si="22"/>
        <v>4.5778799116023139</v>
      </c>
      <c r="AA87" s="14">
        <v>0</v>
      </c>
      <c r="AB87" s="14"/>
      <c r="AC87" s="14"/>
      <c r="AD87" s="14">
        <f>VLOOKUP(A:A,[1]TDSheet!$A:$AD,30,0)</f>
        <v>0</v>
      </c>
      <c r="AE87" s="14">
        <f>VLOOKUP(A:A,[1]TDSheet!$A:$AE,31,0)</f>
        <v>109.45539999999998</v>
      </c>
      <c r="AF87" s="14">
        <f>VLOOKUP(A:A,[1]TDSheet!$A:$AF,32,0)</f>
        <v>91.866799999999984</v>
      </c>
      <c r="AG87" s="14">
        <f>VLOOKUP(A:A,[1]TDSheet!$A:$AG,33,0)</f>
        <v>98.372799999999998</v>
      </c>
      <c r="AH87" s="14">
        <f>VLOOKUP(A:A,[4]TDSheet!$A:$D,4,0)</f>
        <v>77.254999999999995</v>
      </c>
      <c r="AI87" s="14" t="e">
        <f>VLOOKUP(A:A,[1]TDSheet!$A:$AI,35,0)</f>
        <v>#N/A</v>
      </c>
      <c r="AJ87" s="14">
        <f t="shared" si="23"/>
        <v>0</v>
      </c>
      <c r="AK87" s="14"/>
      <c r="AL87" s="14"/>
      <c r="AM87" s="14">
        <f t="shared" si="24"/>
        <v>146</v>
      </c>
      <c r="AN87" s="14"/>
      <c r="AO87" s="14"/>
    </row>
    <row r="88" spans="1:41" s="1" customFormat="1" ht="11.1" customHeight="1" outlineLevel="1" x14ac:dyDescent="0.2">
      <c r="A88" s="7" t="s">
        <v>90</v>
      </c>
      <c r="B88" s="7" t="s">
        <v>14</v>
      </c>
      <c r="C88" s="8">
        <v>-1</v>
      </c>
      <c r="D88" s="8">
        <v>111</v>
      </c>
      <c r="E88" s="8">
        <v>34</v>
      </c>
      <c r="F88" s="8">
        <v>52</v>
      </c>
      <c r="G88" s="13" t="str">
        <f>VLOOKUP(A:A,[1]TDSheet!$A:$G,7,0)</f>
        <v>дк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50</v>
      </c>
      <c r="K88" s="14">
        <f t="shared" si="19"/>
        <v>-16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VLOOKUP(A:A,[1]TDSheet!$A:$X,24,0)</f>
        <v>50</v>
      </c>
      <c r="O88" s="14">
        <f>VLOOKUP(A:A,[3]TDSheet!$A:$C,3,0)</f>
        <v>36.6</v>
      </c>
      <c r="P88" s="14"/>
      <c r="Q88" s="14"/>
      <c r="R88" s="14"/>
      <c r="S88" s="14"/>
      <c r="T88" s="14"/>
      <c r="U88" s="16"/>
      <c r="V88" s="16"/>
      <c r="W88" s="14">
        <f t="shared" si="20"/>
        <v>6.8</v>
      </c>
      <c r="X88" s="16"/>
      <c r="Y88" s="17">
        <f t="shared" si="21"/>
        <v>15</v>
      </c>
      <c r="Z88" s="14">
        <f t="shared" si="22"/>
        <v>7.6470588235294121</v>
      </c>
      <c r="AA88" s="14">
        <v>0</v>
      </c>
      <c r="AB88" s="14"/>
      <c r="AC88" s="14"/>
      <c r="AD88" s="14">
        <f>VLOOKUP(A:A,[1]TDSheet!$A:$AD,30,0)</f>
        <v>0</v>
      </c>
      <c r="AE88" s="14">
        <f>VLOOKUP(A:A,[1]TDSheet!$A:$AE,31,0)</f>
        <v>7</v>
      </c>
      <c r="AF88" s="14">
        <f>VLOOKUP(A:A,[1]TDSheet!$A:$AF,32,0)</f>
        <v>5</v>
      </c>
      <c r="AG88" s="14">
        <f>VLOOKUP(A:A,[1]TDSheet!$A:$AG,33,0)</f>
        <v>6.6</v>
      </c>
      <c r="AH88" s="14">
        <f>VLOOKUP(A:A,[4]TDSheet!$A:$D,4,0)</f>
        <v>14</v>
      </c>
      <c r="AI88" s="14" t="str">
        <f>VLOOKUP(A:A,[1]TDSheet!$A:$AI,35,0)</f>
        <v>ф50</v>
      </c>
      <c r="AJ88" s="14">
        <f t="shared" si="23"/>
        <v>0</v>
      </c>
      <c r="AK88" s="14"/>
      <c r="AL88" s="14"/>
      <c r="AM88" s="14">
        <f t="shared" si="24"/>
        <v>21.96</v>
      </c>
      <c r="AN88" s="14"/>
      <c r="AO88" s="14"/>
    </row>
    <row r="89" spans="1:41" s="1" customFormat="1" ht="11.1" customHeight="1" outlineLevel="1" x14ac:dyDescent="0.2">
      <c r="A89" s="7" t="s">
        <v>91</v>
      </c>
      <c r="B89" s="7" t="s">
        <v>14</v>
      </c>
      <c r="C89" s="8">
        <v>11</v>
      </c>
      <c r="D89" s="8">
        <v>578</v>
      </c>
      <c r="E89" s="8">
        <v>183</v>
      </c>
      <c r="F89" s="8">
        <v>404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4">
        <f>VLOOKUP(A:A,[2]TDSheet!$A:$F,6,0)</f>
        <v>202</v>
      </c>
      <c r="K89" s="14">
        <f t="shared" si="19"/>
        <v>-19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VLOOKUP(A:A,[1]TDSheet!$A:$X,24,0)</f>
        <v>30</v>
      </c>
      <c r="O89" s="14">
        <f>VLOOKUP(A:A,[3]TDSheet!$A:$C,3,0)</f>
        <v>51.6</v>
      </c>
      <c r="P89" s="14"/>
      <c r="Q89" s="14"/>
      <c r="R89" s="14"/>
      <c r="S89" s="14"/>
      <c r="T89" s="14"/>
      <c r="U89" s="16"/>
      <c r="V89" s="16"/>
      <c r="W89" s="14">
        <f t="shared" si="20"/>
        <v>36.6</v>
      </c>
      <c r="X89" s="16"/>
      <c r="Y89" s="17">
        <f t="shared" si="21"/>
        <v>11.857923497267759</v>
      </c>
      <c r="Z89" s="14">
        <f t="shared" si="22"/>
        <v>11.038251366120218</v>
      </c>
      <c r="AA89" s="14">
        <v>0</v>
      </c>
      <c r="AB89" s="14"/>
      <c r="AC89" s="14"/>
      <c r="AD89" s="14">
        <f>VLOOKUP(A:A,[1]TDSheet!$A:$AD,30,0)</f>
        <v>0</v>
      </c>
      <c r="AE89" s="14">
        <f>VLOOKUP(A:A,[1]TDSheet!$A:$AE,31,0)</f>
        <v>7.2</v>
      </c>
      <c r="AF89" s="14">
        <f>VLOOKUP(A:A,[1]TDSheet!$A:$AF,32,0)</f>
        <v>7.6</v>
      </c>
      <c r="AG89" s="14">
        <f>VLOOKUP(A:A,[1]TDSheet!$A:$AG,33,0)</f>
        <v>11</v>
      </c>
      <c r="AH89" s="14">
        <f>VLOOKUP(A:A,[4]TDSheet!$A:$D,4,0)</f>
        <v>42</v>
      </c>
      <c r="AI89" s="14" t="str">
        <f>VLOOKUP(A:A,[1]TDSheet!$A:$AI,35,0)</f>
        <v>ф</v>
      </c>
      <c r="AJ89" s="14">
        <f t="shared" si="23"/>
        <v>0</v>
      </c>
      <c r="AK89" s="14"/>
      <c r="AL89" s="14"/>
      <c r="AM89" s="14">
        <f t="shared" si="24"/>
        <v>30.96</v>
      </c>
      <c r="AN89" s="14"/>
      <c r="AO89" s="14"/>
    </row>
    <row r="90" spans="1:41" s="1" customFormat="1" ht="11.1" customHeight="1" outlineLevel="1" x14ac:dyDescent="0.2">
      <c r="A90" s="7" t="s">
        <v>92</v>
      </c>
      <c r="B90" s="7" t="s">
        <v>14</v>
      </c>
      <c r="C90" s="8">
        <v>16</v>
      </c>
      <c r="D90" s="8">
        <v>796</v>
      </c>
      <c r="E90" s="8">
        <v>202</v>
      </c>
      <c r="F90" s="8">
        <v>608</v>
      </c>
      <c r="G90" s="1" t="str">
        <f>VLOOKUP(A:A,[1]TDSheet!$A:$G,7,0)</f>
        <v>ябл</v>
      </c>
      <c r="H90" s="1">
        <f>VLOOKUP(A:A,[1]TDSheet!$A:$H,8,0)</f>
        <v>0.6</v>
      </c>
      <c r="I90" s="1">
        <f>VLOOKUP(A:A,[1]TDSheet!$A:$I,9,0)</f>
        <v>60</v>
      </c>
      <c r="J90" s="14">
        <f>VLOOKUP(A:A,[2]TDSheet!$A:$F,6,0)</f>
        <v>237</v>
      </c>
      <c r="K90" s="14">
        <f t="shared" si="19"/>
        <v>-35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VLOOKUP(A:A,[1]TDSheet!$A:$X,24,0)</f>
        <v>0</v>
      </c>
      <c r="O90" s="14">
        <f>VLOOKUP(A:A,[3]TDSheet!$A:$C,3,0)</f>
        <v>54.9</v>
      </c>
      <c r="P90" s="14"/>
      <c r="Q90" s="14"/>
      <c r="R90" s="14"/>
      <c r="S90" s="14"/>
      <c r="T90" s="14"/>
      <c r="U90" s="16"/>
      <c r="V90" s="16"/>
      <c r="W90" s="14">
        <f t="shared" si="20"/>
        <v>40.4</v>
      </c>
      <c r="X90" s="16"/>
      <c r="Y90" s="17">
        <f t="shared" si="21"/>
        <v>15.04950495049505</v>
      </c>
      <c r="Z90" s="14">
        <f t="shared" si="22"/>
        <v>15.04950495049505</v>
      </c>
      <c r="AA90" s="14">
        <v>0</v>
      </c>
      <c r="AB90" s="14"/>
      <c r="AC90" s="14"/>
      <c r="AD90" s="14">
        <f>VLOOKUP(A:A,[1]TDSheet!$A:$AD,30,0)</f>
        <v>0</v>
      </c>
      <c r="AE90" s="14">
        <f>VLOOKUP(A:A,[1]TDSheet!$A:$AE,31,0)</f>
        <v>13</v>
      </c>
      <c r="AF90" s="14">
        <f>VLOOKUP(A:A,[1]TDSheet!$A:$AF,32,0)</f>
        <v>14.6</v>
      </c>
      <c r="AG90" s="14">
        <f>VLOOKUP(A:A,[1]TDSheet!$A:$AG,33,0)</f>
        <v>23</v>
      </c>
      <c r="AH90" s="14">
        <f>VLOOKUP(A:A,[4]TDSheet!$A:$D,4,0)</f>
        <v>68</v>
      </c>
      <c r="AI90" s="14" t="str">
        <f>VLOOKUP(A:A,[1]TDSheet!$A:$AI,35,0)</f>
        <v>ф</v>
      </c>
      <c r="AJ90" s="14">
        <f t="shared" si="23"/>
        <v>0</v>
      </c>
      <c r="AK90" s="14"/>
      <c r="AL90" s="14"/>
      <c r="AM90" s="14">
        <f t="shared" si="24"/>
        <v>32.94</v>
      </c>
      <c r="AN90" s="14"/>
      <c r="AO90" s="14"/>
    </row>
    <row r="91" spans="1:41" s="1" customFormat="1" ht="11.1" customHeight="1" outlineLevel="1" x14ac:dyDescent="0.2">
      <c r="A91" s="7" t="s">
        <v>93</v>
      </c>
      <c r="B91" s="7" t="s">
        <v>8</v>
      </c>
      <c r="C91" s="8">
        <v>166.315</v>
      </c>
      <c r="D91" s="8">
        <v>226.358</v>
      </c>
      <c r="E91" s="8">
        <v>229.56700000000001</v>
      </c>
      <c r="F91" s="8">
        <v>159.048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30</v>
      </c>
      <c r="J91" s="14">
        <f>VLOOKUP(A:A,[2]TDSheet!$A:$F,6,0)</f>
        <v>221.738</v>
      </c>
      <c r="K91" s="14">
        <f t="shared" si="19"/>
        <v>7.8290000000000077</v>
      </c>
      <c r="L91" s="14">
        <f>VLOOKUP(A:A,[1]TDSheet!$A:$M,13,0)</f>
        <v>0</v>
      </c>
      <c r="M91" s="14">
        <f>VLOOKUP(A:A,[1]TDSheet!$A:$N,14,0)</f>
        <v>40</v>
      </c>
      <c r="N91" s="14">
        <f>VLOOKUP(A:A,[1]TDSheet!$A:$X,24,0)</f>
        <v>90</v>
      </c>
      <c r="O91" s="14">
        <f>VLOOKUP(A:A,[3]TDSheet!$A:$C,3,0)</f>
        <v>147</v>
      </c>
      <c r="P91" s="14"/>
      <c r="Q91" s="14"/>
      <c r="R91" s="14"/>
      <c r="S91" s="14"/>
      <c r="T91" s="14"/>
      <c r="U91" s="16"/>
      <c r="V91" s="16"/>
      <c r="W91" s="14">
        <f t="shared" si="20"/>
        <v>45.913400000000003</v>
      </c>
      <c r="X91" s="16"/>
      <c r="Y91" s="17">
        <f t="shared" si="21"/>
        <v>6.2955041447594819</v>
      </c>
      <c r="Z91" s="14">
        <f t="shared" si="22"/>
        <v>3.4640867372052599</v>
      </c>
      <c r="AA91" s="14">
        <v>0</v>
      </c>
      <c r="AB91" s="14"/>
      <c r="AC91" s="14"/>
      <c r="AD91" s="14">
        <f>VLOOKUP(A:A,[1]TDSheet!$A:$AD,30,0)</f>
        <v>0</v>
      </c>
      <c r="AE91" s="14">
        <f>VLOOKUP(A:A,[1]TDSheet!$A:$AE,31,0)</f>
        <v>48.338999999999999</v>
      </c>
      <c r="AF91" s="14">
        <f>VLOOKUP(A:A,[1]TDSheet!$A:$AF,32,0)</f>
        <v>46.483600000000003</v>
      </c>
      <c r="AG91" s="14">
        <f>VLOOKUP(A:A,[1]TDSheet!$A:$AG,33,0)</f>
        <v>48.116</v>
      </c>
      <c r="AH91" s="14">
        <f>VLOOKUP(A:A,[4]TDSheet!$A:$D,4,0)</f>
        <v>50.823999999999998</v>
      </c>
      <c r="AI91" s="14" t="e">
        <f>VLOOKUP(A:A,[1]TDSheet!$A:$AI,35,0)</f>
        <v>#N/A</v>
      </c>
      <c r="AJ91" s="14">
        <f t="shared" si="23"/>
        <v>0</v>
      </c>
      <c r="AK91" s="14"/>
      <c r="AL91" s="14"/>
      <c r="AM91" s="14">
        <f t="shared" si="24"/>
        <v>147</v>
      </c>
      <c r="AN91" s="14"/>
      <c r="AO91" s="14"/>
    </row>
    <row r="92" spans="1:41" s="1" customFormat="1" ht="11.1" customHeight="1" outlineLevel="1" x14ac:dyDescent="0.2">
      <c r="A92" s="7" t="s">
        <v>94</v>
      </c>
      <c r="B92" s="7" t="s">
        <v>8</v>
      </c>
      <c r="C92" s="8">
        <v>96.141000000000005</v>
      </c>
      <c r="D92" s="8">
        <v>5.3869999999999996</v>
      </c>
      <c r="E92" s="8">
        <v>51.191000000000003</v>
      </c>
      <c r="F92" s="8">
        <v>46.3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50</v>
      </c>
      <c r="J92" s="14">
        <f>VLOOKUP(A:A,[2]TDSheet!$A:$F,6,0)</f>
        <v>53.552999999999997</v>
      </c>
      <c r="K92" s="14">
        <f t="shared" si="19"/>
        <v>-2.3619999999999948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VLOOKUP(A:A,[1]TDSheet!$A:$X,24,0)</f>
        <v>20</v>
      </c>
      <c r="O92" s="14">
        <f>VLOOKUP(A:A,[3]TDSheet!$A:$C,3,0)</f>
        <v>0</v>
      </c>
      <c r="P92" s="14"/>
      <c r="Q92" s="14"/>
      <c r="R92" s="14"/>
      <c r="S92" s="14"/>
      <c r="T92" s="14"/>
      <c r="U92" s="16"/>
      <c r="V92" s="16"/>
      <c r="W92" s="14">
        <f t="shared" si="20"/>
        <v>10.238200000000001</v>
      </c>
      <c r="X92" s="16"/>
      <c r="Y92" s="17">
        <f t="shared" si="21"/>
        <v>6.4757476900236357</v>
      </c>
      <c r="Z92" s="14">
        <f t="shared" si="22"/>
        <v>4.5222793069094172</v>
      </c>
      <c r="AA92" s="14">
        <v>0</v>
      </c>
      <c r="AB92" s="14"/>
      <c r="AC92" s="14"/>
      <c r="AD92" s="14">
        <f>VLOOKUP(A:A,[1]TDSheet!$A:$AD,30,0)</f>
        <v>0</v>
      </c>
      <c r="AE92" s="14">
        <f>VLOOKUP(A:A,[1]TDSheet!$A:$AE,31,0)</f>
        <v>13.124199999999998</v>
      </c>
      <c r="AF92" s="14">
        <f>VLOOKUP(A:A,[1]TDSheet!$A:$AF,32,0)</f>
        <v>11.5602</v>
      </c>
      <c r="AG92" s="14">
        <f>VLOOKUP(A:A,[1]TDSheet!$A:$AG,33,0)</f>
        <v>8.3274000000000008</v>
      </c>
      <c r="AH92" s="14">
        <f>VLOOKUP(A:A,[4]TDSheet!$A:$D,4,0)</f>
        <v>13.429</v>
      </c>
      <c r="AI92" s="14" t="str">
        <f>VLOOKUP(A:A,[1]TDSheet!$A:$AI,35,0)</f>
        <v>увел</v>
      </c>
      <c r="AJ92" s="14">
        <f t="shared" si="23"/>
        <v>0</v>
      </c>
      <c r="AK92" s="14"/>
      <c r="AL92" s="14"/>
      <c r="AM92" s="14">
        <f t="shared" si="24"/>
        <v>0</v>
      </c>
      <c r="AN92" s="14"/>
      <c r="AO92" s="14"/>
    </row>
    <row r="93" spans="1:41" s="1" customFormat="1" ht="11.1" customHeight="1" outlineLevel="1" x14ac:dyDescent="0.2">
      <c r="A93" s="7" t="s">
        <v>95</v>
      </c>
      <c r="B93" s="7" t="s">
        <v>14</v>
      </c>
      <c r="C93" s="8">
        <v>107</v>
      </c>
      <c r="D93" s="8">
        <v>1629</v>
      </c>
      <c r="E93" s="8">
        <v>322</v>
      </c>
      <c r="F93" s="8">
        <v>737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4">
        <f>VLOOKUP(A:A,[2]TDSheet!$A:$F,6,0)</f>
        <v>323</v>
      </c>
      <c r="K93" s="14">
        <f t="shared" si="19"/>
        <v>-1</v>
      </c>
      <c r="L93" s="14">
        <f>VLOOKUP(A:A,[1]TDSheet!$A:$M,13,0)</f>
        <v>0</v>
      </c>
      <c r="M93" s="14">
        <f>VLOOKUP(A:A,[1]TDSheet!$A:$N,14,0)</f>
        <v>0</v>
      </c>
      <c r="N93" s="14">
        <f>VLOOKUP(A:A,[1]TDSheet!$A:$X,24,0)</f>
        <v>50</v>
      </c>
      <c r="O93" s="14">
        <f>VLOOKUP(A:A,[3]TDSheet!$A:$C,3,0)</f>
        <v>71.099999999999994</v>
      </c>
      <c r="P93" s="14"/>
      <c r="Q93" s="14"/>
      <c r="R93" s="14"/>
      <c r="S93" s="14"/>
      <c r="T93" s="14"/>
      <c r="U93" s="16"/>
      <c r="V93" s="16"/>
      <c r="W93" s="14">
        <f t="shared" si="20"/>
        <v>64.400000000000006</v>
      </c>
      <c r="X93" s="16"/>
      <c r="Y93" s="17">
        <f t="shared" si="21"/>
        <v>12.220496894409937</v>
      </c>
      <c r="Z93" s="14">
        <f t="shared" si="22"/>
        <v>11.444099378881987</v>
      </c>
      <c r="AA93" s="14">
        <v>0</v>
      </c>
      <c r="AB93" s="14"/>
      <c r="AC93" s="14"/>
      <c r="AD93" s="14">
        <f>VLOOKUP(A:A,[1]TDSheet!$A:$AD,30,0)</f>
        <v>0</v>
      </c>
      <c r="AE93" s="14">
        <f>VLOOKUP(A:A,[1]TDSheet!$A:$AE,31,0)</f>
        <v>43</v>
      </c>
      <c r="AF93" s="14">
        <f>VLOOKUP(A:A,[1]TDSheet!$A:$AF,32,0)</f>
        <v>41.2</v>
      </c>
      <c r="AG93" s="14">
        <f>VLOOKUP(A:A,[1]TDSheet!$A:$AG,33,0)</f>
        <v>57.2</v>
      </c>
      <c r="AH93" s="14">
        <f>VLOOKUP(A:A,[4]TDSheet!$A:$D,4,0)</f>
        <v>79</v>
      </c>
      <c r="AI93" s="14" t="str">
        <f>VLOOKUP(A:A,[1]TDSheet!$A:$AI,35,0)</f>
        <v>ф</v>
      </c>
      <c r="AJ93" s="14">
        <f t="shared" si="23"/>
        <v>0</v>
      </c>
      <c r="AK93" s="14"/>
      <c r="AL93" s="14"/>
      <c r="AM93" s="14">
        <f t="shared" si="24"/>
        <v>42.66</v>
      </c>
      <c r="AN93" s="14"/>
      <c r="AO93" s="14"/>
    </row>
    <row r="94" spans="1:41" s="1" customFormat="1" ht="11.1" customHeight="1" outlineLevel="1" x14ac:dyDescent="0.2">
      <c r="A94" s="7" t="s">
        <v>96</v>
      </c>
      <c r="B94" s="7" t="s">
        <v>14</v>
      </c>
      <c r="C94" s="8">
        <v>87</v>
      </c>
      <c r="D94" s="8">
        <v>1096</v>
      </c>
      <c r="E94" s="8">
        <v>405</v>
      </c>
      <c r="F94" s="8">
        <v>631</v>
      </c>
      <c r="G94" s="1" t="str">
        <f>VLOOKUP(A:A,[1]TDSheet!$A:$G,7,0)</f>
        <v>ябл,дк</v>
      </c>
      <c r="H94" s="1">
        <f>VLOOKUP(A:A,[1]TDSheet!$A:$H,8,0)</f>
        <v>0.6</v>
      </c>
      <c r="I94" s="1">
        <f>VLOOKUP(A:A,[1]TDSheet!$A:$I,9,0)</f>
        <v>60</v>
      </c>
      <c r="J94" s="14">
        <f>VLOOKUP(A:A,[2]TDSheet!$A:$F,6,0)</f>
        <v>431</v>
      </c>
      <c r="K94" s="14">
        <f t="shared" si="19"/>
        <v>-26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VLOOKUP(A:A,[1]TDSheet!$A:$X,24,0)</f>
        <v>70</v>
      </c>
      <c r="O94" s="14">
        <f>VLOOKUP(A:A,[3]TDSheet!$A:$C,3,0)</f>
        <v>71.099999999999994</v>
      </c>
      <c r="P94" s="14"/>
      <c r="Q94" s="14"/>
      <c r="R94" s="14"/>
      <c r="S94" s="14"/>
      <c r="T94" s="14"/>
      <c r="U94" s="16"/>
      <c r="V94" s="16"/>
      <c r="W94" s="14">
        <f t="shared" si="20"/>
        <v>81</v>
      </c>
      <c r="X94" s="16"/>
      <c r="Y94" s="17">
        <f t="shared" si="21"/>
        <v>8.6543209876543212</v>
      </c>
      <c r="Z94" s="14">
        <f t="shared" si="22"/>
        <v>7.7901234567901234</v>
      </c>
      <c r="AA94" s="14">
        <v>0</v>
      </c>
      <c r="AB94" s="14"/>
      <c r="AC94" s="14"/>
      <c r="AD94" s="14">
        <f>VLOOKUP(A:A,[1]TDSheet!$A:$AD,30,0)</f>
        <v>0</v>
      </c>
      <c r="AE94" s="14">
        <f>VLOOKUP(A:A,[1]TDSheet!$A:$AE,31,0)</f>
        <v>45</v>
      </c>
      <c r="AF94" s="14">
        <f>VLOOKUP(A:A,[1]TDSheet!$A:$AF,32,0)</f>
        <v>43.8</v>
      </c>
      <c r="AG94" s="14">
        <f>VLOOKUP(A:A,[1]TDSheet!$A:$AG,33,0)</f>
        <v>57.4</v>
      </c>
      <c r="AH94" s="14">
        <f>VLOOKUP(A:A,[4]TDSheet!$A:$D,4,0)</f>
        <v>91</v>
      </c>
      <c r="AI94" s="14" t="str">
        <f>VLOOKUP(A:A,[1]TDSheet!$A:$AI,35,0)</f>
        <v>ф</v>
      </c>
      <c r="AJ94" s="14">
        <f t="shared" si="23"/>
        <v>0</v>
      </c>
      <c r="AK94" s="14"/>
      <c r="AL94" s="14"/>
      <c r="AM94" s="14">
        <f t="shared" si="24"/>
        <v>42.66</v>
      </c>
      <c r="AN94" s="14"/>
      <c r="AO94" s="14"/>
    </row>
    <row r="95" spans="1:41" s="1" customFormat="1" ht="11.1" customHeight="1" outlineLevel="1" x14ac:dyDescent="0.2">
      <c r="A95" s="7" t="s">
        <v>97</v>
      </c>
      <c r="B95" s="7" t="s">
        <v>14</v>
      </c>
      <c r="C95" s="8">
        <v>1156</v>
      </c>
      <c r="D95" s="8">
        <v>7371</v>
      </c>
      <c r="E95" s="8">
        <v>1756</v>
      </c>
      <c r="F95" s="8">
        <v>2004</v>
      </c>
      <c r="G95" s="1">
        <f>VLOOKUP(A:A,[1]TDSheet!$A:$G,7,0)</f>
        <v>0</v>
      </c>
      <c r="H95" s="1">
        <f>VLOOKUP(A:A,[1]TDSheet!$A:$H,8,0)</f>
        <v>0.28000000000000003</v>
      </c>
      <c r="I95" s="1">
        <f>VLOOKUP(A:A,[1]TDSheet!$A:$I,9,0)</f>
        <v>35</v>
      </c>
      <c r="J95" s="14">
        <f>VLOOKUP(A:A,[2]TDSheet!$A:$F,6,0)</f>
        <v>1776</v>
      </c>
      <c r="K95" s="14">
        <f t="shared" si="19"/>
        <v>-20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VLOOKUP(A:A,[1]TDSheet!$A:$X,24,0)</f>
        <v>0</v>
      </c>
      <c r="O95" s="14">
        <f>VLOOKUP(A:A,[3]TDSheet!$A:$C,3,0)</f>
        <v>405</v>
      </c>
      <c r="P95" s="14"/>
      <c r="Q95" s="14"/>
      <c r="R95" s="14"/>
      <c r="S95" s="14"/>
      <c r="T95" s="14"/>
      <c r="U95" s="16"/>
      <c r="V95" s="16"/>
      <c r="W95" s="14">
        <f t="shared" si="20"/>
        <v>351.2</v>
      </c>
      <c r="X95" s="16"/>
      <c r="Y95" s="17">
        <f t="shared" si="21"/>
        <v>5.7061503416856496</v>
      </c>
      <c r="Z95" s="14">
        <f t="shared" si="22"/>
        <v>5.7061503416856496</v>
      </c>
      <c r="AA95" s="14">
        <v>0</v>
      </c>
      <c r="AB95" s="14"/>
      <c r="AC95" s="14"/>
      <c r="AD95" s="14">
        <f>VLOOKUP(A:A,[1]TDSheet!$A:$AD,30,0)</f>
        <v>0</v>
      </c>
      <c r="AE95" s="14">
        <f>VLOOKUP(A:A,[1]TDSheet!$A:$AE,31,0)</f>
        <v>389.8</v>
      </c>
      <c r="AF95" s="14">
        <f>VLOOKUP(A:A,[1]TDSheet!$A:$AF,32,0)</f>
        <v>390.8</v>
      </c>
      <c r="AG95" s="14">
        <f>VLOOKUP(A:A,[1]TDSheet!$A:$AG,33,0)</f>
        <v>407.6</v>
      </c>
      <c r="AH95" s="14">
        <f>VLOOKUP(A:A,[4]TDSheet!$A:$D,4,0)</f>
        <v>413</v>
      </c>
      <c r="AI95" s="14" t="str">
        <f>VLOOKUP(A:A,[1]TDSheet!$A:$AI,35,0)</f>
        <v>оконч</v>
      </c>
      <c r="AJ95" s="14">
        <f t="shared" si="23"/>
        <v>0</v>
      </c>
      <c r="AK95" s="14"/>
      <c r="AL95" s="14"/>
      <c r="AM95" s="14">
        <f t="shared" si="24"/>
        <v>113.4</v>
      </c>
      <c r="AN95" s="14"/>
      <c r="AO95" s="14"/>
    </row>
    <row r="96" spans="1:41" s="1" customFormat="1" ht="11.1" customHeight="1" outlineLevel="1" x14ac:dyDescent="0.2">
      <c r="A96" s="7" t="s">
        <v>98</v>
      </c>
      <c r="B96" s="7" t="s">
        <v>14</v>
      </c>
      <c r="C96" s="8">
        <v>273</v>
      </c>
      <c r="D96" s="8">
        <v>315</v>
      </c>
      <c r="E96" s="8">
        <v>278</v>
      </c>
      <c r="F96" s="8">
        <v>300</v>
      </c>
      <c r="G96" s="1">
        <f>VLOOKUP(A:A,[1]TDSheet!$A:$G,7,0)</f>
        <v>0</v>
      </c>
      <c r="H96" s="1">
        <f>VLOOKUP(A:A,[1]TDSheet!$A:$H,8,0)</f>
        <v>0.4</v>
      </c>
      <c r="I96" s="1" t="e">
        <f>VLOOKUP(A:A,[1]TDSheet!$A:$I,9,0)</f>
        <v>#N/A</v>
      </c>
      <c r="J96" s="14">
        <f>VLOOKUP(A:A,[2]TDSheet!$A:$F,6,0)</f>
        <v>291</v>
      </c>
      <c r="K96" s="14">
        <f t="shared" si="19"/>
        <v>-13</v>
      </c>
      <c r="L96" s="14">
        <f>VLOOKUP(A:A,[1]TDSheet!$A:$M,13,0)</f>
        <v>0</v>
      </c>
      <c r="M96" s="14">
        <f>VLOOKUP(A:A,[1]TDSheet!$A:$N,14,0)</f>
        <v>0</v>
      </c>
      <c r="N96" s="14">
        <f>VLOOKUP(A:A,[1]TDSheet!$A:$X,24,0)</f>
        <v>50</v>
      </c>
      <c r="O96" s="14">
        <f>VLOOKUP(A:A,[3]TDSheet!$A:$C,3,0)</f>
        <v>84</v>
      </c>
      <c r="P96" s="14"/>
      <c r="Q96" s="14"/>
      <c r="R96" s="14"/>
      <c r="S96" s="14"/>
      <c r="T96" s="14"/>
      <c r="U96" s="16"/>
      <c r="V96" s="16"/>
      <c r="W96" s="14">
        <f t="shared" si="20"/>
        <v>55.6</v>
      </c>
      <c r="X96" s="16"/>
      <c r="Y96" s="17">
        <f t="shared" si="21"/>
        <v>6.2949640287769784</v>
      </c>
      <c r="Z96" s="14">
        <f t="shared" si="22"/>
        <v>5.3956834532374103</v>
      </c>
      <c r="AA96" s="14">
        <v>0</v>
      </c>
      <c r="AB96" s="14"/>
      <c r="AC96" s="14"/>
      <c r="AD96" s="14">
        <f>VLOOKUP(A:A,[1]TDSheet!$A:$AD,30,0)</f>
        <v>0</v>
      </c>
      <c r="AE96" s="14">
        <f>VLOOKUP(A:A,[1]TDSheet!$A:$AE,31,0)</f>
        <v>103.8</v>
      </c>
      <c r="AF96" s="14">
        <f>VLOOKUP(A:A,[1]TDSheet!$A:$AF,32,0)</f>
        <v>83</v>
      </c>
      <c r="AG96" s="14">
        <f>VLOOKUP(A:A,[1]TDSheet!$A:$AG,33,0)</f>
        <v>69.599999999999994</v>
      </c>
      <c r="AH96" s="14">
        <f>VLOOKUP(A:A,[4]TDSheet!$A:$D,4,0)</f>
        <v>71</v>
      </c>
      <c r="AI96" s="14" t="e">
        <f>VLOOKUP(A:A,[1]TDSheet!$A:$AI,35,0)</f>
        <v>#N/A</v>
      </c>
      <c r="AJ96" s="14">
        <f t="shared" si="23"/>
        <v>0</v>
      </c>
      <c r="AK96" s="14"/>
      <c r="AL96" s="14"/>
      <c r="AM96" s="14">
        <f t="shared" si="24"/>
        <v>33.6</v>
      </c>
      <c r="AN96" s="14"/>
      <c r="AO96" s="14"/>
    </row>
    <row r="97" spans="1:41" s="1" customFormat="1" ht="11.1" customHeight="1" outlineLevel="1" x14ac:dyDescent="0.2">
      <c r="A97" s="7" t="s">
        <v>99</v>
      </c>
      <c r="B97" s="7" t="s">
        <v>14</v>
      </c>
      <c r="C97" s="8">
        <v>281</v>
      </c>
      <c r="D97" s="8">
        <v>476</v>
      </c>
      <c r="E97" s="8">
        <v>416</v>
      </c>
      <c r="F97" s="8">
        <v>325</v>
      </c>
      <c r="G97" s="1">
        <f>VLOOKUP(A:A,[1]TDSheet!$A:$G,7,0)</f>
        <v>0</v>
      </c>
      <c r="H97" s="1">
        <f>VLOOKUP(A:A,[1]TDSheet!$A:$H,8,0)</f>
        <v>0.33</v>
      </c>
      <c r="I97" s="1">
        <f>VLOOKUP(A:A,[1]TDSheet!$A:$I,9,0)</f>
        <v>60</v>
      </c>
      <c r="J97" s="14">
        <f>VLOOKUP(A:A,[2]TDSheet!$A:$F,6,0)</f>
        <v>430</v>
      </c>
      <c r="K97" s="14">
        <f t="shared" si="19"/>
        <v>-14</v>
      </c>
      <c r="L97" s="14">
        <f>VLOOKUP(A:A,[1]TDSheet!$A:$M,13,0)</f>
        <v>0</v>
      </c>
      <c r="M97" s="14">
        <f>VLOOKUP(A:A,[1]TDSheet!$A:$N,14,0)</f>
        <v>70</v>
      </c>
      <c r="N97" s="14">
        <f>VLOOKUP(A:A,[1]TDSheet!$A:$X,24,0)</f>
        <v>90</v>
      </c>
      <c r="O97" s="14">
        <f>VLOOKUP(A:A,[3]TDSheet!$A:$C,3,0)</f>
        <v>60</v>
      </c>
      <c r="P97" s="14"/>
      <c r="Q97" s="14"/>
      <c r="R97" s="14"/>
      <c r="S97" s="14"/>
      <c r="T97" s="14"/>
      <c r="U97" s="16"/>
      <c r="V97" s="16"/>
      <c r="W97" s="14">
        <f t="shared" si="20"/>
        <v>83.2</v>
      </c>
      <c r="X97" s="16"/>
      <c r="Y97" s="17">
        <f t="shared" si="21"/>
        <v>5.8293269230769225</v>
      </c>
      <c r="Z97" s="14">
        <f t="shared" si="22"/>
        <v>3.90625</v>
      </c>
      <c r="AA97" s="14">
        <v>0</v>
      </c>
      <c r="AB97" s="14"/>
      <c r="AC97" s="14"/>
      <c r="AD97" s="14">
        <f>VLOOKUP(A:A,[1]TDSheet!$A:$AD,30,0)</f>
        <v>0</v>
      </c>
      <c r="AE97" s="14">
        <f>VLOOKUP(A:A,[1]TDSheet!$A:$AE,31,0)</f>
        <v>119.6</v>
      </c>
      <c r="AF97" s="14">
        <f>VLOOKUP(A:A,[1]TDSheet!$A:$AF,32,0)</f>
        <v>102.2</v>
      </c>
      <c r="AG97" s="14">
        <f>VLOOKUP(A:A,[1]TDSheet!$A:$AG,33,0)</f>
        <v>94</v>
      </c>
      <c r="AH97" s="14">
        <f>VLOOKUP(A:A,[4]TDSheet!$A:$D,4,0)</f>
        <v>110</v>
      </c>
      <c r="AI97" s="14">
        <f>VLOOKUP(A:A,[1]TDSheet!$A:$AI,35,0)</f>
        <v>0</v>
      </c>
      <c r="AJ97" s="14">
        <f t="shared" si="23"/>
        <v>0</v>
      </c>
      <c r="AK97" s="14"/>
      <c r="AL97" s="14"/>
      <c r="AM97" s="14">
        <f t="shared" si="24"/>
        <v>19.8</v>
      </c>
      <c r="AN97" s="14"/>
      <c r="AO97" s="14"/>
    </row>
    <row r="98" spans="1:41" s="1" customFormat="1" ht="21.95" customHeight="1" outlineLevel="1" x14ac:dyDescent="0.2">
      <c r="A98" s="7" t="s">
        <v>100</v>
      </c>
      <c r="B98" s="7" t="s">
        <v>14</v>
      </c>
      <c r="C98" s="8">
        <v>132</v>
      </c>
      <c r="D98" s="8">
        <v>306</v>
      </c>
      <c r="E98" s="8">
        <v>253</v>
      </c>
      <c r="F98" s="8">
        <v>166</v>
      </c>
      <c r="G98" s="1">
        <f>VLOOKUP(A:A,[1]TDSheet!$A:$G,7,0)</f>
        <v>0</v>
      </c>
      <c r="H98" s="1">
        <f>VLOOKUP(A:A,[1]TDSheet!$A:$H,8,0)</f>
        <v>0.35</v>
      </c>
      <c r="I98" s="1" t="e">
        <f>VLOOKUP(A:A,[1]TDSheet!$A:$I,9,0)</f>
        <v>#N/A</v>
      </c>
      <c r="J98" s="14">
        <f>VLOOKUP(A:A,[2]TDSheet!$A:$F,6,0)</f>
        <v>287</v>
      </c>
      <c r="K98" s="14">
        <f t="shared" si="19"/>
        <v>-34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VLOOKUP(A:A,[1]TDSheet!$A:$X,24,0)</f>
        <v>50</v>
      </c>
      <c r="O98" s="14">
        <f>VLOOKUP(A:A,[3]TDSheet!$A:$C,3,0)</f>
        <v>76.5</v>
      </c>
      <c r="P98" s="14"/>
      <c r="Q98" s="14"/>
      <c r="R98" s="14"/>
      <c r="S98" s="14"/>
      <c r="T98" s="14"/>
      <c r="U98" s="16">
        <v>100</v>
      </c>
      <c r="V98" s="16"/>
      <c r="W98" s="14">
        <f t="shared" si="20"/>
        <v>50.6</v>
      </c>
      <c r="X98" s="16"/>
      <c r="Y98" s="17">
        <f t="shared" si="21"/>
        <v>6.2450592885375489</v>
      </c>
      <c r="Z98" s="14">
        <f t="shared" si="22"/>
        <v>3.2806324110671934</v>
      </c>
      <c r="AA98" s="14">
        <v>0</v>
      </c>
      <c r="AB98" s="14"/>
      <c r="AC98" s="14"/>
      <c r="AD98" s="14">
        <f>VLOOKUP(A:A,[1]TDSheet!$A:$AD,30,0)</f>
        <v>0</v>
      </c>
      <c r="AE98" s="14">
        <f>VLOOKUP(A:A,[1]TDSheet!$A:$AE,31,0)</f>
        <v>58.8</v>
      </c>
      <c r="AF98" s="14">
        <f>VLOOKUP(A:A,[1]TDSheet!$A:$AF,32,0)</f>
        <v>52.4</v>
      </c>
      <c r="AG98" s="14">
        <f>VLOOKUP(A:A,[1]TDSheet!$A:$AG,33,0)</f>
        <v>50.6</v>
      </c>
      <c r="AH98" s="14">
        <f>VLOOKUP(A:A,[4]TDSheet!$A:$D,4,0)</f>
        <v>47</v>
      </c>
      <c r="AI98" s="14" t="e">
        <f>VLOOKUP(A:A,[1]TDSheet!$A:$AI,35,0)</f>
        <v>#N/A</v>
      </c>
      <c r="AJ98" s="14">
        <f t="shared" si="23"/>
        <v>35</v>
      </c>
      <c r="AK98" s="14"/>
      <c r="AL98" s="14"/>
      <c r="AM98" s="14">
        <f t="shared" si="24"/>
        <v>26.774999999999999</v>
      </c>
      <c r="AN98" s="14"/>
      <c r="AO98" s="14"/>
    </row>
    <row r="99" spans="1:41" s="1" customFormat="1" ht="11.1" customHeight="1" outlineLevel="1" x14ac:dyDescent="0.2">
      <c r="A99" s="7" t="s">
        <v>114</v>
      </c>
      <c r="B99" s="7" t="s">
        <v>14</v>
      </c>
      <c r="C99" s="8">
        <v>9</v>
      </c>
      <c r="D99" s="8">
        <v>668</v>
      </c>
      <c r="E99" s="8">
        <v>196</v>
      </c>
      <c r="F99" s="8">
        <v>479</v>
      </c>
      <c r="G99" s="1" t="str">
        <f>VLOOKUP(A:A,[1]TDSheet!$A:$G,7,0)</f>
        <v>ябл</v>
      </c>
      <c r="H99" s="1">
        <f>VLOOKUP(A:A,[1]TDSheet!$A:$H,8,0)</f>
        <v>0.33</v>
      </c>
      <c r="I99" s="1" t="e">
        <f>VLOOKUP(A:A,[1]TDSheet!$A:$I,9,0)</f>
        <v>#N/A</v>
      </c>
      <c r="J99" s="14">
        <f>VLOOKUP(A:A,[2]TDSheet!$A:$F,6,0)</f>
        <v>227</v>
      </c>
      <c r="K99" s="14">
        <f t="shared" si="19"/>
        <v>-31</v>
      </c>
      <c r="L99" s="14">
        <f>VLOOKUP(A:A,[1]TDSheet!$A:$M,13,0)</f>
        <v>0</v>
      </c>
      <c r="M99" s="14">
        <f>VLOOKUP(A:A,[1]TDSheet!$A:$N,14,0)</f>
        <v>0</v>
      </c>
      <c r="N99" s="14">
        <f>VLOOKUP(A:A,[1]TDSheet!$A:$X,24,0)</f>
        <v>0</v>
      </c>
      <c r="O99" s="14">
        <f>VLOOKUP(A:A,[3]TDSheet!$A:$C,3,0)</f>
        <v>0</v>
      </c>
      <c r="P99" s="14"/>
      <c r="Q99" s="14"/>
      <c r="R99" s="14"/>
      <c r="S99" s="14"/>
      <c r="T99" s="14"/>
      <c r="U99" s="16"/>
      <c r="V99" s="16"/>
      <c r="W99" s="14">
        <f t="shared" si="20"/>
        <v>39.200000000000003</v>
      </c>
      <c r="X99" s="16"/>
      <c r="Y99" s="17">
        <f t="shared" si="21"/>
        <v>12.219387755102041</v>
      </c>
      <c r="Z99" s="14">
        <f t="shared" si="22"/>
        <v>12.219387755102041</v>
      </c>
      <c r="AA99" s="14">
        <v>0</v>
      </c>
      <c r="AB99" s="14"/>
      <c r="AC99" s="14"/>
      <c r="AD99" s="14">
        <f>VLOOKUP(A:A,[1]TDSheet!$A:$AD,30,0)</f>
        <v>0</v>
      </c>
      <c r="AE99" s="14">
        <f>VLOOKUP(A:A,[1]TDSheet!$A:$AE,31,0)</f>
        <v>4.8</v>
      </c>
      <c r="AF99" s="14">
        <f>VLOOKUP(A:A,[1]TDSheet!$A:$AF,32,0)</f>
        <v>6.8</v>
      </c>
      <c r="AG99" s="14">
        <f>VLOOKUP(A:A,[1]TDSheet!$A:$AG,33,0)</f>
        <v>15.2</v>
      </c>
      <c r="AH99" s="14">
        <f>VLOOKUP(A:A,[4]TDSheet!$A:$D,4,0)</f>
        <v>81</v>
      </c>
      <c r="AI99" s="14" t="e">
        <f>VLOOKUP(A:A,[1]TDSheet!$A:$AI,35,0)</f>
        <v>#N/A</v>
      </c>
      <c r="AJ99" s="14">
        <f t="shared" si="23"/>
        <v>0</v>
      </c>
      <c r="AK99" s="14"/>
      <c r="AL99" s="14"/>
      <c r="AM99" s="14">
        <f t="shared" si="24"/>
        <v>0</v>
      </c>
      <c r="AN99" s="14"/>
      <c r="AO99" s="14"/>
    </row>
    <row r="100" spans="1:41" s="1" customFormat="1" ht="11.1" customHeight="1" outlineLevel="1" x14ac:dyDescent="0.2">
      <c r="A100" s="7" t="s">
        <v>101</v>
      </c>
      <c r="B100" s="7" t="s">
        <v>14</v>
      </c>
      <c r="C100" s="8">
        <v>2105</v>
      </c>
      <c r="D100" s="8">
        <v>4744</v>
      </c>
      <c r="E100" s="8">
        <v>4126</v>
      </c>
      <c r="F100" s="8">
        <v>1501</v>
      </c>
      <c r="G100" s="1">
        <f>VLOOKUP(A:A,[1]TDSheet!$A:$G,7,0)</f>
        <v>0</v>
      </c>
      <c r="H100" s="1">
        <f>VLOOKUP(A:A,[1]TDSheet!$A:$H,8,0)</f>
        <v>0.35</v>
      </c>
      <c r="I100" s="1">
        <f>VLOOKUP(A:A,[1]TDSheet!$A:$I,9,0)</f>
        <v>40</v>
      </c>
      <c r="J100" s="14">
        <f>VLOOKUP(A:A,[2]TDSheet!$A:$F,6,0)</f>
        <v>4127</v>
      </c>
      <c r="K100" s="14">
        <f t="shared" si="19"/>
        <v>-1</v>
      </c>
      <c r="L100" s="14">
        <f>VLOOKUP(A:A,[1]TDSheet!$A:$M,13,0)</f>
        <v>300</v>
      </c>
      <c r="M100" s="14">
        <f>VLOOKUP(A:A,[1]TDSheet!$A:$N,14,0)</f>
        <v>700</v>
      </c>
      <c r="N100" s="14">
        <f>VLOOKUP(A:A,[1]TDSheet!$A:$X,24,0)</f>
        <v>700</v>
      </c>
      <c r="O100" s="14">
        <f>VLOOKUP(A:A,[3]TDSheet!$A:$C,3,0)</f>
        <v>1320</v>
      </c>
      <c r="P100" s="14"/>
      <c r="Q100" s="14"/>
      <c r="R100" s="14"/>
      <c r="S100" s="14"/>
      <c r="T100" s="14"/>
      <c r="U100" s="16"/>
      <c r="V100" s="16"/>
      <c r="W100" s="14">
        <f t="shared" si="20"/>
        <v>550.4</v>
      </c>
      <c r="X100" s="16"/>
      <c r="Y100" s="17">
        <f t="shared" si="21"/>
        <v>5.8157703488372094</v>
      </c>
      <c r="Z100" s="14">
        <f t="shared" si="22"/>
        <v>2.7271075581395352</v>
      </c>
      <c r="AA100" s="14">
        <v>0</v>
      </c>
      <c r="AB100" s="14"/>
      <c r="AC100" s="14"/>
      <c r="AD100" s="14">
        <f>VLOOKUP(A:A,[1]TDSheet!$A:$AD,30,0)</f>
        <v>1374</v>
      </c>
      <c r="AE100" s="14">
        <f>VLOOKUP(A:A,[1]TDSheet!$A:$AE,31,0)</f>
        <v>667</v>
      </c>
      <c r="AF100" s="14">
        <f>VLOOKUP(A:A,[1]TDSheet!$A:$AF,32,0)</f>
        <v>583.6</v>
      </c>
      <c r="AG100" s="14">
        <f>VLOOKUP(A:A,[1]TDSheet!$A:$AG,33,0)</f>
        <v>550.4</v>
      </c>
      <c r="AH100" s="14">
        <f>VLOOKUP(A:A,[4]TDSheet!$A:$D,4,0)</f>
        <v>642</v>
      </c>
      <c r="AI100" s="14" t="e">
        <f>VLOOKUP(A:A,[1]TDSheet!$A:$AI,35,0)</f>
        <v>#N/A</v>
      </c>
      <c r="AJ100" s="14">
        <f t="shared" si="23"/>
        <v>0</v>
      </c>
      <c r="AK100" s="14"/>
      <c r="AL100" s="14"/>
      <c r="AM100" s="14">
        <f t="shared" si="24"/>
        <v>461.99999999999994</v>
      </c>
      <c r="AN100" s="14"/>
      <c r="AO100" s="14"/>
    </row>
    <row r="101" spans="1:41" s="1" customFormat="1" ht="11.1" customHeight="1" outlineLevel="1" x14ac:dyDescent="0.2">
      <c r="A101" s="7" t="s">
        <v>102</v>
      </c>
      <c r="B101" s="7" t="s">
        <v>14</v>
      </c>
      <c r="C101" s="8">
        <v>4513</v>
      </c>
      <c r="D101" s="8">
        <v>13497</v>
      </c>
      <c r="E101" s="8">
        <v>9465</v>
      </c>
      <c r="F101" s="8">
        <v>6371</v>
      </c>
      <c r="G101" s="1" t="str">
        <f>VLOOKUP(A:A,[1]TDSheet!$A:$G,7,0)</f>
        <v>борд</v>
      </c>
      <c r="H101" s="1">
        <f>VLOOKUP(A:A,[1]TDSheet!$A:$H,8,0)</f>
        <v>0.35</v>
      </c>
      <c r="I101" s="1">
        <f>VLOOKUP(A:A,[1]TDSheet!$A:$I,9,0)</f>
        <v>45</v>
      </c>
      <c r="J101" s="14">
        <f>VLOOKUP(A:A,[2]TDSheet!$A:$F,6,0)</f>
        <v>9479</v>
      </c>
      <c r="K101" s="14">
        <f t="shared" si="19"/>
        <v>-14</v>
      </c>
      <c r="L101" s="14">
        <f>VLOOKUP(A:A,[1]TDSheet!$A:$M,13,0)</f>
        <v>1000</v>
      </c>
      <c r="M101" s="14">
        <f>VLOOKUP(A:A,[1]TDSheet!$A:$N,14,0)</f>
        <v>1500</v>
      </c>
      <c r="N101" s="14">
        <f>VLOOKUP(A:A,[1]TDSheet!$A:$X,24,0)</f>
        <v>2500</v>
      </c>
      <c r="O101" s="14">
        <f>VLOOKUP(A:A,[3]TDSheet!$A:$C,3,0)</f>
        <v>2550</v>
      </c>
      <c r="P101" s="14"/>
      <c r="Q101" s="14"/>
      <c r="R101" s="14"/>
      <c r="S101" s="14"/>
      <c r="T101" s="14"/>
      <c r="U101" s="16"/>
      <c r="V101" s="16"/>
      <c r="W101" s="14">
        <f t="shared" si="20"/>
        <v>1511.4</v>
      </c>
      <c r="X101" s="16"/>
      <c r="Y101" s="17">
        <f t="shared" si="21"/>
        <v>7.5234881566759295</v>
      </c>
      <c r="Z101" s="14">
        <f t="shared" si="22"/>
        <v>4.215297075559084</v>
      </c>
      <c r="AA101" s="14">
        <v>0</v>
      </c>
      <c r="AB101" s="14"/>
      <c r="AC101" s="14"/>
      <c r="AD101" s="14">
        <f>VLOOKUP(A:A,[1]TDSheet!$A:$AD,30,0)</f>
        <v>1908</v>
      </c>
      <c r="AE101" s="14">
        <f>VLOOKUP(A:A,[1]TDSheet!$A:$AE,31,0)</f>
        <v>1467.2</v>
      </c>
      <c r="AF101" s="14">
        <f>VLOOKUP(A:A,[1]TDSheet!$A:$AF,32,0)</f>
        <v>1475</v>
      </c>
      <c r="AG101" s="14">
        <f>VLOOKUP(A:A,[1]TDSheet!$A:$AG,33,0)</f>
        <v>1770.4</v>
      </c>
      <c r="AH101" s="14">
        <f>VLOOKUP(A:A,[4]TDSheet!$A:$D,4,0)</f>
        <v>1523</v>
      </c>
      <c r="AI101" s="14" t="str">
        <f>VLOOKUP(A:A,[1]TDSheet!$A:$AI,35,0)</f>
        <v>продмарт</v>
      </c>
      <c r="AJ101" s="14">
        <f t="shared" si="23"/>
        <v>0</v>
      </c>
      <c r="AK101" s="14"/>
      <c r="AL101" s="14"/>
      <c r="AM101" s="14">
        <f t="shared" si="24"/>
        <v>892.5</v>
      </c>
      <c r="AN101" s="14"/>
      <c r="AO101" s="14"/>
    </row>
    <row r="102" spans="1:41" s="1" customFormat="1" ht="11.1" customHeight="1" outlineLevel="1" x14ac:dyDescent="0.2">
      <c r="A102" s="7" t="s">
        <v>103</v>
      </c>
      <c r="B102" s="7" t="s">
        <v>14</v>
      </c>
      <c r="C102" s="8">
        <v>419</v>
      </c>
      <c r="D102" s="8">
        <v>641</v>
      </c>
      <c r="E102" s="8">
        <v>183</v>
      </c>
      <c r="F102" s="8">
        <v>348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4">
        <f>VLOOKUP(A:A,[2]TDSheet!$A:$F,6,0)</f>
        <v>199</v>
      </c>
      <c r="K102" s="14">
        <f t="shared" si="19"/>
        <v>-16</v>
      </c>
      <c r="L102" s="14">
        <f>VLOOKUP(A:A,[1]TDSheet!$A:$M,13,0)</f>
        <v>0</v>
      </c>
      <c r="M102" s="14">
        <f>VLOOKUP(A:A,[1]TDSheet!$A:$N,14,0)</f>
        <v>0</v>
      </c>
      <c r="N102" s="14">
        <f>VLOOKUP(A:A,[1]TDSheet!$A:$X,24,0)</f>
        <v>0</v>
      </c>
      <c r="O102" s="14">
        <f>VLOOKUP(A:A,[3]TDSheet!$A:$C,3,0)</f>
        <v>22.5</v>
      </c>
      <c r="P102" s="14"/>
      <c r="Q102" s="14"/>
      <c r="R102" s="14"/>
      <c r="S102" s="14"/>
      <c r="T102" s="14"/>
      <c r="U102" s="16"/>
      <c r="V102" s="16"/>
      <c r="W102" s="14">
        <f t="shared" si="20"/>
        <v>36.6</v>
      </c>
      <c r="X102" s="16"/>
      <c r="Y102" s="17">
        <f t="shared" si="21"/>
        <v>9.5081967213114744</v>
      </c>
      <c r="Z102" s="14">
        <f t="shared" si="22"/>
        <v>9.5081967213114744</v>
      </c>
      <c r="AA102" s="14">
        <v>0</v>
      </c>
      <c r="AB102" s="14"/>
      <c r="AC102" s="14"/>
      <c r="AD102" s="14">
        <f>VLOOKUP(A:A,[1]TDSheet!$A:$AD,30,0)</f>
        <v>0</v>
      </c>
      <c r="AE102" s="14">
        <f>VLOOKUP(A:A,[1]TDSheet!$A:$AE,31,0)</f>
        <v>23.4</v>
      </c>
      <c r="AF102" s="14">
        <f>VLOOKUP(A:A,[1]TDSheet!$A:$AF,32,0)</f>
        <v>32.200000000000003</v>
      </c>
      <c r="AG102" s="14">
        <f>VLOOKUP(A:A,[1]TDSheet!$A:$AG,33,0)</f>
        <v>27.4</v>
      </c>
      <c r="AH102" s="14">
        <f>VLOOKUP(A:A,[4]TDSheet!$A:$D,4,0)</f>
        <v>51</v>
      </c>
      <c r="AI102" s="14" t="e">
        <f>VLOOKUP(A:A,[1]TDSheet!$A:$AI,35,0)</f>
        <v>#N/A</v>
      </c>
      <c r="AJ102" s="14">
        <f t="shared" si="23"/>
        <v>0</v>
      </c>
      <c r="AK102" s="14"/>
      <c r="AL102" s="14"/>
      <c r="AM102" s="14">
        <f t="shared" si="24"/>
        <v>2.4750000000000001</v>
      </c>
      <c r="AN102" s="14"/>
      <c r="AO102" s="14"/>
    </row>
    <row r="103" spans="1:41" s="1" customFormat="1" ht="11.1" customHeight="1" outlineLevel="1" x14ac:dyDescent="0.2">
      <c r="A103" s="7" t="s">
        <v>104</v>
      </c>
      <c r="B103" s="7" t="s">
        <v>14</v>
      </c>
      <c r="C103" s="8">
        <v>453</v>
      </c>
      <c r="D103" s="8">
        <v>582</v>
      </c>
      <c r="E103" s="8">
        <v>197</v>
      </c>
      <c r="F103" s="8">
        <v>308</v>
      </c>
      <c r="G103" s="1" t="str">
        <f>VLOOKUP(A:A,[1]TDSheet!$A:$G,7,0)</f>
        <v>лидер</v>
      </c>
      <c r="H103" s="1">
        <f>VLOOKUP(A:A,[1]TDSheet!$A:$H,8,0)</f>
        <v>0.11</v>
      </c>
      <c r="I103" s="1">
        <f>VLOOKUP(A:A,[1]TDSheet!$A:$I,9,0)</f>
        <v>120</v>
      </c>
      <c r="J103" s="14">
        <f>VLOOKUP(A:A,[2]TDSheet!$A:$F,6,0)</f>
        <v>217</v>
      </c>
      <c r="K103" s="14">
        <f t="shared" si="19"/>
        <v>-20</v>
      </c>
      <c r="L103" s="14">
        <f>VLOOKUP(A:A,[1]TDSheet!$A:$M,13,0)</f>
        <v>0</v>
      </c>
      <c r="M103" s="14">
        <f>VLOOKUP(A:A,[1]TDSheet!$A:$N,14,0)</f>
        <v>0</v>
      </c>
      <c r="N103" s="14">
        <f>VLOOKUP(A:A,[1]TDSheet!$A:$X,24,0)</f>
        <v>0</v>
      </c>
      <c r="O103" s="14">
        <f>VLOOKUP(A:A,[3]TDSheet!$A:$C,3,0)</f>
        <v>22.5</v>
      </c>
      <c r="P103" s="14"/>
      <c r="Q103" s="14"/>
      <c r="R103" s="14"/>
      <c r="S103" s="14"/>
      <c r="T103" s="14"/>
      <c r="U103" s="16"/>
      <c r="V103" s="16"/>
      <c r="W103" s="14">
        <f t="shared" si="20"/>
        <v>39.4</v>
      </c>
      <c r="X103" s="16"/>
      <c r="Y103" s="17">
        <f t="shared" si="21"/>
        <v>7.8172588832487309</v>
      </c>
      <c r="Z103" s="14">
        <f t="shared" si="22"/>
        <v>7.8172588832487309</v>
      </c>
      <c r="AA103" s="14">
        <v>0</v>
      </c>
      <c r="AB103" s="14"/>
      <c r="AC103" s="14"/>
      <c r="AD103" s="14">
        <f>VLOOKUP(A:A,[1]TDSheet!$A:$AD,30,0)</f>
        <v>0</v>
      </c>
      <c r="AE103" s="14">
        <f>VLOOKUP(A:A,[1]TDSheet!$A:$AE,31,0)</f>
        <v>28.4</v>
      </c>
      <c r="AF103" s="14">
        <f>VLOOKUP(A:A,[1]TDSheet!$A:$AF,32,0)</f>
        <v>27.2</v>
      </c>
      <c r="AG103" s="14">
        <f>VLOOKUP(A:A,[1]TDSheet!$A:$AG,33,0)</f>
        <v>30</v>
      </c>
      <c r="AH103" s="14">
        <f>VLOOKUP(A:A,[4]TDSheet!$A:$D,4,0)</f>
        <v>55</v>
      </c>
      <c r="AI103" s="14" t="e">
        <f>VLOOKUP(A:A,[1]TDSheet!$A:$AI,35,0)</f>
        <v>#N/A</v>
      </c>
      <c r="AJ103" s="14">
        <f t="shared" si="23"/>
        <v>0</v>
      </c>
      <c r="AK103" s="14"/>
      <c r="AL103" s="14"/>
      <c r="AM103" s="14">
        <f t="shared" si="24"/>
        <v>2.4750000000000001</v>
      </c>
      <c r="AN103" s="14"/>
      <c r="AO103" s="14"/>
    </row>
    <row r="104" spans="1:41" s="1" customFormat="1" ht="21.95" customHeight="1" outlineLevel="1" x14ac:dyDescent="0.2">
      <c r="A104" s="7" t="s">
        <v>105</v>
      </c>
      <c r="B104" s="7" t="s">
        <v>14</v>
      </c>
      <c r="C104" s="8"/>
      <c r="D104" s="8">
        <v>204</v>
      </c>
      <c r="E104" s="8">
        <v>138</v>
      </c>
      <c r="F104" s="8">
        <v>3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4">
        <f>VLOOKUP(A:A,[2]TDSheet!$A:$F,6,0)</f>
        <v>365</v>
      </c>
      <c r="K104" s="14">
        <f t="shared" si="19"/>
        <v>-227</v>
      </c>
      <c r="L104" s="14">
        <f>VLOOKUP(A:A,[1]TDSheet!$A:$M,13,0)</f>
        <v>100</v>
      </c>
      <c r="M104" s="14">
        <f>VLOOKUP(A:A,[1]TDSheet!$A:$N,14,0)</f>
        <v>100</v>
      </c>
      <c r="N104" s="14">
        <f>VLOOKUP(A:A,[1]TDSheet!$A:$X,24,0)</f>
        <v>0</v>
      </c>
      <c r="O104" s="14">
        <f>VLOOKUP(A:A,[3]TDSheet!$A:$C,3,0)</f>
        <v>15</v>
      </c>
      <c r="P104" s="14"/>
      <c r="Q104" s="14"/>
      <c r="R104" s="14"/>
      <c r="S104" s="14"/>
      <c r="T104" s="14"/>
      <c r="U104" s="16"/>
      <c r="V104" s="16"/>
      <c r="W104" s="14">
        <f t="shared" si="20"/>
        <v>27.6</v>
      </c>
      <c r="X104" s="16"/>
      <c r="Y104" s="17">
        <f t="shared" si="21"/>
        <v>7.3550724637681153</v>
      </c>
      <c r="Z104" s="14">
        <f t="shared" si="22"/>
        <v>0.10869565217391304</v>
      </c>
      <c r="AA104" s="14">
        <v>0</v>
      </c>
      <c r="AB104" s="14"/>
      <c r="AC104" s="14"/>
      <c r="AD104" s="14">
        <f>VLOOKUP(A:A,[1]TDSheet!$A:$AD,30,0)</f>
        <v>0</v>
      </c>
      <c r="AE104" s="14">
        <f>VLOOKUP(A:A,[1]TDSheet!$A:$AE,31,0)</f>
        <v>97.2</v>
      </c>
      <c r="AF104" s="14">
        <f>VLOOKUP(A:A,[1]TDSheet!$A:$AF,32,0)</f>
        <v>42</v>
      </c>
      <c r="AG104" s="14">
        <f>VLOOKUP(A:A,[1]TDSheet!$A:$AG,33,0)</f>
        <v>0.4</v>
      </c>
      <c r="AH104" s="14">
        <f>VLOOKUP(A:A,[4]TDSheet!$A:$D,4,0)</f>
        <v>41</v>
      </c>
      <c r="AI104" s="14" t="e">
        <f>VLOOKUP(A:A,[1]TDSheet!$A:$AI,35,0)</f>
        <v>#N/A</v>
      </c>
      <c r="AJ104" s="14">
        <f t="shared" si="23"/>
        <v>0</v>
      </c>
      <c r="AK104" s="14"/>
      <c r="AL104" s="14"/>
      <c r="AM104" s="14">
        <f t="shared" si="24"/>
        <v>0.89999999999999991</v>
      </c>
      <c r="AN104" s="14"/>
      <c r="AO104" s="14"/>
    </row>
    <row r="105" spans="1:41" s="1" customFormat="1" ht="21.95" customHeight="1" outlineLevel="1" x14ac:dyDescent="0.2">
      <c r="A105" s="7" t="s">
        <v>106</v>
      </c>
      <c r="B105" s="7" t="s">
        <v>14</v>
      </c>
      <c r="C105" s="8">
        <v>41</v>
      </c>
      <c r="D105" s="8">
        <v>84</v>
      </c>
      <c r="E105" s="8">
        <v>2</v>
      </c>
      <c r="F105" s="8"/>
      <c r="G105" s="1" t="str">
        <f>VLOOKUP(A:A,[1]TDSheet!$A:$G,7,0)</f>
        <v>лидер</v>
      </c>
      <c r="H105" s="1">
        <f>VLOOKUP(A:A,[1]TDSheet!$A:$H,8,0)</f>
        <v>0.06</v>
      </c>
      <c r="I105" s="1">
        <f>VLOOKUP(A:A,[1]TDSheet!$A:$I,9,0)</f>
        <v>60</v>
      </c>
      <c r="J105" s="14">
        <f>VLOOKUP(A:A,[2]TDSheet!$A:$F,6,0)</f>
        <v>259</v>
      </c>
      <c r="K105" s="14">
        <f t="shared" si="19"/>
        <v>-257</v>
      </c>
      <c r="L105" s="14">
        <f>VLOOKUP(A:A,[1]TDSheet!$A:$M,13,0)</f>
        <v>200</v>
      </c>
      <c r="M105" s="14">
        <f>VLOOKUP(A:A,[1]TDSheet!$A:$N,14,0)</f>
        <v>300</v>
      </c>
      <c r="N105" s="14">
        <f>VLOOKUP(A:A,[1]TDSheet!$A:$X,24,0)</f>
        <v>0</v>
      </c>
      <c r="O105" s="14">
        <f>VLOOKUP(A:A,[3]TDSheet!$A:$C,3,0)</f>
        <v>15</v>
      </c>
      <c r="P105" s="14"/>
      <c r="Q105" s="14"/>
      <c r="R105" s="14"/>
      <c r="S105" s="14"/>
      <c r="T105" s="14"/>
      <c r="U105" s="16"/>
      <c r="V105" s="16"/>
      <c r="W105" s="14">
        <f t="shared" si="20"/>
        <v>0.4</v>
      </c>
      <c r="X105" s="16"/>
      <c r="Y105" s="17">
        <f t="shared" si="21"/>
        <v>1250</v>
      </c>
      <c r="Z105" s="14">
        <f t="shared" si="22"/>
        <v>0</v>
      </c>
      <c r="AA105" s="14">
        <v>0</v>
      </c>
      <c r="AB105" s="14"/>
      <c r="AC105" s="14"/>
      <c r="AD105" s="14">
        <f>VLOOKUP(A:A,[1]TDSheet!$A:$AD,30,0)</f>
        <v>0</v>
      </c>
      <c r="AE105" s="14">
        <f>VLOOKUP(A:A,[1]TDSheet!$A:$AE,31,0)</f>
        <v>79.599999999999994</v>
      </c>
      <c r="AF105" s="14">
        <f>VLOOKUP(A:A,[1]TDSheet!$A:$AF,32,0)</f>
        <v>76.400000000000006</v>
      </c>
      <c r="AG105" s="14">
        <f>VLOOKUP(A:A,[1]TDSheet!$A:$AG,33,0)</f>
        <v>0.4</v>
      </c>
      <c r="AH105" s="14">
        <v>0</v>
      </c>
      <c r="AI105" s="18" t="s">
        <v>149</v>
      </c>
      <c r="AJ105" s="14">
        <f t="shared" si="23"/>
        <v>0</v>
      </c>
      <c r="AK105" s="14"/>
      <c r="AL105" s="14"/>
      <c r="AM105" s="14">
        <f t="shared" si="24"/>
        <v>0.89999999999999991</v>
      </c>
      <c r="AN105" s="14"/>
      <c r="AO105" s="14"/>
    </row>
    <row r="106" spans="1:41" s="1" customFormat="1" ht="11.1" customHeight="1" outlineLevel="1" x14ac:dyDescent="0.2">
      <c r="A106" s="7" t="s">
        <v>107</v>
      </c>
      <c r="B106" s="7" t="s">
        <v>14</v>
      </c>
      <c r="C106" s="8">
        <v>200</v>
      </c>
      <c r="D106" s="8">
        <v>590</v>
      </c>
      <c r="E106" s="8">
        <v>508</v>
      </c>
      <c r="F106" s="8">
        <v>110</v>
      </c>
      <c r="G106" s="1" t="str">
        <f>VLOOKUP(A:A,[1]TDSheet!$A:$G,7,0)</f>
        <v>лидер</v>
      </c>
      <c r="H106" s="1">
        <f>VLOOKUP(A:A,[1]TDSheet!$A:$H,8,0)</f>
        <v>0.06</v>
      </c>
      <c r="I106" s="1">
        <f>VLOOKUP(A:A,[1]TDSheet!$A:$I,9,0)</f>
        <v>60</v>
      </c>
      <c r="J106" s="14">
        <f>VLOOKUP(A:A,[2]TDSheet!$A:$F,6,0)</f>
        <v>593</v>
      </c>
      <c r="K106" s="14">
        <f t="shared" si="19"/>
        <v>-85</v>
      </c>
      <c r="L106" s="14">
        <f>VLOOKUP(A:A,[1]TDSheet!$A:$M,13,0)</f>
        <v>200</v>
      </c>
      <c r="M106" s="14">
        <f>VLOOKUP(A:A,[1]TDSheet!$A:$N,14,0)</f>
        <v>100</v>
      </c>
      <c r="N106" s="14">
        <f>VLOOKUP(A:A,[1]TDSheet!$A:$X,24,0)</f>
        <v>0</v>
      </c>
      <c r="O106" s="14">
        <f>VLOOKUP(A:A,[3]TDSheet!$A:$C,3,0)</f>
        <v>15</v>
      </c>
      <c r="P106" s="14"/>
      <c r="Q106" s="14"/>
      <c r="R106" s="14"/>
      <c r="S106" s="14"/>
      <c r="T106" s="14"/>
      <c r="U106" s="16">
        <v>200</v>
      </c>
      <c r="V106" s="16"/>
      <c r="W106" s="14">
        <f t="shared" si="20"/>
        <v>101.6</v>
      </c>
      <c r="X106" s="16"/>
      <c r="Y106" s="17">
        <f t="shared" si="21"/>
        <v>6.0039370078740157</v>
      </c>
      <c r="Z106" s="14">
        <f t="shared" si="22"/>
        <v>1.0826771653543308</v>
      </c>
      <c r="AA106" s="14">
        <v>0</v>
      </c>
      <c r="AB106" s="14"/>
      <c r="AC106" s="14"/>
      <c r="AD106" s="14">
        <f>VLOOKUP(A:A,[1]TDSheet!$A:$AD,30,0)</f>
        <v>0</v>
      </c>
      <c r="AE106" s="14">
        <f>VLOOKUP(A:A,[1]TDSheet!$A:$AE,31,0)</f>
        <v>102.4</v>
      </c>
      <c r="AF106" s="14">
        <f>VLOOKUP(A:A,[1]TDSheet!$A:$AF,32,0)</f>
        <v>85</v>
      </c>
      <c r="AG106" s="14">
        <f>VLOOKUP(A:A,[1]TDSheet!$A:$AG,33,0)</f>
        <v>0.6</v>
      </c>
      <c r="AH106" s="14">
        <f>VLOOKUP(A:A,[4]TDSheet!$A:$D,4,0)</f>
        <v>151</v>
      </c>
      <c r="AI106" s="14" t="e">
        <f>VLOOKUP(A:A,[1]TDSheet!$A:$AI,35,0)</f>
        <v>#N/A</v>
      </c>
      <c r="AJ106" s="14">
        <f t="shared" si="23"/>
        <v>12</v>
      </c>
      <c r="AK106" s="14"/>
      <c r="AL106" s="14"/>
      <c r="AM106" s="14">
        <f t="shared" si="24"/>
        <v>0.89999999999999991</v>
      </c>
      <c r="AN106" s="14"/>
      <c r="AO106" s="14"/>
    </row>
    <row r="107" spans="1:41" s="1" customFormat="1" ht="11.1" customHeight="1" outlineLevel="1" x14ac:dyDescent="0.2">
      <c r="A107" s="7" t="s">
        <v>108</v>
      </c>
      <c r="B107" s="7" t="s">
        <v>14</v>
      </c>
      <c r="C107" s="8">
        <v>54</v>
      </c>
      <c r="D107" s="8">
        <v>31</v>
      </c>
      <c r="E107" s="8">
        <v>45</v>
      </c>
      <c r="F107" s="8">
        <v>33</v>
      </c>
      <c r="G107" s="1">
        <f>VLOOKUP(A:A,[1]TDSheet!$A:$G,7,0)</f>
        <v>0</v>
      </c>
      <c r="H107" s="1">
        <f>VLOOKUP(A:A,[1]TDSheet!$A:$H,8,0)</f>
        <v>0.28000000000000003</v>
      </c>
      <c r="I107" s="1" t="e">
        <f>VLOOKUP(A:A,[1]TDSheet!$A:$I,9,0)</f>
        <v>#N/A</v>
      </c>
      <c r="J107" s="14">
        <f>VLOOKUP(A:A,[2]TDSheet!$A:$F,6,0)</f>
        <v>62</v>
      </c>
      <c r="K107" s="14">
        <f t="shared" si="19"/>
        <v>-17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VLOOKUP(A:A,[1]TDSheet!$A:$X,24,0)</f>
        <v>20</v>
      </c>
      <c r="O107" s="14">
        <f>VLOOKUP(A:A,[3]TDSheet!$A:$C,3,0)</f>
        <v>15</v>
      </c>
      <c r="P107" s="14"/>
      <c r="Q107" s="14"/>
      <c r="R107" s="14"/>
      <c r="S107" s="14"/>
      <c r="T107" s="14"/>
      <c r="U107" s="16"/>
      <c r="V107" s="16"/>
      <c r="W107" s="14">
        <f t="shared" si="20"/>
        <v>9</v>
      </c>
      <c r="X107" s="16"/>
      <c r="Y107" s="17">
        <f t="shared" si="21"/>
        <v>5.8888888888888893</v>
      </c>
      <c r="Z107" s="14">
        <f t="shared" si="22"/>
        <v>3.6666666666666665</v>
      </c>
      <c r="AA107" s="14">
        <v>0</v>
      </c>
      <c r="AB107" s="14"/>
      <c r="AC107" s="14"/>
      <c r="AD107" s="14">
        <f>VLOOKUP(A:A,[1]TDSheet!$A:$AD,30,0)</f>
        <v>0</v>
      </c>
      <c r="AE107" s="14">
        <f>VLOOKUP(A:A,[1]TDSheet!$A:$AE,31,0)</f>
        <v>7.2</v>
      </c>
      <c r="AF107" s="14">
        <f>VLOOKUP(A:A,[1]TDSheet!$A:$AF,32,0)</f>
        <v>8.8000000000000007</v>
      </c>
      <c r="AG107" s="14">
        <f>VLOOKUP(A:A,[1]TDSheet!$A:$AG,33,0)</f>
        <v>7.8</v>
      </c>
      <c r="AH107" s="14">
        <f>VLOOKUP(A:A,[4]TDSheet!$A:$D,4,0)</f>
        <v>14</v>
      </c>
      <c r="AI107" s="14" t="e">
        <f>VLOOKUP(A:A,[1]TDSheet!$A:$AI,35,0)</f>
        <v>#N/A</v>
      </c>
      <c r="AJ107" s="14">
        <f t="shared" si="23"/>
        <v>0</v>
      </c>
      <c r="AK107" s="14"/>
      <c r="AL107" s="14"/>
      <c r="AM107" s="14">
        <f t="shared" si="24"/>
        <v>4.2</v>
      </c>
      <c r="AN107" s="14"/>
      <c r="AO107" s="14"/>
    </row>
    <row r="108" spans="1:41" s="1" customFormat="1" ht="11.1" customHeight="1" outlineLevel="1" x14ac:dyDescent="0.2">
      <c r="A108" s="7" t="s">
        <v>115</v>
      </c>
      <c r="B108" s="7" t="s">
        <v>14</v>
      </c>
      <c r="C108" s="8">
        <v>279</v>
      </c>
      <c r="D108" s="8">
        <v>964</v>
      </c>
      <c r="E108" s="8">
        <v>603</v>
      </c>
      <c r="F108" s="8">
        <v>638</v>
      </c>
      <c r="G108" s="1" t="str">
        <f>VLOOKUP(A:A,[1]TDSheet!$A:$G,7,0)</f>
        <v>лид, я</v>
      </c>
      <c r="H108" s="1">
        <f>VLOOKUP(A:A,[1]TDSheet!$A:$H,8,0)</f>
        <v>0.33</v>
      </c>
      <c r="I108" s="1">
        <f>VLOOKUP(A:A,[1]TDSheet!$A:$I,9,0)</f>
        <v>40</v>
      </c>
      <c r="J108" s="14">
        <f>VLOOKUP(A:A,[2]TDSheet!$A:$F,6,0)</f>
        <v>635</v>
      </c>
      <c r="K108" s="14">
        <f t="shared" si="19"/>
        <v>-32</v>
      </c>
      <c r="L108" s="14">
        <f>VLOOKUP(A:A,[1]TDSheet!$A:$M,13,0)</f>
        <v>0</v>
      </c>
      <c r="M108" s="14">
        <f>VLOOKUP(A:A,[1]TDSheet!$A:$N,14,0)</f>
        <v>100</v>
      </c>
      <c r="N108" s="14">
        <f>VLOOKUP(A:A,[1]TDSheet!$A:$X,24,0)</f>
        <v>0</v>
      </c>
      <c r="O108" s="14">
        <f>VLOOKUP(A:A,[3]TDSheet!$A:$C,3,0)</f>
        <v>75</v>
      </c>
      <c r="P108" s="14"/>
      <c r="Q108" s="14"/>
      <c r="R108" s="14"/>
      <c r="S108" s="14"/>
      <c r="T108" s="14"/>
      <c r="U108" s="16"/>
      <c r="V108" s="16"/>
      <c r="W108" s="14">
        <f t="shared" si="20"/>
        <v>120.6</v>
      </c>
      <c r="X108" s="16"/>
      <c r="Y108" s="17">
        <f t="shared" si="21"/>
        <v>6.1194029850746272</v>
      </c>
      <c r="Z108" s="14">
        <f t="shared" si="22"/>
        <v>5.2902155887230515</v>
      </c>
      <c r="AA108" s="14">
        <v>0</v>
      </c>
      <c r="AB108" s="14"/>
      <c r="AC108" s="14"/>
      <c r="AD108" s="14">
        <f>VLOOKUP(A:A,[1]TDSheet!$A:$AD,30,0)</f>
        <v>0</v>
      </c>
      <c r="AE108" s="14">
        <f>VLOOKUP(A:A,[1]TDSheet!$A:$AE,31,0)</f>
        <v>34.4</v>
      </c>
      <c r="AF108" s="14">
        <f>VLOOKUP(A:A,[1]TDSheet!$A:$AF,32,0)</f>
        <v>30.4</v>
      </c>
      <c r="AG108" s="14">
        <f>VLOOKUP(A:A,[1]TDSheet!$A:$AG,33,0)</f>
        <v>55.4</v>
      </c>
      <c r="AH108" s="14">
        <f>VLOOKUP(A:A,[4]TDSheet!$A:$D,4,0)</f>
        <v>114</v>
      </c>
      <c r="AI108" s="14" t="e">
        <f>VLOOKUP(A:A,[1]TDSheet!$A:$AI,35,0)</f>
        <v>#N/A</v>
      </c>
      <c r="AJ108" s="14">
        <f t="shared" si="23"/>
        <v>0</v>
      </c>
      <c r="AK108" s="14"/>
      <c r="AL108" s="14"/>
      <c r="AM108" s="14">
        <f t="shared" si="24"/>
        <v>24.75</v>
      </c>
      <c r="AN108" s="14"/>
      <c r="AO108" s="14"/>
    </row>
    <row r="109" spans="1:41" s="1" customFormat="1" ht="11.1" customHeight="1" outlineLevel="1" x14ac:dyDescent="0.2">
      <c r="A109" s="7" t="s">
        <v>116</v>
      </c>
      <c r="B109" s="7" t="s">
        <v>14</v>
      </c>
      <c r="C109" s="8">
        <v>307</v>
      </c>
      <c r="D109" s="8">
        <v>16</v>
      </c>
      <c r="E109" s="8">
        <v>234</v>
      </c>
      <c r="F109" s="8">
        <v>29</v>
      </c>
      <c r="G109" s="1" t="str">
        <f>VLOOKUP(A:A,[1]TDSheet!$A:$G,7,0)</f>
        <v>нов</v>
      </c>
      <c r="H109" s="1">
        <f>VLOOKUP(A:A,[1]TDSheet!$A:$H,8,0)</f>
        <v>0.15</v>
      </c>
      <c r="I109" s="1" t="e">
        <f>VLOOKUP(A:A,[1]TDSheet!$A:$I,9,0)</f>
        <v>#N/A</v>
      </c>
      <c r="J109" s="14">
        <f>VLOOKUP(A:A,[2]TDSheet!$A:$F,6,0)</f>
        <v>328</v>
      </c>
      <c r="K109" s="14">
        <f t="shared" si="19"/>
        <v>-94</v>
      </c>
      <c r="L109" s="14">
        <f>VLOOKUP(A:A,[1]TDSheet!$A:$M,13,0)</f>
        <v>0</v>
      </c>
      <c r="M109" s="14">
        <f>VLOOKUP(A:A,[1]TDSheet!$A:$N,14,0)</f>
        <v>100</v>
      </c>
      <c r="N109" s="14">
        <f>VLOOKUP(A:A,[1]TDSheet!$A:$X,24,0)</f>
        <v>0</v>
      </c>
      <c r="O109" s="14">
        <v>0</v>
      </c>
      <c r="P109" s="14"/>
      <c r="Q109" s="14"/>
      <c r="R109" s="14"/>
      <c r="S109" s="14"/>
      <c r="T109" s="14"/>
      <c r="U109" s="16">
        <v>200</v>
      </c>
      <c r="V109" s="16"/>
      <c r="W109" s="14">
        <f t="shared" si="20"/>
        <v>46.8</v>
      </c>
      <c r="X109" s="16"/>
      <c r="Y109" s="17">
        <f t="shared" si="21"/>
        <v>7.0299145299145307</v>
      </c>
      <c r="Z109" s="14">
        <f t="shared" si="22"/>
        <v>0.61965811965811968</v>
      </c>
      <c r="AA109" s="14">
        <v>0</v>
      </c>
      <c r="AB109" s="14"/>
      <c r="AC109" s="14"/>
      <c r="AD109" s="14">
        <f>VLOOKUP(A:A,[1]TDSheet!$A:$AD,30,0)</f>
        <v>0</v>
      </c>
      <c r="AE109" s="14">
        <f>VLOOKUP(A:A,[1]TDSheet!$A:$AE,31,0)</f>
        <v>0</v>
      </c>
      <c r="AF109" s="14">
        <f>VLOOKUP(A:A,[1]TDSheet!$A:$AF,32,0)</f>
        <v>0</v>
      </c>
      <c r="AG109" s="14">
        <f>VLOOKUP(A:A,[1]TDSheet!$A:$AG,33,0)</f>
        <v>1.8</v>
      </c>
      <c r="AH109" s="14">
        <f>VLOOKUP(A:A,[4]TDSheet!$A:$D,4,0)</f>
        <v>47</v>
      </c>
      <c r="AI109" s="14" t="e">
        <f>VLOOKUP(A:A,[1]TDSheet!$A:$AI,35,0)</f>
        <v>#N/A</v>
      </c>
      <c r="AJ109" s="14">
        <f t="shared" si="23"/>
        <v>30</v>
      </c>
      <c r="AK109" s="14"/>
      <c r="AL109" s="14"/>
      <c r="AM109" s="14">
        <f t="shared" si="24"/>
        <v>0</v>
      </c>
      <c r="AN109" s="14"/>
      <c r="AO109" s="14"/>
    </row>
    <row r="110" spans="1:41" s="1" customFormat="1" ht="21.95" customHeight="1" outlineLevel="1" x14ac:dyDescent="0.2">
      <c r="A110" s="7" t="s">
        <v>117</v>
      </c>
      <c r="B110" s="7" t="s">
        <v>14</v>
      </c>
      <c r="C110" s="8">
        <v>6</v>
      </c>
      <c r="D110" s="8">
        <v>817</v>
      </c>
      <c r="E110" s="8">
        <v>213</v>
      </c>
      <c r="F110" s="8">
        <v>609</v>
      </c>
      <c r="G110" s="1" t="str">
        <f>VLOOKUP(A:A,[1]TDSheet!$A:$G,7,0)</f>
        <v>лид, я</v>
      </c>
      <c r="H110" s="1">
        <f>VLOOKUP(A:A,[1]TDSheet!$A:$H,8,0)</f>
        <v>0.28000000000000003</v>
      </c>
      <c r="I110" s="1">
        <f>VLOOKUP(A:A,[1]TDSheet!$A:$I,9,0)</f>
        <v>40</v>
      </c>
      <c r="J110" s="14">
        <f>VLOOKUP(A:A,[2]TDSheet!$A:$F,6,0)</f>
        <v>242</v>
      </c>
      <c r="K110" s="14">
        <f t="shared" si="19"/>
        <v>-29</v>
      </c>
      <c r="L110" s="14">
        <f>VLOOKUP(A:A,[1]TDSheet!$A:$M,13,0)</f>
        <v>0</v>
      </c>
      <c r="M110" s="14">
        <f>VLOOKUP(A:A,[1]TDSheet!$A:$N,14,0)</f>
        <v>0</v>
      </c>
      <c r="N110" s="14">
        <f>VLOOKUP(A:A,[1]TDSheet!$A:$X,24,0)</f>
        <v>0</v>
      </c>
      <c r="O110" s="14">
        <f>VLOOKUP(A:A,[3]TDSheet!$A:$C,3,0)</f>
        <v>69</v>
      </c>
      <c r="P110" s="14"/>
      <c r="Q110" s="14"/>
      <c r="R110" s="14"/>
      <c r="S110" s="14"/>
      <c r="T110" s="14"/>
      <c r="U110" s="16"/>
      <c r="V110" s="16"/>
      <c r="W110" s="14">
        <f t="shared" si="20"/>
        <v>42.6</v>
      </c>
      <c r="X110" s="16"/>
      <c r="Y110" s="17">
        <f t="shared" si="21"/>
        <v>14.295774647887324</v>
      </c>
      <c r="Z110" s="14">
        <f t="shared" si="22"/>
        <v>14.295774647887324</v>
      </c>
      <c r="AA110" s="14">
        <v>0</v>
      </c>
      <c r="AB110" s="14"/>
      <c r="AC110" s="14"/>
      <c r="AD110" s="14">
        <f>VLOOKUP(A:A,[1]TDSheet!$A:$AD,30,0)</f>
        <v>0</v>
      </c>
      <c r="AE110" s="14">
        <f>VLOOKUP(A:A,[1]TDSheet!$A:$AE,31,0)</f>
        <v>3.4</v>
      </c>
      <c r="AF110" s="14">
        <f>VLOOKUP(A:A,[1]TDSheet!$A:$AF,32,0)</f>
        <v>8</v>
      </c>
      <c r="AG110" s="14">
        <f>VLOOKUP(A:A,[1]TDSheet!$A:$AG,33,0)</f>
        <v>27</v>
      </c>
      <c r="AH110" s="14">
        <f>VLOOKUP(A:A,[4]TDSheet!$A:$D,4,0)</f>
        <v>49</v>
      </c>
      <c r="AI110" s="18" t="s">
        <v>156</v>
      </c>
      <c r="AJ110" s="14">
        <f t="shared" si="23"/>
        <v>0</v>
      </c>
      <c r="AK110" s="14"/>
      <c r="AL110" s="14"/>
      <c r="AM110" s="14">
        <f t="shared" si="24"/>
        <v>19.32</v>
      </c>
      <c r="AN110" s="14"/>
      <c r="AO110" s="14"/>
    </row>
    <row r="111" spans="1:41" s="1" customFormat="1" ht="11.1" customHeight="1" outlineLevel="1" x14ac:dyDescent="0.2">
      <c r="A111" s="7" t="s">
        <v>118</v>
      </c>
      <c r="B111" s="7" t="s">
        <v>8</v>
      </c>
      <c r="C111" s="8"/>
      <c r="D111" s="8">
        <v>369.07499999999999</v>
      </c>
      <c r="E111" s="8">
        <v>1</v>
      </c>
      <c r="F111" s="8">
        <v>368.07499999999999</v>
      </c>
      <c r="G111" s="1" t="str">
        <f>VLOOKUP(A:A,[1]TDSheet!$A:$G,7,0)</f>
        <v>н</v>
      </c>
      <c r="H111" s="1">
        <f>VLOOKUP(A:A,[1]TDSheet!$A:$H,8,0)</f>
        <v>0</v>
      </c>
      <c r="I111" s="1" t="e">
        <f>VLOOKUP(A:A,[1]TDSheet!$A:$I,9,0)</f>
        <v>#N/A</v>
      </c>
      <c r="J111" s="14">
        <f>VLOOKUP(A:A,[2]TDSheet!$A:$F,6,0)</f>
        <v>1</v>
      </c>
      <c r="K111" s="14">
        <f t="shared" si="19"/>
        <v>0</v>
      </c>
      <c r="L111" s="14">
        <f>VLOOKUP(A:A,[1]TDSheet!$A:$M,13,0)</f>
        <v>0</v>
      </c>
      <c r="M111" s="14">
        <f>VLOOKUP(A:A,[1]TDSheet!$A:$N,14,0)</f>
        <v>0</v>
      </c>
      <c r="N111" s="14">
        <f>VLOOKUP(A:A,[1]TDSheet!$A:$X,24,0)</f>
        <v>0</v>
      </c>
      <c r="O111" s="14">
        <v>0</v>
      </c>
      <c r="P111" s="14"/>
      <c r="Q111" s="14"/>
      <c r="R111" s="14"/>
      <c r="S111" s="14"/>
      <c r="T111" s="14"/>
      <c r="U111" s="16"/>
      <c r="V111" s="16"/>
      <c r="W111" s="14">
        <f t="shared" si="20"/>
        <v>0.2</v>
      </c>
      <c r="X111" s="16"/>
      <c r="Y111" s="17">
        <f t="shared" si="21"/>
        <v>1840.3749999999998</v>
      </c>
      <c r="Z111" s="14">
        <f t="shared" si="22"/>
        <v>1840.3749999999998</v>
      </c>
      <c r="AA111" s="14">
        <v>0</v>
      </c>
      <c r="AB111" s="14"/>
      <c r="AC111" s="14"/>
      <c r="AD111" s="14">
        <f>VLOOKUP(A:A,[1]TDSheet!$A:$AD,30,0)</f>
        <v>0</v>
      </c>
      <c r="AE111" s="14">
        <f>VLOOKUP(A:A,[1]TDSheet!$A:$AE,31,0)</f>
        <v>0</v>
      </c>
      <c r="AF111" s="14">
        <f>VLOOKUP(A:A,[1]TDSheet!$A:$AF,32,0)</f>
        <v>0</v>
      </c>
      <c r="AG111" s="14">
        <f>VLOOKUP(A:A,[1]TDSheet!$A:$AG,33,0)</f>
        <v>0</v>
      </c>
      <c r="AH111" s="14">
        <f>VLOOKUP(A:A,[4]TDSheet!$A:$D,4,0)</f>
        <v>1</v>
      </c>
      <c r="AI111" s="14" t="e">
        <f>VLOOKUP(A:A,[1]TDSheet!$A:$AI,35,0)</f>
        <v>#N/A</v>
      </c>
      <c r="AJ111" s="14">
        <f t="shared" si="23"/>
        <v>0</v>
      </c>
      <c r="AK111" s="14"/>
      <c r="AL111" s="14"/>
      <c r="AM111" s="14">
        <f t="shared" si="24"/>
        <v>0</v>
      </c>
      <c r="AN111" s="14"/>
      <c r="AO111" s="14"/>
    </row>
    <row r="112" spans="1:41" s="1" customFormat="1" ht="11.1" customHeight="1" outlineLevel="1" x14ac:dyDescent="0.2">
      <c r="A112" s="7" t="s">
        <v>119</v>
      </c>
      <c r="B112" s="7" t="s">
        <v>14</v>
      </c>
      <c r="C112" s="8">
        <v>-3</v>
      </c>
      <c r="D112" s="8">
        <v>420</v>
      </c>
      <c r="E112" s="8">
        <v>154</v>
      </c>
      <c r="F112" s="8">
        <v>263</v>
      </c>
      <c r="G112" s="1" t="str">
        <f>VLOOKUP(A:A,[1]TDSheet!$A:$G,7,0)</f>
        <v>нов</v>
      </c>
      <c r="H112" s="1">
        <f>VLOOKUP(A:A,[1]TDSheet!$A:$H,8,0)</f>
        <v>0.33</v>
      </c>
      <c r="I112" s="1" t="e">
        <f>VLOOKUP(A:A,[1]TDSheet!$A:$I,9,0)</f>
        <v>#N/A</v>
      </c>
      <c r="J112" s="14">
        <f>VLOOKUP(A:A,[2]TDSheet!$A:$F,6,0)</f>
        <v>165</v>
      </c>
      <c r="K112" s="14">
        <f t="shared" si="19"/>
        <v>-11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VLOOKUP(A:A,[1]TDSheet!$A:$X,24,0)</f>
        <v>0</v>
      </c>
      <c r="O112" s="14">
        <f>VLOOKUP(A:A,[3]TDSheet!$A:$C,3,0)</f>
        <v>75</v>
      </c>
      <c r="P112" s="14"/>
      <c r="Q112" s="14"/>
      <c r="R112" s="14"/>
      <c r="S112" s="14"/>
      <c r="T112" s="14"/>
      <c r="U112" s="16"/>
      <c r="V112" s="16"/>
      <c r="W112" s="14">
        <f t="shared" si="20"/>
        <v>30.8</v>
      </c>
      <c r="X112" s="16"/>
      <c r="Y112" s="17">
        <f t="shared" si="21"/>
        <v>8.5389610389610393</v>
      </c>
      <c r="Z112" s="14">
        <f t="shared" si="22"/>
        <v>8.5389610389610393</v>
      </c>
      <c r="AA112" s="14">
        <v>0</v>
      </c>
      <c r="AB112" s="14"/>
      <c r="AC112" s="14"/>
      <c r="AD112" s="14">
        <f>VLOOKUP(A:A,[1]TDSheet!$A:$AD,30,0)</f>
        <v>0</v>
      </c>
      <c r="AE112" s="14">
        <f>VLOOKUP(A:A,[1]TDSheet!$A:$AE,31,0)</f>
        <v>13.8</v>
      </c>
      <c r="AF112" s="14">
        <f>VLOOKUP(A:A,[1]TDSheet!$A:$AF,32,0)</f>
        <v>13.2</v>
      </c>
      <c r="AG112" s="14">
        <f>VLOOKUP(A:A,[1]TDSheet!$A:$AG,33,0)</f>
        <v>17.399999999999999</v>
      </c>
      <c r="AH112" s="14">
        <f>VLOOKUP(A:A,[4]TDSheet!$A:$D,4,0)</f>
        <v>36</v>
      </c>
      <c r="AI112" s="14" t="e">
        <f>VLOOKUP(A:A,[1]TDSheet!$A:$AI,35,0)</f>
        <v>#N/A</v>
      </c>
      <c r="AJ112" s="14">
        <f t="shared" si="23"/>
        <v>0</v>
      </c>
      <c r="AK112" s="14"/>
      <c r="AL112" s="14"/>
      <c r="AM112" s="14">
        <f t="shared" si="24"/>
        <v>24.75</v>
      </c>
      <c r="AN112" s="14"/>
      <c r="AO112" s="14"/>
    </row>
    <row r="113" spans="1:41" s="1" customFormat="1" ht="21.95" customHeight="1" outlineLevel="1" x14ac:dyDescent="0.2">
      <c r="A113" s="7" t="s">
        <v>120</v>
      </c>
      <c r="B113" s="7" t="s">
        <v>14</v>
      </c>
      <c r="C113" s="8"/>
      <c r="D113" s="8">
        <v>500</v>
      </c>
      <c r="E113" s="8">
        <v>0</v>
      </c>
      <c r="F113" s="8">
        <v>500</v>
      </c>
      <c r="G113" s="12" t="s">
        <v>138</v>
      </c>
      <c r="H113" s="13">
        <v>0.04</v>
      </c>
      <c r="I113" s="1" t="e">
        <f>VLOOKUP(A:A,[1]TDSheet!$A:$I,9,0)</f>
        <v>#N/A</v>
      </c>
      <c r="J113" s="14">
        <v>0</v>
      </c>
      <c r="K113" s="14">
        <f t="shared" si="19"/>
        <v>0</v>
      </c>
      <c r="L113" s="14">
        <v>0</v>
      </c>
      <c r="M113" s="14">
        <v>0</v>
      </c>
      <c r="N113" s="14">
        <v>0</v>
      </c>
      <c r="O113" s="14">
        <v>0</v>
      </c>
      <c r="P113" s="14"/>
      <c r="Q113" s="14"/>
      <c r="R113" s="14"/>
      <c r="S113" s="14"/>
      <c r="T113" s="14"/>
      <c r="U113" s="16"/>
      <c r="V113" s="16"/>
      <c r="W113" s="14">
        <f t="shared" si="20"/>
        <v>0</v>
      </c>
      <c r="X113" s="16"/>
      <c r="Y113" s="17" t="e">
        <f t="shared" si="21"/>
        <v>#DIV/0!</v>
      </c>
      <c r="Z113" s="14" t="e">
        <f t="shared" si="22"/>
        <v>#DIV/0!</v>
      </c>
      <c r="AA113" s="14">
        <v>0</v>
      </c>
      <c r="AB113" s="14"/>
      <c r="AC113" s="14"/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 t="e">
        <f>VLOOKUP(A:A,[1]TDSheet!$A:$AI,35,0)</f>
        <v>#N/A</v>
      </c>
      <c r="AJ113" s="14">
        <f t="shared" si="23"/>
        <v>0</v>
      </c>
      <c r="AK113" s="14"/>
      <c r="AL113" s="14"/>
      <c r="AM113" s="14">
        <f t="shared" si="24"/>
        <v>0</v>
      </c>
      <c r="AN113" s="14"/>
      <c r="AO113" s="14"/>
    </row>
    <row r="114" spans="1:41" s="1" customFormat="1" ht="11.1" customHeight="1" outlineLevel="1" x14ac:dyDescent="0.2">
      <c r="A114" s="7" t="s">
        <v>109</v>
      </c>
      <c r="B114" s="7" t="s">
        <v>14</v>
      </c>
      <c r="C114" s="8">
        <v>-978</v>
      </c>
      <c r="D114" s="8">
        <v>28</v>
      </c>
      <c r="E114" s="20">
        <v>1049</v>
      </c>
      <c r="F114" s="21">
        <v>-2013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1062</v>
      </c>
      <c r="K114" s="14">
        <f t="shared" si="19"/>
        <v>-13</v>
      </c>
      <c r="L114" s="14">
        <f>VLOOKUP(A:A,[1]TDSheet!$A:$M,13,0)</f>
        <v>0</v>
      </c>
      <c r="M114" s="14">
        <f>VLOOKUP(A:A,[1]TDSheet!$A:$N,14,0)</f>
        <v>0</v>
      </c>
      <c r="N114" s="14">
        <f>VLOOKUP(A:A,[1]TDSheet!$A:$X,24,0)</f>
        <v>0</v>
      </c>
      <c r="O114" s="14">
        <v>0</v>
      </c>
      <c r="P114" s="14"/>
      <c r="Q114" s="14"/>
      <c r="R114" s="14"/>
      <c r="S114" s="14"/>
      <c r="T114" s="14"/>
      <c r="U114" s="16"/>
      <c r="V114" s="16"/>
      <c r="W114" s="14">
        <f t="shared" si="20"/>
        <v>209.8</v>
      </c>
      <c r="X114" s="16"/>
      <c r="Y114" s="17">
        <f t="shared" si="21"/>
        <v>-9.5948522402287892</v>
      </c>
      <c r="Z114" s="14">
        <f t="shared" si="22"/>
        <v>-9.5948522402287892</v>
      </c>
      <c r="AA114" s="14">
        <v>0</v>
      </c>
      <c r="AB114" s="14"/>
      <c r="AC114" s="14"/>
      <c r="AD114" s="14">
        <f>VLOOKUP(A:A,[1]TDSheet!$A:$AD,30,0)</f>
        <v>0</v>
      </c>
      <c r="AE114" s="14">
        <f>VLOOKUP(A:A,[1]TDSheet!$A:$AE,31,0)</f>
        <v>225</v>
      </c>
      <c r="AF114" s="14">
        <f>VLOOKUP(A:A,[1]TDSheet!$A:$AF,32,0)</f>
        <v>226.2</v>
      </c>
      <c r="AG114" s="14">
        <f>VLOOKUP(A:A,[1]TDSheet!$A:$AG,33,0)</f>
        <v>236.2</v>
      </c>
      <c r="AH114" s="14">
        <f>VLOOKUP(A:A,[4]TDSheet!$A:$D,4,0)</f>
        <v>154</v>
      </c>
      <c r="AI114" s="14" t="e">
        <f>VLOOKUP(A:A,[1]TDSheet!$A:$AI,35,0)</f>
        <v>#N/A</v>
      </c>
      <c r="AJ114" s="14">
        <f t="shared" si="23"/>
        <v>0</v>
      </c>
      <c r="AK114" s="14"/>
      <c r="AL114" s="14"/>
      <c r="AM114" s="14">
        <f t="shared" si="24"/>
        <v>0</v>
      </c>
      <c r="AN114" s="14"/>
      <c r="AO114" s="14"/>
    </row>
    <row r="115" spans="1:41" s="1" customFormat="1" ht="11.1" customHeight="1" outlineLevel="1" x14ac:dyDescent="0.2">
      <c r="A115" s="7" t="s">
        <v>110</v>
      </c>
      <c r="B115" s="7" t="s">
        <v>8</v>
      </c>
      <c r="C115" s="8">
        <v>-256.37900000000002</v>
      </c>
      <c r="D115" s="8">
        <v>12.833</v>
      </c>
      <c r="E115" s="20">
        <v>384.36599999999999</v>
      </c>
      <c r="F115" s="21">
        <v>-635.08100000000002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357.62900000000002</v>
      </c>
      <c r="K115" s="14">
        <f t="shared" si="19"/>
        <v>26.736999999999966</v>
      </c>
      <c r="L115" s="14">
        <f>VLOOKUP(A:A,[1]TDSheet!$A:$M,13,0)</f>
        <v>0</v>
      </c>
      <c r="M115" s="14">
        <f>VLOOKUP(A:A,[1]TDSheet!$A:$N,14,0)</f>
        <v>0</v>
      </c>
      <c r="N115" s="14">
        <f>VLOOKUP(A:A,[1]TDSheet!$A:$X,24,0)</f>
        <v>0</v>
      </c>
      <c r="O115" s="14">
        <v>0</v>
      </c>
      <c r="P115" s="14"/>
      <c r="Q115" s="14"/>
      <c r="R115" s="14"/>
      <c r="S115" s="14"/>
      <c r="T115" s="14"/>
      <c r="U115" s="16"/>
      <c r="V115" s="16"/>
      <c r="W115" s="14">
        <f t="shared" si="20"/>
        <v>76.873199999999997</v>
      </c>
      <c r="X115" s="16"/>
      <c r="Y115" s="17">
        <f t="shared" si="21"/>
        <v>-8.2614096980482152</v>
      </c>
      <c r="Z115" s="14">
        <f t="shared" si="22"/>
        <v>-8.2614096980482152</v>
      </c>
      <c r="AA115" s="14">
        <v>0</v>
      </c>
      <c r="AB115" s="14"/>
      <c r="AC115" s="14"/>
      <c r="AD115" s="14">
        <f>VLOOKUP(A:A,[1]TDSheet!$A:$AD,30,0)</f>
        <v>0</v>
      </c>
      <c r="AE115" s="14">
        <f>VLOOKUP(A:A,[1]TDSheet!$A:$AE,31,0)</f>
        <v>98.855999999999995</v>
      </c>
      <c r="AF115" s="14">
        <f>VLOOKUP(A:A,[1]TDSheet!$A:$AF,32,0)</f>
        <v>83.910600000000002</v>
      </c>
      <c r="AG115" s="14">
        <f>VLOOKUP(A:A,[1]TDSheet!$A:$AG,33,0)</f>
        <v>82.710999999999999</v>
      </c>
      <c r="AH115" s="14">
        <f>VLOOKUP(A:A,[4]TDSheet!$A:$D,4,0)</f>
        <v>43.174999999999997</v>
      </c>
      <c r="AI115" s="14" t="e">
        <f>VLOOKUP(A:A,[1]TDSheet!$A:$AI,35,0)</f>
        <v>#N/A</v>
      </c>
      <c r="AJ115" s="14">
        <f t="shared" si="23"/>
        <v>0</v>
      </c>
      <c r="AK115" s="14"/>
      <c r="AL115" s="14"/>
      <c r="AM115" s="14">
        <f t="shared" si="24"/>
        <v>0</v>
      </c>
      <c r="AN115" s="14"/>
      <c r="AO115" s="14"/>
    </row>
    <row r="116" spans="1:41" s="1" customFormat="1" ht="21.95" customHeight="1" outlineLevel="1" x14ac:dyDescent="0.2">
      <c r="A116" s="7" t="s">
        <v>111</v>
      </c>
      <c r="B116" s="7" t="s">
        <v>8</v>
      </c>
      <c r="C116" s="8">
        <v>-214.398</v>
      </c>
      <c r="D116" s="8">
        <v>5.0229999999999997</v>
      </c>
      <c r="E116" s="20">
        <v>269.64499999999998</v>
      </c>
      <c r="F116" s="21">
        <v>-482.60500000000002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274.08100000000002</v>
      </c>
      <c r="K116" s="14">
        <f t="shared" si="19"/>
        <v>-4.4360000000000355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VLOOKUP(A:A,[1]TDSheet!$A:$X,24,0)</f>
        <v>0</v>
      </c>
      <c r="O116" s="14">
        <v>0</v>
      </c>
      <c r="P116" s="14"/>
      <c r="Q116" s="14"/>
      <c r="R116" s="14"/>
      <c r="S116" s="14"/>
      <c r="T116" s="14"/>
      <c r="U116" s="16"/>
      <c r="V116" s="16"/>
      <c r="W116" s="14">
        <f t="shared" si="20"/>
        <v>53.928999999999995</v>
      </c>
      <c r="X116" s="16"/>
      <c r="Y116" s="17">
        <f t="shared" si="21"/>
        <v>-8.9488957703647394</v>
      </c>
      <c r="Z116" s="14">
        <f t="shared" si="22"/>
        <v>-8.9488957703647394</v>
      </c>
      <c r="AA116" s="14">
        <v>0</v>
      </c>
      <c r="AB116" s="14"/>
      <c r="AC116" s="14"/>
      <c r="AD116" s="14">
        <f>VLOOKUP(A:A,[1]TDSheet!$A:$AD,30,0)</f>
        <v>0</v>
      </c>
      <c r="AE116" s="14">
        <f>VLOOKUP(A:A,[1]TDSheet!$A:$AE,31,0)</f>
        <v>58.606200000000001</v>
      </c>
      <c r="AF116" s="14">
        <f>VLOOKUP(A:A,[1]TDSheet!$A:$AF,32,0)</f>
        <v>52.854600000000005</v>
      </c>
      <c r="AG116" s="14">
        <f>VLOOKUP(A:A,[1]TDSheet!$A:$AG,33,0)</f>
        <v>50.355800000000002</v>
      </c>
      <c r="AH116" s="14">
        <f>VLOOKUP(A:A,[4]TDSheet!$A:$D,4,0)</f>
        <v>37.960999999999999</v>
      </c>
      <c r="AI116" s="14" t="e">
        <f>VLOOKUP(A:A,[1]TDSheet!$A:$AI,35,0)</f>
        <v>#N/A</v>
      </c>
      <c r="AJ116" s="14">
        <f t="shared" si="23"/>
        <v>0</v>
      </c>
      <c r="AK116" s="14"/>
      <c r="AL116" s="14"/>
      <c r="AM116" s="14">
        <f t="shared" si="24"/>
        <v>0</v>
      </c>
      <c r="AN116" s="14"/>
      <c r="AO116" s="14"/>
    </row>
    <row r="117" spans="1:41" s="1" customFormat="1" ht="11.1" customHeight="1" outlineLevel="1" x14ac:dyDescent="0.2">
      <c r="A117" s="7" t="s">
        <v>121</v>
      </c>
      <c r="B117" s="7" t="s">
        <v>14</v>
      </c>
      <c r="C117" s="8">
        <v>-380</v>
      </c>
      <c r="D117" s="8">
        <v>387</v>
      </c>
      <c r="E117" s="20">
        <v>329</v>
      </c>
      <c r="F117" s="21">
        <v>-328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335</v>
      </c>
      <c r="K117" s="14">
        <f t="shared" si="19"/>
        <v>-6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VLOOKUP(A:A,[1]TDSheet!$A:$X,24,0)</f>
        <v>0</v>
      </c>
      <c r="O117" s="14">
        <v>0</v>
      </c>
      <c r="P117" s="14"/>
      <c r="Q117" s="14"/>
      <c r="R117" s="14"/>
      <c r="S117" s="14"/>
      <c r="T117" s="14"/>
      <c r="U117" s="16"/>
      <c r="V117" s="16"/>
      <c r="W117" s="14">
        <f t="shared" si="20"/>
        <v>65.8</v>
      </c>
      <c r="X117" s="16"/>
      <c r="Y117" s="17">
        <f t="shared" si="21"/>
        <v>-4.9848024316109427</v>
      </c>
      <c r="Z117" s="14">
        <f t="shared" si="22"/>
        <v>-4.9848024316109427</v>
      </c>
      <c r="AA117" s="14">
        <v>0</v>
      </c>
      <c r="AB117" s="14"/>
      <c r="AC117" s="14"/>
      <c r="AD117" s="14">
        <f>VLOOKUP(A:A,[1]TDSheet!$A:$AD,30,0)</f>
        <v>0</v>
      </c>
      <c r="AE117" s="14">
        <f>VLOOKUP(A:A,[1]TDSheet!$A:$AE,31,0)</f>
        <v>91</v>
      </c>
      <c r="AF117" s="14">
        <f>VLOOKUP(A:A,[1]TDSheet!$A:$AF,32,0)</f>
        <v>83.4</v>
      </c>
      <c r="AG117" s="14">
        <f>VLOOKUP(A:A,[1]TDSheet!$A:$AG,33,0)</f>
        <v>85</v>
      </c>
      <c r="AH117" s="14">
        <f>VLOOKUP(A:A,[4]TDSheet!$A:$D,4,0)</f>
        <v>54</v>
      </c>
      <c r="AI117" s="14" t="e">
        <f>VLOOKUP(A:A,[1]TDSheet!$A:$AI,35,0)</f>
        <v>#N/A</v>
      </c>
      <c r="AJ117" s="14">
        <f t="shared" si="23"/>
        <v>0</v>
      </c>
      <c r="AK117" s="14"/>
      <c r="AL117" s="14"/>
      <c r="AM117" s="14">
        <f t="shared" si="24"/>
        <v>0</v>
      </c>
      <c r="AN117" s="14"/>
      <c r="AO117" s="14"/>
    </row>
    <row r="118" spans="1:41" s="1" customFormat="1" ht="11.1" customHeight="1" outlineLevel="1" x14ac:dyDescent="0.2">
      <c r="A118" s="7" t="s">
        <v>112</v>
      </c>
      <c r="B118" s="7" t="s">
        <v>14</v>
      </c>
      <c r="C118" s="8">
        <v>-383</v>
      </c>
      <c r="D118" s="8">
        <v>9</v>
      </c>
      <c r="E118" s="20">
        <v>387</v>
      </c>
      <c r="F118" s="20">
        <v>-769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397</v>
      </c>
      <c r="K118" s="14">
        <f t="shared" si="19"/>
        <v>-10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VLOOKUP(A:A,[1]TDSheet!$A:$X,24,0)</f>
        <v>0</v>
      </c>
      <c r="O118" s="14">
        <v>0</v>
      </c>
      <c r="P118" s="14"/>
      <c r="Q118" s="14"/>
      <c r="R118" s="14"/>
      <c r="S118" s="14"/>
      <c r="T118" s="14"/>
      <c r="U118" s="16"/>
      <c r="V118" s="16"/>
      <c r="W118" s="14">
        <f t="shared" si="20"/>
        <v>77.400000000000006</v>
      </c>
      <c r="X118" s="16"/>
      <c r="Y118" s="17">
        <f t="shared" si="21"/>
        <v>-9.9354005167958643</v>
      </c>
      <c r="Z118" s="14">
        <f t="shared" si="22"/>
        <v>-9.9354005167958643</v>
      </c>
      <c r="AA118" s="14">
        <v>0</v>
      </c>
      <c r="AB118" s="14"/>
      <c r="AC118" s="14"/>
      <c r="AD118" s="14">
        <f>VLOOKUP(A:A,[1]TDSheet!$A:$AD,30,0)</f>
        <v>0</v>
      </c>
      <c r="AE118" s="14">
        <f>VLOOKUP(A:A,[1]TDSheet!$A:$AE,31,0)</f>
        <v>99.8</v>
      </c>
      <c r="AF118" s="14">
        <f>VLOOKUP(A:A,[1]TDSheet!$A:$AF,32,0)</f>
        <v>94</v>
      </c>
      <c r="AG118" s="14">
        <f>VLOOKUP(A:A,[1]TDSheet!$A:$AG,33,0)</f>
        <v>93.4</v>
      </c>
      <c r="AH118" s="14">
        <f>VLOOKUP(A:A,[4]TDSheet!$A:$D,4,0)</f>
        <v>64</v>
      </c>
      <c r="AI118" s="14" t="e">
        <f>VLOOKUP(A:A,[1]TDSheet!$A:$AI,35,0)</f>
        <v>#N/A</v>
      </c>
      <c r="AJ118" s="14">
        <f t="shared" si="23"/>
        <v>0</v>
      </c>
      <c r="AK118" s="14"/>
      <c r="AL118" s="14"/>
      <c r="AM118" s="14">
        <f t="shared" si="24"/>
        <v>0</v>
      </c>
      <c r="AN118" s="14"/>
      <c r="AO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2024-03-01T10:33:41Z</dcterms:modified>
</cp:coreProperties>
</file>