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F62C79-8E9D-44A1-9DF4-3933FF3DD4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X443" i="1" s="1"/>
  <c r="N443" i="1"/>
  <c r="X442" i="1"/>
  <c r="W442" i="1"/>
  <c r="X441" i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X337" i="1" s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W299" i="1"/>
  <c r="X299" i="1" s="1"/>
  <c r="X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N164" i="1"/>
  <c r="W163" i="1"/>
  <c r="X163" i="1" s="1"/>
  <c r="N163" i="1"/>
  <c r="V161" i="1"/>
  <c r="V160" i="1"/>
  <c r="W159" i="1"/>
  <c r="X159" i="1" s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N121" i="1"/>
  <c r="W120" i="1"/>
  <c r="X120" i="1" s="1"/>
  <c r="W119" i="1"/>
  <c r="X119" i="1" s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W8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266" i="1" l="1"/>
  <c r="W134" i="1"/>
  <c r="W166" i="1"/>
  <c r="W200" i="1"/>
  <c r="X404" i="1"/>
  <c r="X405" i="1" s="1"/>
  <c r="W405" i="1"/>
  <c r="W103" i="1"/>
  <c r="X95" i="1"/>
  <c r="W372" i="1"/>
  <c r="W371" i="1"/>
  <c r="X370" i="1"/>
  <c r="X371" i="1" s="1"/>
  <c r="W473" i="1"/>
  <c r="X467" i="1"/>
  <c r="W193" i="1"/>
  <c r="X175" i="1"/>
  <c r="J522" i="1"/>
  <c r="W209" i="1"/>
  <c r="X203" i="1"/>
  <c r="X209" i="1" s="1"/>
  <c r="J9" i="1"/>
  <c r="W214" i="1"/>
  <c r="W213" i="1"/>
  <c r="X212" i="1"/>
  <c r="X213" i="1" s="1"/>
  <c r="W278" i="1"/>
  <c r="X275" i="1"/>
  <c r="X278" i="1" s="1"/>
  <c r="W347" i="1"/>
  <c r="W346" i="1"/>
  <c r="X345" i="1"/>
  <c r="X346" i="1" s="1"/>
  <c r="X355" i="1"/>
  <c r="V516" i="1"/>
  <c r="V512" i="1"/>
  <c r="W33" i="1"/>
  <c r="W92" i="1"/>
  <c r="W104" i="1"/>
  <c r="W142" i="1"/>
  <c r="W165" i="1"/>
  <c r="W192" i="1"/>
  <c r="W199" i="1"/>
  <c r="W223" i="1"/>
  <c r="P522" i="1"/>
  <c r="W459" i="1"/>
  <c r="X459" i="1"/>
  <c r="X33" i="1"/>
  <c r="W34" i="1"/>
  <c r="W38" i="1"/>
  <c r="W42" i="1"/>
  <c r="W46" i="1"/>
  <c r="W52" i="1"/>
  <c r="H9" i="1"/>
  <c r="B522" i="1"/>
  <c r="W514" i="1"/>
  <c r="W513" i="1"/>
  <c r="W24" i="1"/>
  <c r="X36" i="1"/>
  <c r="X37" i="1" s="1"/>
  <c r="X40" i="1"/>
  <c r="X41" i="1" s="1"/>
  <c r="X44" i="1"/>
  <c r="X45" i="1" s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4" i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X473" i="1"/>
  <c r="V515" i="1"/>
  <c r="G522" i="1"/>
  <c r="W155" i="1"/>
  <c r="W160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2" i="1"/>
  <c r="W379" i="1"/>
  <c r="W394" i="1"/>
  <c r="X381" i="1"/>
  <c r="X394" i="1" s="1"/>
  <c r="W395" i="1"/>
  <c r="W402" i="1"/>
  <c r="X397" i="1"/>
  <c r="X401" i="1" s="1"/>
  <c r="W401" i="1"/>
  <c r="X409" i="1"/>
  <c r="X412" i="1" s="1"/>
  <c r="W413" i="1"/>
  <c r="X422" i="1"/>
  <c r="X428" i="1" s="1"/>
  <c r="W428" i="1"/>
  <c r="W480" i="1"/>
  <c r="W495" i="1"/>
  <c r="X492" i="1"/>
  <c r="X495" i="1" s="1"/>
  <c r="W496" i="1"/>
  <c r="L522" i="1"/>
  <c r="T522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W490" i="1"/>
  <c r="W516" i="1" l="1"/>
  <c r="X517" i="1"/>
  <c r="W512" i="1"/>
  <c r="W515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<sst xmlns="http://schemas.openxmlformats.org/spreadsheetml/2006/main" count="2227" uniqueCount="743">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</sst>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69" sqref="Z69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/>
      <c r="E5" s="387"/>
      <c r="F5" s="672" t="s">
        <v>9</v>
      </c>
      <c r="G5" s="456"/>
      <c r="H5" s="385" t="s">
        <v>742</v>
      </c>
      <c r="I5" s="386"/>
      <c r="J5" s="386"/>
      <c r="K5" s="386"/>
      <c r="L5" s="387"/>
      <c r="N5" s="24" t="s">
        <v>10</v>
      </c>
      <c r="O5" s="614">
        <v>45353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0.45833333333333331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65</v>
      </c>
      <c r="W69" s="351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4.5</v>
      </c>
      <c r="W82" s="351">
        <f t="shared" si="2"/>
        <v>4.5</v>
      </c>
      <c r="X82" s="36">
        <f>IFERROR(IF(W82=0,"",ROUNDUP(W82/H82,0)*0.00937),"")</f>
        <v>9.3699999999999999E-3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6.8035714285714288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6.9999999999999991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0.13986999999999999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69.5</v>
      </c>
      <c r="W85" s="352">
        <f>IFERROR(SUM(W64:W83),"0")</f>
        <v>71.699999999999989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94</v>
      </c>
      <c r="W106" s="351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27</v>
      </c>
      <c r="W110" s="351">
        <f t="shared" si="6"/>
        <v>27</v>
      </c>
      <c r="X110" s="36">
        <f>IFERROR(IF(W110=0,"",ROUNDUP(W110/H110,0)*0.00753),"")</f>
        <v>7.5300000000000006E-2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21.19047619047619</v>
      </c>
      <c r="W115" s="352">
        <f>IFERROR(W106/H106,"0")+IFERROR(W107/H107,"0")+IFERROR(W108/H108,"0")+IFERROR(W109/H109,"0")+IFERROR(W110/H110,"0")+IFERROR(W111/H111,"0")+IFERROR(W112/H112,"0")+IFERROR(W113/H113,"0")+IFERROR(W114/H114,"0")</f>
        <v>22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0.33630000000000004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121</v>
      </c>
      <c r="W116" s="352">
        <f>IFERROR(SUM(W106:W114),"0")</f>
        <v>127.80000000000001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13</v>
      </c>
      <c r="W122" s="351">
        <f t="shared" si="7"/>
        <v>13.86</v>
      </c>
      <c r="X122" s="36">
        <f>IFERROR(IF(W122=0,"",ROUNDUP(W122/H122,0)*0.00753),"")</f>
        <v>5.271E-2</v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6.5656565656565657</v>
      </c>
      <c r="W125" s="352">
        <f>IFERROR(W118/H118,"0")+IFERROR(W119/H119,"0")+IFERROR(W120/H120,"0")+IFERROR(W121/H121,"0")+IFERROR(W122/H122,"0")+IFERROR(W123/H123,"0")+IFERROR(W124/H124,"0")</f>
        <v>7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5.271E-2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13</v>
      </c>
      <c r="W126" s="352">
        <f>IFERROR(SUM(W118:W124),"0")</f>
        <v>13.86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121</v>
      </c>
      <c r="W129" s="351">
        <f>IFERROR(IF(V129="",0,CEILING((V129/$H129),1)*$H129),"")</f>
        <v>126</v>
      </c>
      <c r="X129" s="36">
        <f>IFERROR(IF(W129=0,"",ROUNDUP(W129/H129,0)*0.02175),"")</f>
        <v>0.32624999999999998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30</v>
      </c>
      <c r="W132" s="351">
        <f>IFERROR(IF(V132="",0,CEILING((V132/$H132),1)*$H132),"")</f>
        <v>32.400000000000006</v>
      </c>
      <c r="X132" s="36">
        <f>IFERROR(IF(W132=0,"",ROUNDUP(W132/H132,0)*0.00753),"")</f>
        <v>9.0359999999999996E-2</v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25.515873015873012</v>
      </c>
      <c r="W133" s="352">
        <f>IFERROR(W129/H129,"0")+IFERROR(W130/H130,"0")+IFERROR(W131/H131,"0")+IFERROR(W132/H132,"0")</f>
        <v>27</v>
      </c>
      <c r="X133" s="352">
        <f>IFERROR(IF(X129="",0,X129),"0")+IFERROR(IF(X130="",0,X130),"0")+IFERROR(IF(X131="",0,X131),"0")+IFERROR(IF(X132="",0,X132),"0")</f>
        <v>0.41660999999999998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151</v>
      </c>
      <c r="W134" s="352">
        <f>IFERROR(SUM(W129:W132),"0")</f>
        <v>158.4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8</v>
      </c>
      <c r="W159" s="351">
        <f>IFERROR(IF(V159="",0,CEILING((V159/$H159),1)*$H159),"")</f>
        <v>8.1000000000000014</v>
      </c>
      <c r="X159" s="36">
        <f>IFERROR(IF(W159=0,"",ROUNDUP(W159/H159,0)*0.00753),"")</f>
        <v>2.2589999999999999E-2</v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2.9629629629629628</v>
      </c>
      <c r="W160" s="352">
        <f>IFERROR(W158/H158,"0")+IFERROR(W159/H159,"0")</f>
        <v>3.0000000000000004</v>
      </c>
      <c r="X160" s="352">
        <f>IFERROR(IF(X158="",0,X158),"0")+IFERROR(IF(X159="",0,X159),"0")</f>
        <v>2.2589999999999999E-2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8</v>
      </c>
      <c r="W161" s="352">
        <f>IFERROR(SUM(W158:W159),"0")</f>
        <v>8.1000000000000014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179</v>
      </c>
      <c r="W168" s="351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86</v>
      </c>
      <c r="W169" s="351">
        <f>IFERROR(IF(V169="",0,CEILING((V169/$H169),1)*$H169),"")</f>
        <v>86.4</v>
      </c>
      <c r="X169" s="36">
        <f>IFERROR(IF(W169=0,"",ROUNDUP(W169/H169,0)*0.00937),"")</f>
        <v>0.14992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49.074074074074069</v>
      </c>
      <c r="W172" s="352">
        <f>IFERROR(W168/H168,"0")+IFERROR(W169/H169,"0")+IFERROR(W170/H170,"0")+IFERROR(W171/H171,"0")</f>
        <v>50</v>
      </c>
      <c r="X172" s="352">
        <f>IFERROR(IF(X168="",0,X168),"0")+IFERROR(IF(X169="",0,X169),"0")+IFERROR(IF(X170="",0,X170),"0")+IFERROR(IF(X171="",0,X171),"0")</f>
        <v>0.46849999999999997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265</v>
      </c>
      <c r="W173" s="352">
        <f>IFERROR(SUM(W168:W171),"0")</f>
        <v>270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84</v>
      </c>
      <c r="W181" s="351">
        <f t="shared" si="9"/>
        <v>84</v>
      </c>
      <c r="X181" s="36">
        <f>IFERROR(IF(W181=0,"",ROUNDUP(W181/H181,0)*0.00753),"")</f>
        <v>0.26355000000000001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180</v>
      </c>
      <c r="W185" s="351">
        <f t="shared" si="9"/>
        <v>180</v>
      </c>
      <c r="X185" s="36">
        <f t="shared" ref="X185:X191" si="10">IFERROR(IF(W185=0,"",ROUNDUP(W185/H185,0)*0.00753),"")</f>
        <v>0.56474999999999997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140</v>
      </c>
      <c r="W187" s="351">
        <f t="shared" si="9"/>
        <v>141.6</v>
      </c>
      <c r="X187" s="36">
        <f t="shared" si="10"/>
        <v>0.44427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100</v>
      </c>
      <c r="W188" s="351">
        <f t="shared" si="9"/>
        <v>100.8</v>
      </c>
      <c r="X188" s="36">
        <f t="shared" si="10"/>
        <v>0.31625999999999999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137</v>
      </c>
      <c r="W190" s="351">
        <f t="shared" si="9"/>
        <v>139.19999999999999</v>
      </c>
      <c r="X190" s="36">
        <f t="shared" si="10"/>
        <v>0.43674000000000002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136</v>
      </c>
      <c r="W191" s="351">
        <f t="shared" si="9"/>
        <v>136.79999999999998</v>
      </c>
      <c r="X191" s="36">
        <f t="shared" si="10"/>
        <v>0.42921000000000004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323.75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326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2.45478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777</v>
      </c>
      <c r="W193" s="352">
        <f>IFERROR(SUM(W175:W191),"0")</f>
        <v>782.4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93</v>
      </c>
      <c r="W197" s="351">
        <f>IFERROR(IF(V197="",0,CEILING((V197/$H197),1)*$H197),"")</f>
        <v>93.6</v>
      </c>
      <c r="X197" s="36">
        <f>IFERROR(IF(W197=0,"",ROUNDUP(W197/H197,0)*0.00753),"")</f>
        <v>0.29366999999999999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48</v>
      </c>
      <c r="W198" s="351">
        <f>IFERROR(IF(V198="",0,CEILING((V198/$H198),1)*$H198),"")</f>
        <v>48</v>
      </c>
      <c r="X198" s="36">
        <f>IFERROR(IF(W198=0,"",ROUNDUP(W198/H198,0)*0.00753),"")</f>
        <v>0.15060000000000001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58.75</v>
      </c>
      <c r="W199" s="352">
        <f>IFERROR(W195/H195,"0")+IFERROR(W196/H196,"0")+IFERROR(W197/H197,"0")+IFERROR(W198/H198,"0")</f>
        <v>59</v>
      </c>
      <c r="X199" s="352">
        <f>IFERROR(IF(X195="",0,X195),"0")+IFERROR(IF(X196="",0,X196),"0")+IFERROR(IF(X197="",0,X197),"0")+IFERROR(IF(X198="",0,X198),"0")</f>
        <v>0.44427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141</v>
      </c>
      <c r="W200" s="352">
        <f>IFERROR(SUM(W195:W198),"0")</f>
        <v>141.6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50</v>
      </c>
      <c r="W203" s="351">
        <f t="shared" ref="W203:W208" si="11">IFERROR(IF(V203="",0,CEILING((V203/$H203),1)*$H203),"")</f>
        <v>58</v>
      </c>
      <c r="X203" s="36">
        <f>IFERROR(IF(W203=0,"",ROUNDUP(W203/H203,0)*0.02175),"")</f>
        <v>0.10874999999999999</v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50</v>
      </c>
      <c r="W207" s="351">
        <f t="shared" si="11"/>
        <v>58</v>
      </c>
      <c r="X207" s="36">
        <f>IFERROR(IF(W207=0,"",ROUNDUP(W207/H207,0)*0.02175),"")</f>
        <v>0.10874999999999999</v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8.6206896551724146</v>
      </c>
      <c r="W209" s="352">
        <f>IFERROR(W203/H203,"0")+IFERROR(W204/H204,"0")+IFERROR(W205/H205,"0")+IFERROR(W206/H206,"0")+IFERROR(W207/H207,"0")+IFERROR(W208/H208,"0")</f>
        <v>10</v>
      </c>
      <c r="X209" s="352">
        <f>IFERROR(IF(X203="",0,X203),"0")+IFERROR(IF(X204="",0,X204),"0")+IFERROR(IF(X205="",0,X205),"0")+IFERROR(IF(X206="",0,X206),"0")+IFERROR(IF(X207="",0,X207),"0")+IFERROR(IF(X208="",0,X208),"0")</f>
        <v>0.21749999999999997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100</v>
      </c>
      <c r="W210" s="352">
        <f>IFERROR(SUM(W203:W208),"0")</f>
        <v>116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60</v>
      </c>
      <c r="W217" s="351">
        <f t="shared" ref="W217:W222" si="12">IFERROR(IF(V217="",0,CEILING((V217/$H217),1)*$H217),"")</f>
        <v>69.599999999999994</v>
      </c>
      <c r="X217" s="36">
        <f>IFERROR(IF(W217=0,"",ROUNDUP(W217/H217,0)*0.02175),"")</f>
        <v>0.1305</v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60</v>
      </c>
      <c r="W219" s="351">
        <f t="shared" si="12"/>
        <v>69.599999999999994</v>
      </c>
      <c r="X219" s="36">
        <f>IFERROR(IF(W219=0,"",ROUNDUP(W219/H219,0)*0.02175),"")</f>
        <v>0.1305</v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10.344827586206897</v>
      </c>
      <c r="W223" s="352">
        <f>IFERROR(W217/H217,"0")+IFERROR(W218/H218,"0")+IFERROR(W219/H219,"0")+IFERROR(W220/H220,"0")+IFERROR(W221/H221,"0")+IFERROR(W222/H222,"0")</f>
        <v>12</v>
      </c>
      <c r="X223" s="352">
        <f>IFERROR(IF(X217="",0,X217),"0")+IFERROR(IF(X218="",0,X218),"0")+IFERROR(IF(X219="",0,X219),"0")+IFERROR(IF(X220="",0,X220),"0")+IFERROR(IF(X221="",0,X221),"0")+IFERROR(IF(X222="",0,X222),"0")</f>
        <v>0.26100000000000001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120</v>
      </c>
      <c r="W224" s="352">
        <f>IFERROR(SUM(W217:W222),"0")</f>
        <v>139.19999999999999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140</v>
      </c>
      <c r="W270" s="351">
        <f>IFERROR(IF(V270="",0,CEILING((V270/$H270),1)*$H270),"")</f>
        <v>140.4</v>
      </c>
      <c r="X270" s="36">
        <f>IFERROR(IF(W270=0,"",ROUNDUP(W270/H270,0)*0.02175),"")</f>
        <v>0.39149999999999996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17.948717948717949</v>
      </c>
      <c r="W272" s="352">
        <f>IFERROR(W269/H269,"0")+IFERROR(W270/H270,"0")+IFERROR(W271/H271,"0")</f>
        <v>18</v>
      </c>
      <c r="X272" s="352">
        <f>IFERROR(IF(X269="",0,X269),"0")+IFERROR(IF(X270="",0,X270),"0")+IFERROR(IF(X271="",0,X271),"0")</f>
        <v>0.39149999999999996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140</v>
      </c>
      <c r="W273" s="352">
        <f>IFERROR(SUM(W269:W271),"0")</f>
        <v>140.4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1</v>
      </c>
      <c r="W282" s="351">
        <f>IFERROR(IF(V282="",0,CEILING((V282/$H282),1)*$H282),"")</f>
        <v>2</v>
      </c>
      <c r="X282" s="36">
        <f>IFERROR(IF(W282=0,"",ROUNDUP(W282/H282,0)*0.00474),"")</f>
        <v>4.7400000000000003E-3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2</v>
      </c>
      <c r="W283" s="351">
        <f>IFERROR(IF(V283="",0,CEILING((V283/$H283),1)*$H283),"")</f>
        <v>2</v>
      </c>
      <c r="X283" s="36">
        <f>IFERROR(IF(W283=0,"",ROUNDUP(W283/H283,0)*0.00474),"")</f>
        <v>4.7400000000000003E-3</v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1.5</v>
      </c>
      <c r="W284" s="352">
        <f>IFERROR(W281/H281,"0")+IFERROR(W282/H282,"0")+IFERROR(W283/H283,"0")</f>
        <v>2</v>
      </c>
      <c r="X284" s="352">
        <f>IFERROR(IF(X281="",0,X281),"0")+IFERROR(IF(X282="",0,X282),"0")+IFERROR(IF(X283="",0,X283),"0")</f>
        <v>9.4800000000000006E-3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3</v>
      </c>
      <c r="W285" s="352">
        <f>IFERROR(SUM(W281:W283),"0")</f>
        <v>4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530</v>
      </c>
      <c r="W323" s="351">
        <f t="shared" ref="W323:W330" si="17">IFERROR(IF(V323="",0,CEILING((V323/$H323),1)*$H323),"")</f>
        <v>540</v>
      </c>
      <c r="X323" s="36">
        <f>IFERROR(IF(W323=0,"",ROUNDUP(W323/H323,0)*0.02175),"")</f>
        <v>0.78299999999999992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600</v>
      </c>
      <c r="W326" s="351">
        <f t="shared" si="17"/>
        <v>600</v>
      </c>
      <c r="X326" s="36">
        <f>IFERROR(IF(W326=0,"",ROUNDUP(W326/H326,0)*0.02175),"")</f>
        <v>0.86999999999999988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870</v>
      </c>
      <c r="W328" s="351">
        <f t="shared" si="17"/>
        <v>870</v>
      </c>
      <c r="X328" s="36">
        <f>IFERROR(IF(W328=0,"",ROUNDUP(W328/H328,0)*0.02175),"")</f>
        <v>1.2614999999999998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133.33333333333334</v>
      </c>
      <c r="W331" s="352">
        <f>IFERROR(W323/H323,"0")+IFERROR(W324/H324,"0")+IFERROR(W325/H325,"0")+IFERROR(W326/H326,"0")+IFERROR(W327/H327,"0")+IFERROR(W328/H328,"0")+IFERROR(W329/H329,"0")+IFERROR(W330/H330,"0")</f>
        <v>134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2.9144999999999994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2000</v>
      </c>
      <c r="W332" s="352">
        <f>IFERROR(SUM(W323:W330),"0")</f>
        <v>2010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420</v>
      </c>
      <c r="W334" s="351">
        <f>IFERROR(IF(V334="",0,CEILING((V334/$H334),1)*$H334),"")</f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4</v>
      </c>
      <c r="W336" s="351">
        <f>IFERROR(IF(V336="",0,CEILING((V336/$H336),1)*$H336),"")</f>
        <v>4</v>
      </c>
      <c r="X336" s="36">
        <f>IFERROR(IF(W336=0,"",ROUNDUP(W336/H336,0)*0.00937),"")</f>
        <v>9.3699999999999999E-3</v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29</v>
      </c>
      <c r="W337" s="352">
        <f>IFERROR(W334/H334,"0")+IFERROR(W335/H335,"0")+IFERROR(W336/H336,"0")</f>
        <v>29</v>
      </c>
      <c r="X337" s="352">
        <f>IFERROR(IF(X334="",0,X334),"0")+IFERROR(IF(X335="",0,X335),"0")+IFERROR(IF(X336="",0,X336),"0")</f>
        <v>0.61836999999999998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424</v>
      </c>
      <c r="W338" s="352">
        <f>IFERROR(SUM(W334:W336),"0")</f>
        <v>424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7</v>
      </c>
      <c r="W359" s="351">
        <f>IFERROR(IF(V359="",0,CEILING((V359/$H359),1)*$H359),"")</f>
        <v>8.3999999999999986</v>
      </c>
      <c r="X359" s="36">
        <f>IFERROR(IF(W359=0,"",ROUNDUP(W359/H359,0)*0.00502),"")</f>
        <v>1.506E-2</v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2.5</v>
      </c>
      <c r="W360" s="352">
        <f>IFERROR(W358/H358,"0")+IFERROR(W359/H359,"0")</f>
        <v>2.9999999999999996</v>
      </c>
      <c r="X360" s="352">
        <f>IFERROR(IF(X358="",0,X358),"0")+IFERROR(IF(X359="",0,X359),"0")</f>
        <v>1.506E-2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7</v>
      </c>
      <c r="W361" s="352">
        <f>IFERROR(SUM(W358:W359),"0")</f>
        <v>8.3999999999999986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28</v>
      </c>
      <c r="W363" s="351">
        <f>IFERROR(IF(V363="",0,CEILING((V363/$H363),1)*$H363),"")</f>
        <v>31.2</v>
      </c>
      <c r="X363" s="36">
        <f>IFERROR(IF(W363=0,"",ROUNDUP(W363/H363,0)*0.02175),"")</f>
        <v>8.6999999999999994E-2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3.5897435897435899</v>
      </c>
      <c r="W367" s="352">
        <f>IFERROR(W363/H363,"0")+IFERROR(W364/H364,"0")+IFERROR(W365/H365,"0")+IFERROR(W366/H366,"0")</f>
        <v>4</v>
      </c>
      <c r="X367" s="352">
        <f>IFERROR(IF(X363="",0,X363),"0")+IFERROR(IF(X364="",0,X364),"0")+IFERROR(IF(X365="",0,X365),"0")+IFERROR(IF(X366="",0,X366),"0")</f>
        <v>8.6999999999999994E-2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28</v>
      </c>
      <c r="W368" s="352">
        <f>IFERROR(SUM(W363:W366),"0")</f>
        <v>31.2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110</v>
      </c>
      <c r="W383" s="351">
        <f t="shared" si="18"/>
        <v>113.4</v>
      </c>
      <c r="X383" s="36">
        <f>IFERROR(IF(W383=0,"",ROUNDUP(W383/H383,0)*0.00753),"")</f>
        <v>0.20331000000000002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3.5</v>
      </c>
      <c r="W386" s="351">
        <f t="shared" si="18"/>
        <v>4.2</v>
      </c>
      <c r="X386" s="36">
        <f t="shared" si="19"/>
        <v>1.004E-2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27.857142857142858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29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0.21335000000000001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113.5</v>
      </c>
      <c r="W395" s="352">
        <f>IFERROR(SUM(W381:W393),"0")</f>
        <v>117.60000000000001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1.5</v>
      </c>
      <c r="W408" s="351">
        <f>IFERROR(IF(V408="",0,CEILING((V408/$H408),1)*$H408),"")</f>
        <v>2.4</v>
      </c>
      <c r="X408" s="36">
        <f>IFERROR(IF(W408=0,"",ROUNDUP(W408/H408,0)*0.00627),"")</f>
        <v>1.2540000000000001E-2</v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1.25</v>
      </c>
      <c r="W412" s="352">
        <f>IFERROR(W408/H408,"0")+IFERROR(W409/H409,"0")+IFERROR(W410/H410,"0")+IFERROR(W411/H411,"0")</f>
        <v>2</v>
      </c>
      <c r="X412" s="352">
        <f>IFERROR(IF(X408="",0,X408),"0")+IFERROR(IF(X409="",0,X409),"0")+IFERROR(IF(X410="",0,X410),"0")+IFERROR(IF(X411="",0,X411),"0")</f>
        <v>1.2540000000000001E-2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1.5</v>
      </c>
      <c r="W413" s="352">
        <f>IFERROR(SUM(W408:W411),"0")</f>
        <v>2.4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250</v>
      </c>
      <c r="W421" s="351">
        <f t="shared" ref="W421:W427" si="20">IFERROR(IF(V421="",0,CEILING((V421/$H421),1)*$H421),"")</f>
        <v>252</v>
      </c>
      <c r="X421" s="36">
        <f>IFERROR(IF(W421=0,"",ROUNDUP(W421/H421,0)*0.00753),"")</f>
        <v>0.45180000000000003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3.5</v>
      </c>
      <c r="W423" s="351">
        <f t="shared" si="20"/>
        <v>4.2</v>
      </c>
      <c r="X423" s="36">
        <f>IFERROR(IF(W423=0,"",ROUNDUP(W423/H423,0)*0.00502),"")</f>
        <v>1.004E-2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61.190476190476183</v>
      </c>
      <c r="W428" s="352">
        <f>IFERROR(W421/H421,"0")+IFERROR(W422/H422,"0")+IFERROR(W423/H423,"0")+IFERROR(W424/H424,"0")+IFERROR(W425/H425,"0")+IFERROR(W426/H426,"0")+IFERROR(W427/H427,"0")</f>
        <v>62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0.46184000000000003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253.5</v>
      </c>
      <c r="W429" s="352">
        <f>IFERROR(SUM(W421:W427),"0")</f>
        <v>256.2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89</v>
      </c>
      <c r="W443" s="351">
        <f t="shared" si="21"/>
        <v>89.76</v>
      </c>
      <c r="X443" s="36">
        <f t="shared" si="22"/>
        <v>0.20332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46</v>
      </c>
      <c r="W445" s="351">
        <f t="shared" si="21"/>
        <v>47.52</v>
      </c>
      <c r="X445" s="36">
        <f t="shared" si="22"/>
        <v>0.10764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45</v>
      </c>
      <c r="W447" s="351">
        <f t="shared" si="21"/>
        <v>47.52</v>
      </c>
      <c r="X447" s="36">
        <f t="shared" si="22"/>
        <v>0.10764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34.090909090909086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35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0.41860000000000003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180</v>
      </c>
      <c r="W460" s="352">
        <f>IFERROR(SUM(W441:W458),"0")</f>
        <v>184.8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96</v>
      </c>
      <c r="W462" s="351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18.18181818181818</v>
      </c>
      <c r="W464" s="352">
        <f>IFERROR(W462/H462,"0")+IFERROR(W463/H463,"0")</f>
        <v>19</v>
      </c>
      <c r="X464" s="352">
        <f>IFERROR(IF(X462="",0,X462),"0")+IFERROR(IF(X463="",0,X463),"0")</f>
        <v>0.22724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96</v>
      </c>
      <c r="W465" s="352">
        <f>IFERROR(SUM(W462:W463),"0")</f>
        <v>100.32000000000001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180</v>
      </c>
      <c r="W467" s="351">
        <f t="shared" ref="W467:W472" si="24">IFERROR(IF(V467="",0,CEILING((V467/$H467),1)*$H467),"")</f>
        <v>184.8</v>
      </c>
      <c r="X467" s="36">
        <f>IFERROR(IF(W467=0,"",ROUNDUP(W467/H467,0)*0.01196),"")</f>
        <v>0.41860000000000003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60</v>
      </c>
      <c r="W468" s="351">
        <f t="shared" si="24"/>
        <v>63.36</v>
      </c>
      <c r="X468" s="36">
        <f>IFERROR(IF(W468=0,"",ROUNDUP(W468/H468,0)*0.01196),"")</f>
        <v>0.14352000000000001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136</v>
      </c>
      <c r="W469" s="351">
        <f t="shared" si="24"/>
        <v>137.28</v>
      </c>
      <c r="X469" s="36">
        <f>IFERROR(IF(W469=0,"",ROUNDUP(W469/H469,0)*0.01196),"")</f>
        <v>0.31096000000000001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71.212121212121218</v>
      </c>
      <c r="W473" s="352">
        <f>IFERROR(W467/H467,"0")+IFERROR(W468/H468,"0")+IFERROR(W469/H469,"0")+IFERROR(W470/H470,"0")+IFERROR(W471/H471,"0")+IFERROR(W472/H472,"0")</f>
        <v>73</v>
      </c>
      <c r="X473" s="352">
        <f>IFERROR(IF(X467="",0,X467),"0")+IFERROR(IF(X468="",0,X468),"0")+IFERROR(IF(X469="",0,X469),"0")+IFERROR(IF(X470="",0,X470),"0")+IFERROR(IF(X471="",0,X471),"0")+IFERROR(IF(X472="",0,X472),"0")</f>
        <v>0.87308000000000008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376</v>
      </c>
      <c r="W474" s="352">
        <f>IFERROR(SUM(W467:W472),"0")</f>
        <v>385.44000000000005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10</v>
      </c>
      <c r="W505" s="351">
        <f>IFERROR(IF(V505="",0,CEILING((V505/$H505),1)*$H505),"")</f>
        <v>15.6</v>
      </c>
      <c r="X505" s="36">
        <f>IFERROR(IF(W505=0,"",ROUNDUP(W505/H505,0)*0.02175),"")</f>
        <v>4.3499999999999997E-2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1.2820512820512822</v>
      </c>
      <c r="W510" s="352">
        <f>IFERROR(W505/H505,"0")+IFERROR(W506/H506,"0")+IFERROR(W507/H507,"0")+IFERROR(W508/H508,"0")+IFERROR(W509/H509,"0")</f>
        <v>2</v>
      </c>
      <c r="X510" s="352">
        <f>IFERROR(IF(X505="",0,X505),"0")+IFERROR(IF(X506="",0,X506),"0")+IFERROR(IF(X507="",0,X507),"0")+IFERROR(IF(X508="",0,X508),"0")+IFERROR(IF(X509="",0,X509),"0")</f>
        <v>4.3499999999999997E-2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10</v>
      </c>
      <c r="W511" s="352">
        <f>IFERROR(SUM(W505:W509),"0")</f>
        <v>15.6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5398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5509.42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5709.0082170256301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5827.52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10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5959.0082170256301</v>
      </c>
      <c r="W515" s="352">
        <f>GrossWeightTotalR+PalletQtyTotalR*25</f>
        <v>6077.52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916.51444516530717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935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11.10019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213.36</v>
      </c>
      <c r="F522" s="46">
        <f>IFERROR(W129*1,"0")+IFERROR(W130*1,"0")+IFERROR(W131*1,"0")+IFERROR(W132*1,"0")</f>
        <v>158.4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1202.0999999999999</v>
      </c>
      <c r="J522" s="46">
        <f>IFERROR(W203*1,"0")+IFERROR(W204*1,"0")+IFERROR(W205*1,"0")+IFERROR(W206*1,"0")+IFERROR(W207*1,"0")+IFERROR(W208*1,"0")+IFERROR(W212*1,"0")</f>
        <v>116</v>
      </c>
      <c r="K522" s="344"/>
      <c r="L522" s="46">
        <f>IFERROR(W217*1,"0")+IFERROR(W218*1,"0")+IFERROR(W219*1,"0")+IFERROR(W220*1,"0")+IFERROR(W221*1,"0")+IFERROR(W222*1,"0")</f>
        <v>139.19999999999999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144.4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2434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39.599999999999994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120.00000000000001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256.2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670.56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15.6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,25"/>
        <filter val="1,28"/>
        <filter val="1,50"/>
        <filter val="10"/>
        <filter val="10,00"/>
        <filter val="10,34"/>
        <filter val="100,00"/>
        <filter val="110,00"/>
        <filter val="113,50"/>
        <filter val="120,00"/>
        <filter val="121,00"/>
        <filter val="13,00"/>
        <filter val="133,33"/>
        <filter val="136,00"/>
        <filter val="137,00"/>
        <filter val="140,00"/>
        <filter val="141,00"/>
        <filter val="151,00"/>
        <filter val="17,95"/>
        <filter val="179,00"/>
        <filter val="18,18"/>
        <filter val="180,00"/>
        <filter val="2 000,00"/>
        <filter val="2,00"/>
        <filter val="2,50"/>
        <filter val="2,96"/>
        <filter val="21,19"/>
        <filter val="25,52"/>
        <filter val="250,00"/>
        <filter val="253,50"/>
        <filter val="265,00"/>
        <filter val="27,00"/>
        <filter val="27,86"/>
        <filter val="28,00"/>
        <filter val="29,00"/>
        <filter val="3,00"/>
        <filter val="3,50"/>
        <filter val="3,59"/>
        <filter val="30,00"/>
        <filter val="323,75"/>
        <filter val="34,09"/>
        <filter val="376,00"/>
        <filter val="4,00"/>
        <filter val="4,50"/>
        <filter val="420,00"/>
        <filter val="424,00"/>
        <filter val="45,00"/>
        <filter val="46,00"/>
        <filter val="48,00"/>
        <filter val="49,07"/>
        <filter val="5 398,00"/>
        <filter val="5 709,01"/>
        <filter val="5 959,01"/>
        <filter val="50,00"/>
        <filter val="530,00"/>
        <filter val="58,75"/>
        <filter val="6,57"/>
        <filter val="6,80"/>
        <filter val="60,00"/>
        <filter val="600,00"/>
        <filter val="61,19"/>
        <filter val="65,00"/>
        <filter val="69,50"/>
        <filter val="7,00"/>
        <filter val="71,21"/>
        <filter val="777,00"/>
        <filter val="8,00"/>
        <filter val="8,62"/>
        <filter val="84,00"/>
        <filter val="86,00"/>
        <filter val="870,00"/>
        <filter val="89,00"/>
        <filter val="916,51"/>
        <filter val="93,00"/>
        <filter val="94,00"/>
        <filter val="96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