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6089DC-0306-416A-88D6-1E087CCA73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X443" i="1" s="1"/>
  <c r="N443" i="1"/>
  <c r="X442" i="1"/>
  <c r="W442" i="1"/>
  <c r="X441" i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W299" i="1"/>
  <c r="X299" i="1" s="1"/>
  <c r="X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N164" i="1"/>
  <c r="W163" i="1"/>
  <c r="X163" i="1" s="1"/>
  <c r="N163" i="1"/>
  <c r="V161" i="1"/>
  <c r="V160" i="1"/>
  <c r="W159" i="1"/>
  <c r="X159" i="1" s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N121" i="1"/>
  <c r="W120" i="1"/>
  <c r="X120" i="1" s="1"/>
  <c r="W119" i="1"/>
  <c r="X119" i="1" s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W8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W134" i="1" l="1"/>
  <c r="W166" i="1"/>
  <c r="W200" i="1"/>
  <c r="W278" i="1"/>
  <c r="X404" i="1"/>
  <c r="X405" i="1" s="1"/>
  <c r="W405" i="1"/>
  <c r="W103" i="1"/>
  <c r="X95" i="1"/>
  <c r="W193" i="1"/>
  <c r="X175" i="1"/>
  <c r="J522" i="1"/>
  <c r="W209" i="1"/>
  <c r="X203" i="1"/>
  <c r="X209" i="1" s="1"/>
  <c r="W214" i="1"/>
  <c r="W213" i="1"/>
  <c r="X212" i="1"/>
  <c r="X213" i="1" s="1"/>
  <c r="X355" i="1"/>
  <c r="X266" i="1"/>
  <c r="X337" i="1"/>
  <c r="V512" i="1"/>
  <c r="W33" i="1"/>
  <c r="W92" i="1"/>
  <c r="W104" i="1"/>
  <c r="G522" i="1"/>
  <c r="W165" i="1"/>
  <c r="W192" i="1"/>
  <c r="W199" i="1"/>
  <c r="W224" i="1"/>
  <c r="X275" i="1"/>
  <c r="X278" i="1" s="1"/>
  <c r="X345" i="1"/>
  <c r="X346" i="1" s="1"/>
  <c r="W346" i="1"/>
  <c r="X370" i="1"/>
  <c r="X371" i="1" s="1"/>
  <c r="W371" i="1"/>
  <c r="W459" i="1"/>
  <c r="X459" i="1"/>
  <c r="X467" i="1"/>
  <c r="X473" i="1" s="1"/>
  <c r="H9" i="1"/>
  <c r="A10" i="1"/>
  <c r="B522" i="1"/>
  <c r="W514" i="1"/>
  <c r="W513" i="1"/>
  <c r="V516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F9" i="1"/>
  <c r="J9" i="1"/>
  <c r="W52" i="1"/>
  <c r="W142" i="1"/>
  <c r="W155" i="1"/>
  <c r="W160" i="1"/>
  <c r="L522" i="1"/>
  <c r="W223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P522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2" i="1"/>
  <c r="W379" i="1"/>
  <c r="W394" i="1"/>
  <c r="X381" i="1"/>
  <c r="X394" i="1" s="1"/>
  <c r="W395" i="1"/>
  <c r="W402" i="1"/>
  <c r="X397" i="1"/>
  <c r="X401" i="1" s="1"/>
  <c r="W401" i="1"/>
  <c r="X409" i="1"/>
  <c r="X412" i="1" s="1"/>
  <c r="W413" i="1"/>
  <c r="X422" i="1"/>
  <c r="X428" i="1" s="1"/>
  <c r="W428" i="1"/>
  <c r="W480" i="1"/>
  <c r="W495" i="1"/>
  <c r="X492" i="1"/>
  <c r="X495" i="1" s="1"/>
  <c r="W496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T522" i="1"/>
  <c r="W490" i="1"/>
  <c r="W516" i="1" l="1"/>
  <c r="X517" i="1"/>
  <c r="W512" i="1"/>
  <c r="W515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<sst xmlns="http://schemas.openxmlformats.org/spreadsheetml/2006/main" count="2227" uniqueCount="743">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</sst>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/>
      <c r="E5" s="387"/>
      <c r="F5" s="672" t="s">
        <v>9</v>
      </c>
      <c r="G5" s="456"/>
      <c r="H5" s="385" t="s">
        <v>742</v>
      </c>
      <c r="I5" s="386"/>
      <c r="J5" s="386"/>
      <c r="K5" s="386"/>
      <c r="L5" s="387"/>
      <c r="N5" s="24" t="s">
        <v>10</v>
      </c>
      <c r="O5" s="614">
        <v>45353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0.41666666666666669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216</v>
      </c>
      <c r="W56" s="351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13</v>
      </c>
      <c r="W59" s="351">
        <f>IFERROR(IF(V59="",0,CEILING((V59/$H59),1)*$H59),"")</f>
        <v>16</v>
      </c>
      <c r="X59" s="36">
        <f>IFERROR(IF(W59=0,"",ROUNDUP(W59/H59,0)*0.00937),"")</f>
        <v>3.7479999999999999E-2</v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23.25</v>
      </c>
      <c r="W60" s="352">
        <f>IFERROR(W56/H56,"0")+IFERROR(W57/H57,"0")+IFERROR(W58/H58,"0")+IFERROR(W59/H59,"0")</f>
        <v>24</v>
      </c>
      <c r="X60" s="352">
        <f>IFERROR(IF(X56="",0,X56),"0")+IFERROR(IF(X57="",0,X57),"0")+IFERROR(IF(X58="",0,X58),"0")+IFERROR(IF(X59="",0,X59),"0")</f>
        <v>0.47247999999999996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229</v>
      </c>
      <c r="W61" s="352">
        <f>IFERROR(SUM(W56:W59),"0")</f>
        <v>232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237</v>
      </c>
      <c r="W67" s="351">
        <f t="shared" si="2"/>
        <v>246.39999999999998</v>
      </c>
      <c r="X67" s="36">
        <f t="shared" si="3"/>
        <v>0.47849999999999998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35</v>
      </c>
      <c r="W82" s="351">
        <f t="shared" si="2"/>
        <v>36</v>
      </c>
      <c r="X82" s="36">
        <f>IFERROR(IF(W82=0,"",ROUNDUP(W82/H82,0)*0.00937),"")</f>
        <v>7.4959999999999999E-2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28.938492063492067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0.55345999999999995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272</v>
      </c>
      <c r="W85" s="352">
        <f>IFERROR(SUM(W64:W83),"0")</f>
        <v>282.39999999999998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8</v>
      </c>
      <c r="W91" s="351">
        <f>IFERROR(IF(V91="",0,CEILING((V91/$H91),1)*$H91),"")</f>
        <v>9.6</v>
      </c>
      <c r="X91" s="36">
        <f>IFERROR(IF(W91=0,"",ROUNDUP(W91/H91,0)*0.00753),"")</f>
        <v>3.0120000000000001E-2</v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3.3333333333333335</v>
      </c>
      <c r="W92" s="352">
        <f>IFERROR(W87/H87,"0")+IFERROR(W88/H88,"0")+IFERROR(W89/H89,"0")+IFERROR(W90/H90,"0")+IFERROR(W91/H91,"0")</f>
        <v>4</v>
      </c>
      <c r="X92" s="352">
        <f>IFERROR(IF(X87="",0,X87),"0")+IFERROR(IF(X88="",0,X88),"0")+IFERROR(IF(X89="",0,X89),"0")+IFERROR(IF(X90="",0,X90),"0")+IFERROR(IF(X91="",0,X91),"0")</f>
        <v>3.0120000000000001E-2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8</v>
      </c>
      <c r="W93" s="352">
        <f>IFERROR(SUM(W87:W91),"0")</f>
        <v>9.6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55</v>
      </c>
      <c r="W111" s="351">
        <f t="shared" si="6"/>
        <v>56.7</v>
      </c>
      <c r="X111" s="36">
        <f>IFERROR(IF(W111=0,"",ROUNDUP(W111/H111,0)*0.00937),"")</f>
        <v>0.19677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20.37037037037037</v>
      </c>
      <c r="W115" s="352">
        <f>IFERROR(W106/H106,"0")+IFERROR(W107/H107,"0")+IFERROR(W108/H108,"0")+IFERROR(W109/H109,"0")+IFERROR(W110/H110,"0")+IFERROR(W111/H111,"0")+IFERROR(W112/H112,"0")+IFERROR(W113/H113,"0")+IFERROR(W114/H114,"0")</f>
        <v>21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0.19677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55</v>
      </c>
      <c r="W116" s="352">
        <f>IFERROR(SUM(W106:W114),"0")</f>
        <v>56.7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63</v>
      </c>
      <c r="W145" s="351">
        <f t="shared" ref="W145:W153" si="8">IFERROR(IF(V145="",0,CEILING((V145/$H145),1)*$H145),"")</f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85</v>
      </c>
      <c r="W147" s="351">
        <f t="shared" si="8"/>
        <v>88.2</v>
      </c>
      <c r="X147" s="36">
        <f>IFERROR(IF(W147=0,"",ROUNDUP(W147/H147,0)*0.00753),"")</f>
        <v>0.15812999999999999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39</v>
      </c>
      <c r="W151" s="351">
        <f t="shared" si="8"/>
        <v>39.9</v>
      </c>
      <c r="X151" s="36">
        <f>IFERROR(IF(W151=0,"",ROUNDUP(W151/H151,0)*0.00502),"")</f>
        <v>9.5380000000000006E-2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53.80952380952381</v>
      </c>
      <c r="W154" s="352">
        <f>IFERROR(W145/H145,"0")+IFERROR(W146/H146,"0")+IFERROR(W147/H147,"0")+IFERROR(W148/H148,"0")+IFERROR(W149/H149,"0")+IFERROR(W150/H150,"0")+IFERROR(W151/H151,"0")+IFERROR(W152/H152,"0")+IFERROR(W153/H153,"0")</f>
        <v>55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0.36646000000000001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187</v>
      </c>
      <c r="W155" s="352">
        <f>IFERROR(SUM(W145:W153),"0")</f>
        <v>191.1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190</v>
      </c>
      <c r="W168" s="351">
        <f>IFERROR(IF(V168="",0,CEILING((V168/$H168),1)*$H168),"")</f>
        <v>194.4</v>
      </c>
      <c r="X168" s="36">
        <f>IFERROR(IF(W168=0,"",ROUNDUP(W168/H168,0)*0.00937),"")</f>
        <v>0.33732000000000001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175</v>
      </c>
      <c r="W169" s="351">
        <f>IFERROR(IF(V169="",0,CEILING((V169/$H169),1)*$H169),"")</f>
        <v>178.20000000000002</v>
      </c>
      <c r="X169" s="36">
        <f>IFERROR(IF(W169=0,"",ROUNDUP(W169/H169,0)*0.00937),"")</f>
        <v>0.30920999999999998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67.592592592592581</v>
      </c>
      <c r="W172" s="352">
        <f>IFERROR(W168/H168,"0")+IFERROR(W169/H169,"0")+IFERROR(W170/H170,"0")+IFERROR(W171/H171,"0")</f>
        <v>69</v>
      </c>
      <c r="X172" s="352">
        <f>IFERROR(IF(X168="",0,X168),"0")+IFERROR(IF(X169="",0,X169),"0")+IFERROR(IF(X170="",0,X170),"0")+IFERROR(IF(X171="",0,X171),"0")</f>
        <v>0.64653000000000005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365</v>
      </c>
      <c r="W173" s="352">
        <f>IFERROR(SUM(W168:W171),"0")</f>
        <v>372.6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15</v>
      </c>
      <c r="W176" s="351">
        <f t="shared" si="9"/>
        <v>17.399999999999999</v>
      </c>
      <c r="X176" s="36">
        <f>IFERROR(IF(W176=0,"",ROUNDUP(W176/H176,0)*0.02175),"")</f>
        <v>4.3499999999999997E-2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51</v>
      </c>
      <c r="W181" s="351">
        <f t="shared" si="9"/>
        <v>52.8</v>
      </c>
      <c r="X181" s="36">
        <f>IFERROR(IF(W181=0,"",ROUNDUP(W181/H181,0)*0.00753),"")</f>
        <v>0.16566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89</v>
      </c>
      <c r="W183" s="351">
        <f t="shared" si="9"/>
        <v>91.2</v>
      </c>
      <c r="X183" s="36">
        <f>IFERROR(IF(W183=0,"",ROUNDUP(W183/H183,0)*0.00753),"")</f>
        <v>0.28614000000000001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48</v>
      </c>
      <c r="W185" s="351">
        <f t="shared" si="9"/>
        <v>48</v>
      </c>
      <c r="X185" s="36">
        <f t="shared" ref="X185:X191" si="10">IFERROR(IF(W185=0,"",ROUNDUP(W185/H185,0)*0.00753),"")</f>
        <v>0.15060000000000001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114</v>
      </c>
      <c r="W187" s="351">
        <f t="shared" si="9"/>
        <v>115.19999999999999</v>
      </c>
      <c r="X187" s="36">
        <f t="shared" si="10"/>
        <v>0.36143999999999998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80</v>
      </c>
      <c r="W188" s="351">
        <f t="shared" si="9"/>
        <v>81.599999999999994</v>
      </c>
      <c r="X188" s="36">
        <f t="shared" si="10"/>
        <v>0.25602000000000003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84</v>
      </c>
      <c r="W190" s="351">
        <f t="shared" si="9"/>
        <v>84</v>
      </c>
      <c r="X190" s="36">
        <f t="shared" si="10"/>
        <v>0.26355000000000001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91</v>
      </c>
      <c r="W191" s="351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233.80747126436785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237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1.8130500000000001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572</v>
      </c>
      <c r="W193" s="352">
        <f>IFERROR(SUM(W175:W191),"0")</f>
        <v>581.4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hidden="1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60</v>
      </c>
      <c r="W203" s="351">
        <f t="shared" ref="W203:W208" si="11">IFERROR(IF(V203="",0,CEILING((V203/$H203),1)*$H203),"")</f>
        <v>69.599999999999994</v>
      </c>
      <c r="X203" s="36">
        <f>IFERROR(IF(W203=0,"",ROUNDUP(W203/H203,0)*0.02175),"")</f>
        <v>0.1305</v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60</v>
      </c>
      <c r="W207" s="351">
        <f t="shared" si="11"/>
        <v>69.599999999999994</v>
      </c>
      <c r="X207" s="36">
        <f>IFERROR(IF(W207=0,"",ROUNDUP(W207/H207,0)*0.02175),"")</f>
        <v>0.1305</v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10.344827586206897</v>
      </c>
      <c r="W209" s="352">
        <f>IFERROR(W203/H203,"0")+IFERROR(W204/H204,"0")+IFERROR(W205/H205,"0")+IFERROR(W206/H206,"0")+IFERROR(W207/H207,"0")+IFERROR(W208/H208,"0")</f>
        <v>12</v>
      </c>
      <c r="X209" s="352">
        <f>IFERROR(IF(X203="",0,X203),"0")+IFERROR(IF(X204="",0,X204),"0")+IFERROR(IF(X205="",0,X205),"0")+IFERROR(IF(X206="",0,X206),"0")+IFERROR(IF(X207="",0,X207),"0")+IFERROR(IF(X208="",0,X208),"0")</f>
        <v>0.26100000000000001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120</v>
      </c>
      <c r="W210" s="352">
        <f>IFERROR(SUM(W203:W208),"0")</f>
        <v>139.19999999999999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70</v>
      </c>
      <c r="W217" s="351">
        <f t="shared" ref="W217:W222" si="12">IFERROR(IF(V217="",0,CEILING((V217/$H217),1)*$H217),"")</f>
        <v>81.2</v>
      </c>
      <c r="X217" s="36">
        <f>IFERROR(IF(W217=0,"",ROUNDUP(W217/H217,0)*0.02175),"")</f>
        <v>0.15225</v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70</v>
      </c>
      <c r="W219" s="351">
        <f t="shared" si="12"/>
        <v>81.2</v>
      </c>
      <c r="X219" s="36">
        <f>IFERROR(IF(W219=0,"",ROUNDUP(W219/H219,0)*0.02175),"")</f>
        <v>0.15225</v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12.068965517241379</v>
      </c>
      <c r="W223" s="352">
        <f>IFERROR(W217/H217,"0")+IFERROR(W218/H218,"0")+IFERROR(W219/H219,"0")+IFERROR(W220/H220,"0")+IFERROR(W221/H221,"0")+IFERROR(W222/H222,"0")</f>
        <v>14.000000000000002</v>
      </c>
      <c r="X223" s="352">
        <f>IFERROR(IF(X217="",0,X217),"0")+IFERROR(IF(X218="",0,X218),"0")+IFERROR(IF(X219="",0,X219),"0")+IFERROR(IF(X220="",0,X220),"0")+IFERROR(IF(X221="",0,X221),"0")+IFERROR(IF(X222="",0,X222),"0")</f>
        <v>0.30449999999999999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140</v>
      </c>
      <c r="W224" s="352">
        <f>IFERROR(SUM(W217:W222),"0")</f>
        <v>162.4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84</v>
      </c>
      <c r="W269" s="351">
        <f>IFERROR(IF(V269="",0,CEILING((V269/$H269),1)*$H269),"")</f>
        <v>84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184</v>
      </c>
      <c r="W270" s="351">
        <f>IFERROR(IF(V270="",0,CEILING((V270/$H270),1)*$H270),"")</f>
        <v>187.2</v>
      </c>
      <c r="X270" s="36">
        <f>IFERROR(IF(W270=0,"",ROUNDUP(W270/H270,0)*0.02175),"")</f>
        <v>0.52200000000000002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124</v>
      </c>
      <c r="W271" s="351">
        <f>IFERROR(IF(V271="",0,CEILING((V271/$H271),1)*$H271),"")</f>
        <v>126</v>
      </c>
      <c r="X271" s="36">
        <f>IFERROR(IF(W271=0,"",ROUNDUP(W271/H271,0)*0.02175),"")</f>
        <v>0.32624999999999998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48.35164835164835</v>
      </c>
      <c r="W272" s="352">
        <f>IFERROR(W269/H269,"0")+IFERROR(W270/H270,"0")+IFERROR(W271/H271,"0")</f>
        <v>49</v>
      </c>
      <c r="X272" s="352">
        <f>IFERROR(IF(X269="",0,X269),"0")+IFERROR(IF(X270="",0,X270),"0")+IFERROR(IF(X271="",0,X271),"0")</f>
        <v>1.06575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392</v>
      </c>
      <c r="W273" s="352">
        <f>IFERROR(SUM(W269:W271),"0")</f>
        <v>397.2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11</v>
      </c>
      <c r="W277" s="351">
        <f>IFERROR(IF(V277="",0,CEILING((V277/$H277),1)*$H277),"")</f>
        <v>12.75</v>
      </c>
      <c r="X277" s="36">
        <f>IFERROR(IF(W277=0,"",ROUNDUP(W277/H277,0)*0.00753),"")</f>
        <v>3.7650000000000003E-2</v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4.3137254901960791</v>
      </c>
      <c r="W278" s="352">
        <f>IFERROR(W275/H275,"0")+IFERROR(W276/H276,"0")+IFERROR(W277/H277,"0")</f>
        <v>5</v>
      </c>
      <c r="X278" s="352">
        <f>IFERROR(IF(X275="",0,X275),"0")+IFERROR(IF(X276="",0,X276),"0")+IFERROR(IF(X277="",0,X277),"0")</f>
        <v>3.7650000000000003E-2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11</v>
      </c>
      <c r="W279" s="352">
        <f>IFERROR(SUM(W275:W277),"0")</f>
        <v>12.75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181</v>
      </c>
      <c r="W323" s="351">
        <f t="shared" ref="W323:W330" si="17">IFERROR(IF(V323="",0,CEILING((V323/$H323),1)*$H323),"")</f>
        <v>195</v>
      </c>
      <c r="X323" s="36">
        <f>IFERROR(IF(W323=0,"",ROUNDUP(W323/H323,0)*0.02175),"")</f>
        <v>0.28275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12.066666666666666</v>
      </c>
      <c r="W331" s="352">
        <f>IFERROR(W323/H323,"0")+IFERROR(W324/H324,"0")+IFERROR(W325/H325,"0")+IFERROR(W326/H326,"0")+IFERROR(W327/H327,"0")+IFERROR(W328/H328,"0")+IFERROR(W329/H329,"0")+IFERROR(W330/H330,"0")</f>
        <v>13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0.28275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181</v>
      </c>
      <c r="W332" s="352">
        <f>IFERROR(SUM(W323:W330),"0")</f>
        <v>195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380</v>
      </c>
      <c r="W334" s="351">
        <f>IFERROR(IF(V334="",0,CEILING((V334/$H334),1)*$H334),"")</f>
        <v>390</v>
      </c>
      <c r="X334" s="36">
        <f>IFERROR(IF(W334=0,"",ROUNDUP(W334/H334,0)*0.02175),"")</f>
        <v>0.5655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25.333333333333332</v>
      </c>
      <c r="W337" s="352">
        <f>IFERROR(W334/H334,"0")+IFERROR(W335/H335,"0")+IFERROR(W336/H336,"0")</f>
        <v>26</v>
      </c>
      <c r="X337" s="352">
        <f>IFERROR(IF(X334="",0,X334),"0")+IFERROR(IF(X335="",0,X335),"0")+IFERROR(IF(X336="",0,X336),"0")</f>
        <v>0.5655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380</v>
      </c>
      <c r="W338" s="352">
        <f>IFERROR(SUM(W334:W336),"0")</f>
        <v>390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hidden="1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46</v>
      </c>
      <c r="W377" s="351">
        <f>IFERROR(IF(V377="",0,CEILING((V377/$H377),1)*$H377),"")</f>
        <v>48.6</v>
      </c>
      <c r="X377" s="36">
        <f>IFERROR(IF(W377=0,"",ROUNDUP(W377/H377,0)*0.00753),"")</f>
        <v>0.13553999999999999</v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17.037037037037035</v>
      </c>
      <c r="W378" s="352">
        <f>IFERROR(W376/H376,"0")+IFERROR(W377/H377,"0")</f>
        <v>18</v>
      </c>
      <c r="X378" s="352">
        <f>IFERROR(IF(X376="",0,X376),"0")+IFERROR(IF(X377="",0,X377),"0")</f>
        <v>0.13553999999999999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46</v>
      </c>
      <c r="W379" s="352">
        <f>IFERROR(SUM(W376:W377),"0")</f>
        <v>48.6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15</v>
      </c>
      <c r="W385" s="351">
        <f t="shared" si="18"/>
        <v>15.12</v>
      </c>
      <c r="X385" s="36">
        <f t="shared" ref="X385:X393" si="19">IFERROR(IF(W385=0,"",ROUNDUP(W385/H385,0)*0.00502),"")</f>
        <v>4.5179999999999998E-2</v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3.5</v>
      </c>
      <c r="W388" s="351">
        <f t="shared" si="18"/>
        <v>4.2</v>
      </c>
      <c r="X388" s="36">
        <f t="shared" si="19"/>
        <v>1.004E-2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22</v>
      </c>
      <c r="W389" s="351">
        <f t="shared" si="18"/>
        <v>23.52</v>
      </c>
      <c r="X389" s="36">
        <f t="shared" si="19"/>
        <v>7.0280000000000009E-2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6</v>
      </c>
      <c r="W392" s="351">
        <f t="shared" si="18"/>
        <v>6.3000000000000007</v>
      </c>
      <c r="X392" s="36">
        <f t="shared" si="19"/>
        <v>1.506E-2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26.547619047619047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28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0.14055999999999999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46.5</v>
      </c>
      <c r="W395" s="352">
        <f>IFERROR(SUM(W381:W393),"0")</f>
        <v>49.14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3</v>
      </c>
      <c r="W408" s="351">
        <f>IFERROR(IF(V408="",0,CEILING((V408/$H408),1)*$H408),"")</f>
        <v>3.5999999999999996</v>
      </c>
      <c r="X408" s="36">
        <f>IFERROR(IF(W408=0,"",ROUNDUP(W408/H408,0)*0.00627),"")</f>
        <v>1.881E-2</v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3</v>
      </c>
      <c r="W410" s="351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5</v>
      </c>
      <c r="W412" s="352">
        <f>IFERROR(W408/H408,"0")+IFERROR(W409/H409,"0")+IFERROR(W410/H410,"0")+IFERROR(W411/H411,"0")</f>
        <v>6</v>
      </c>
      <c r="X412" s="352">
        <f>IFERROR(IF(X408="",0,X408),"0")+IFERROR(IF(X409="",0,X409),"0")+IFERROR(IF(X410="",0,X410),"0")+IFERROR(IF(X411="",0,X411),"0")</f>
        <v>3.7620000000000001E-2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6</v>
      </c>
      <c r="W413" s="352">
        <f>IFERROR(SUM(W408:W411),"0")</f>
        <v>7.1999999999999993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77</v>
      </c>
      <c r="W441" s="351">
        <f t="shared" ref="W441:W458" si="21">IFERROR(IF(V441="",0,CEILING((V441/$H441),1)*$H441),"")</f>
        <v>79.2</v>
      </c>
      <c r="X441" s="36">
        <f t="shared" ref="X441:X449" si="22">IFERROR(IF(W441=0,"",ROUNDUP(W441/H441,0)*0.01196),"")</f>
        <v>0.1794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463</v>
      </c>
      <c r="W443" s="351">
        <f t="shared" si="21"/>
        <v>464.64000000000004</v>
      </c>
      <c r="X443" s="36">
        <f t="shared" si="22"/>
        <v>1.0524800000000001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133</v>
      </c>
      <c r="W445" s="351">
        <f t="shared" si="21"/>
        <v>137.28</v>
      </c>
      <c r="X445" s="36">
        <f t="shared" si="22"/>
        <v>0.31096000000000001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301</v>
      </c>
      <c r="W447" s="351">
        <f t="shared" si="21"/>
        <v>306.24</v>
      </c>
      <c r="X447" s="36">
        <f t="shared" si="22"/>
        <v>0.69367999999999996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15</v>
      </c>
      <c r="W450" s="351">
        <f t="shared" si="21"/>
        <v>18</v>
      </c>
      <c r="X450" s="36">
        <f t="shared" ref="X450:X455" si="23">IFERROR(IF(W450=0,"",ROUNDUP(W450/H450,0)*0.00937),"")</f>
        <v>4.6850000000000003E-2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24</v>
      </c>
      <c r="W456" s="351">
        <f t="shared" si="21"/>
        <v>24</v>
      </c>
      <c r="X456" s="36">
        <f>IFERROR(IF(W456=0,"",ROUNDUP(W456/H456,0)*0.00753),"")</f>
        <v>7.5300000000000006E-2</v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198.63636363636363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202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2.35867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1013</v>
      </c>
      <c r="W460" s="352">
        <f>IFERROR(SUM(W441:W458),"0")</f>
        <v>1029.3600000000001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270</v>
      </c>
      <c r="W462" s="351">
        <f>IFERROR(IF(V462="",0,CEILING((V462/$H462),1)*$H462),"")</f>
        <v>274.56</v>
      </c>
      <c r="X462" s="36">
        <f>IFERROR(IF(W462=0,"",ROUNDUP(W462/H462,0)*0.01196),"")</f>
        <v>0.62192000000000003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99</v>
      </c>
      <c r="W463" s="351">
        <f>IFERROR(IF(V463="",0,CEILING((V463/$H463),1)*$H463),"")</f>
        <v>100.8</v>
      </c>
      <c r="X463" s="36">
        <f>IFERROR(IF(W463=0,"",ROUNDUP(W463/H463,0)*0.00937),"")</f>
        <v>0.26235999999999998</v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78.636363636363626</v>
      </c>
      <c r="W464" s="352">
        <f>IFERROR(W462/H462,"0")+IFERROR(W463/H463,"0")</f>
        <v>80</v>
      </c>
      <c r="X464" s="352">
        <f>IFERROR(IF(X462="",0,X462),"0")+IFERROR(IF(X463="",0,X463),"0")</f>
        <v>0.88427999999999995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369</v>
      </c>
      <c r="W465" s="352">
        <f>IFERROR(SUM(W462:W463),"0")</f>
        <v>375.36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218</v>
      </c>
      <c r="W467" s="351">
        <f t="shared" ref="W467:W472" si="24">IFERROR(IF(V467="",0,CEILING((V467/$H467),1)*$H467),"")</f>
        <v>221.76000000000002</v>
      </c>
      <c r="X467" s="36">
        <f>IFERROR(IF(W467=0,"",ROUNDUP(W467/H467,0)*0.01196),"")</f>
        <v>0.50231999999999999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230</v>
      </c>
      <c r="W468" s="351">
        <f t="shared" si="24"/>
        <v>232.32000000000002</v>
      </c>
      <c r="X468" s="36">
        <f>IFERROR(IF(W468=0,"",ROUNDUP(W468/H468,0)*0.01196),"")</f>
        <v>0.52624000000000004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213</v>
      </c>
      <c r="W469" s="351">
        <f t="shared" si="24"/>
        <v>216.48000000000002</v>
      </c>
      <c r="X469" s="36">
        <f>IFERROR(IF(W469=0,"",ROUNDUP(W469/H469,0)*0.01196),"")</f>
        <v>0.49036000000000002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125.18939393939394</v>
      </c>
      <c r="W473" s="352">
        <f>IFERROR(W467/H467,"0")+IFERROR(W468/H468,"0")+IFERROR(W469/H469,"0")+IFERROR(W470/H470,"0")+IFERROR(W471/H471,"0")+IFERROR(W472/H472,"0")</f>
        <v>127</v>
      </c>
      <c r="X473" s="352">
        <f>IFERROR(IF(X467="",0,X467),"0")+IFERROR(IF(X468="",0,X468),"0")+IFERROR(IF(X469="",0,X469),"0")+IFERROR(IF(X470="",0,X470),"0")+IFERROR(IF(X471="",0,X471),"0")+IFERROR(IF(X472="",0,X472),"0")</f>
        <v>1.51892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661</v>
      </c>
      <c r="W474" s="352">
        <f>IFERROR(SUM(W467:W472),"0")</f>
        <v>670.56000000000006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121</v>
      </c>
      <c r="W476" s="351">
        <f>IFERROR(IF(V476="",0,CEILING((V476/$H476),1)*$H476),"")</f>
        <v>124.8</v>
      </c>
      <c r="X476" s="36">
        <f>IFERROR(IF(W476=0,"",ROUNDUP(W476/H476,0)*0.02175),"")</f>
        <v>0.34799999999999998</v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115</v>
      </c>
      <c r="W477" s="351">
        <f>IFERROR(IF(V477="",0,CEILING((V477/$H477),1)*$H477),"")</f>
        <v>117</v>
      </c>
      <c r="X477" s="36">
        <f>IFERROR(IF(W477=0,"",ROUNDUP(W477/H477,0)*0.02175),"")</f>
        <v>0.32624999999999998</v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30.256410256410255</v>
      </c>
      <c r="W479" s="352">
        <f>IFERROR(W476/H476,"0")+IFERROR(W477/H477,"0")+IFERROR(W478/H478,"0")</f>
        <v>31</v>
      </c>
      <c r="X479" s="352">
        <f>IFERROR(IF(X476="",0,X476),"0")+IFERROR(IF(X477="",0,X477),"0")+IFERROR(IF(X478="",0,X478),"0")</f>
        <v>0.67425000000000002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236</v>
      </c>
      <c r="W480" s="352">
        <f>IFERROR(SUM(W476:W478),"0")</f>
        <v>241.8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5289.5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5444.37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5627.8086454676331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5791.6799999999994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11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11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5902.8086454676331</v>
      </c>
      <c r="W515" s="352">
        <f>GrossWeightTotalR+PalletQtyTotalR*25</f>
        <v>6066.6799999999994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1024.8841379321602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1051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12.34586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232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348.7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191.1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954.00000000000011</v>
      </c>
      <c r="J522" s="46">
        <f>IFERROR(W203*1,"0")+IFERROR(W204*1,"0")+IFERROR(W205*1,"0")+IFERROR(W206*1,"0")+IFERROR(W207*1,"0")+IFERROR(W208*1,"0")+IFERROR(W212*1,"0")</f>
        <v>139.19999999999999</v>
      </c>
      <c r="K522" s="344"/>
      <c r="L522" s="46">
        <f>IFERROR(W217*1,"0")+IFERROR(W218*1,"0")+IFERROR(W219*1,"0")+IFERROR(W220*1,"0")+IFERROR(W221*1,"0")+IFERROR(W222*1,"0")</f>
        <v>162.4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409.95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585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104.93999999999998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2317.08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3,00"/>
        <filter val="1 024,88"/>
        <filter val="10,34"/>
        <filter val="11"/>
        <filter val="11,00"/>
        <filter val="114,00"/>
        <filter val="115,00"/>
        <filter val="12,07"/>
        <filter val="120,00"/>
        <filter val="121,00"/>
        <filter val="124,00"/>
        <filter val="125,19"/>
        <filter val="13,00"/>
        <filter val="133,00"/>
        <filter val="140,00"/>
        <filter val="15,00"/>
        <filter val="17,04"/>
        <filter val="175,00"/>
        <filter val="181,00"/>
        <filter val="184,00"/>
        <filter val="187,00"/>
        <filter val="190,00"/>
        <filter val="198,64"/>
        <filter val="20,37"/>
        <filter val="213,00"/>
        <filter val="216,00"/>
        <filter val="218,00"/>
        <filter val="22,00"/>
        <filter val="229,00"/>
        <filter val="23,25"/>
        <filter val="230,00"/>
        <filter val="233,81"/>
        <filter val="236,00"/>
        <filter val="237,00"/>
        <filter val="24,00"/>
        <filter val="25,33"/>
        <filter val="26,55"/>
        <filter val="270,00"/>
        <filter val="272,00"/>
        <filter val="28,94"/>
        <filter val="3,00"/>
        <filter val="3,33"/>
        <filter val="3,50"/>
        <filter val="30,26"/>
        <filter val="301,00"/>
        <filter val="35,00"/>
        <filter val="365,00"/>
        <filter val="369,00"/>
        <filter val="380,00"/>
        <filter val="39,00"/>
        <filter val="392,00"/>
        <filter val="4,31"/>
        <filter val="46,00"/>
        <filter val="46,50"/>
        <filter val="463,00"/>
        <filter val="48,00"/>
        <filter val="48,35"/>
        <filter val="5 289,50"/>
        <filter val="5 627,81"/>
        <filter val="5 902,81"/>
        <filter val="5,00"/>
        <filter val="51,00"/>
        <filter val="53,81"/>
        <filter val="55,00"/>
        <filter val="572,00"/>
        <filter val="6,00"/>
        <filter val="60,00"/>
        <filter val="63,00"/>
        <filter val="661,00"/>
        <filter val="67,59"/>
        <filter val="70,00"/>
        <filter val="77,00"/>
        <filter val="78,64"/>
        <filter val="8,00"/>
        <filter val="80,00"/>
        <filter val="84,00"/>
        <filter val="85,00"/>
        <filter val="89,00"/>
        <filter val="91,00"/>
        <filter val="99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