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DFE50A-6EB8-4F6A-9613-1B48F0095A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X464" i="1" s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S526" i="1" s="1"/>
  <c r="N382" i="1"/>
  <c r="V378" i="1"/>
  <c r="V377" i="1"/>
  <c r="W376" i="1"/>
  <c r="W378" i="1" s="1"/>
  <c r="N376" i="1"/>
  <c r="V374" i="1"/>
  <c r="V373" i="1"/>
  <c r="X372" i="1"/>
  <c r="W372" i="1"/>
  <c r="N372" i="1"/>
  <c r="W371" i="1"/>
  <c r="X371" i="1" s="1"/>
  <c r="N371" i="1"/>
  <c r="W370" i="1"/>
  <c r="X370" i="1" s="1"/>
  <c r="N370" i="1"/>
  <c r="W369" i="1"/>
  <c r="W374" i="1" s="1"/>
  <c r="N369" i="1"/>
  <c r="V367" i="1"/>
  <c r="V366" i="1"/>
  <c r="W365" i="1"/>
  <c r="X365" i="1" s="1"/>
  <c r="N365" i="1"/>
  <c r="W364" i="1"/>
  <c r="X364" i="1" s="1"/>
  <c r="X366" i="1" s="1"/>
  <c r="N364" i="1"/>
  <c r="V362" i="1"/>
  <c r="V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W349" i="1" s="1"/>
  <c r="V344" i="1"/>
  <c r="V343" i="1"/>
  <c r="W342" i="1"/>
  <c r="X342" i="1" s="1"/>
  <c r="N342" i="1"/>
  <c r="W341" i="1"/>
  <c r="X341" i="1" s="1"/>
  <c r="N341" i="1"/>
  <c r="W340" i="1"/>
  <c r="W344" i="1" s="1"/>
  <c r="N340" i="1"/>
  <c r="V338" i="1"/>
  <c r="V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Q526" i="1" s="1"/>
  <c r="N329" i="1"/>
  <c r="V325" i="1"/>
  <c r="V324" i="1"/>
  <c r="W323" i="1"/>
  <c r="P526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X308" i="1"/>
  <c r="X310" i="1" s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1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6" i="1" s="1"/>
  <c r="N256" i="1"/>
  <c r="V254" i="1"/>
  <c r="V253" i="1"/>
  <c r="X252" i="1"/>
  <c r="W252" i="1"/>
  <c r="N252" i="1"/>
  <c r="W251" i="1"/>
  <c r="X251" i="1" s="1"/>
  <c r="N251" i="1"/>
  <c r="W250" i="1"/>
  <c r="X250" i="1" s="1"/>
  <c r="N250" i="1"/>
  <c r="W249" i="1"/>
  <c r="W254" i="1" s="1"/>
  <c r="N249" i="1"/>
  <c r="V247" i="1"/>
  <c r="V246" i="1"/>
  <c r="W245" i="1"/>
  <c r="W246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X129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V24" i="1"/>
  <c r="V23" i="1"/>
  <c r="W22" i="1"/>
  <c r="N22" i="1"/>
  <c r="H10" i="1"/>
  <c r="A9" i="1"/>
  <c r="F10" i="1" s="1"/>
  <c r="D7" i="1"/>
  <c r="O6" i="1"/>
  <c r="N2" i="1"/>
  <c r="X133" i="1" l="1"/>
  <c r="X400" i="1"/>
  <c r="W199" i="1"/>
  <c r="X102" i="1"/>
  <c r="X192" i="1"/>
  <c r="X271" i="1"/>
  <c r="X407" i="1"/>
  <c r="X478" i="1"/>
  <c r="V520" i="1"/>
  <c r="X36" i="1"/>
  <c r="X37" i="1" s="1"/>
  <c r="W37" i="1"/>
  <c r="X40" i="1"/>
  <c r="X41" i="1" s="1"/>
  <c r="W41" i="1"/>
  <c r="X44" i="1"/>
  <c r="X45" i="1" s="1"/>
  <c r="W45" i="1"/>
  <c r="D526" i="1"/>
  <c r="W133" i="1"/>
  <c r="W193" i="1"/>
  <c r="X195" i="1"/>
  <c r="M526" i="1"/>
  <c r="X256" i="1"/>
  <c r="W272" i="1"/>
  <c r="X280" i="1"/>
  <c r="X283" i="1" s="1"/>
  <c r="W310" i="1"/>
  <c r="X340" i="1"/>
  <c r="X343" i="1" s="1"/>
  <c r="X351" i="1"/>
  <c r="X352" i="1" s="1"/>
  <c r="W352" i="1"/>
  <c r="W366" i="1"/>
  <c r="X376" i="1"/>
  <c r="X377" i="1" s="1"/>
  <c r="W377" i="1"/>
  <c r="W384" i="1"/>
  <c r="W434" i="1"/>
  <c r="H9" i="1"/>
  <c r="A10" i="1"/>
  <c r="W518" i="1"/>
  <c r="W517" i="1"/>
  <c r="B526" i="1"/>
  <c r="W24" i="1"/>
  <c r="W33" i="1"/>
  <c r="W53" i="1"/>
  <c r="W61" i="1"/>
  <c r="E526" i="1"/>
  <c r="W84" i="1"/>
  <c r="W85" i="1"/>
  <c r="W92" i="1"/>
  <c r="X87" i="1"/>
  <c r="X91" i="1" s="1"/>
  <c r="W91" i="1"/>
  <c r="W134" i="1"/>
  <c r="G526" i="1"/>
  <c r="W141" i="1"/>
  <c r="X138" i="1"/>
  <c r="X141" i="1" s="1"/>
  <c r="W166" i="1"/>
  <c r="W173" i="1"/>
  <c r="X168" i="1"/>
  <c r="X172" i="1" s="1"/>
  <c r="W172" i="1"/>
  <c r="F9" i="1"/>
  <c r="J9" i="1"/>
  <c r="X22" i="1"/>
  <c r="X23" i="1" s="1"/>
  <c r="W23" i="1"/>
  <c r="V516" i="1"/>
  <c r="X26" i="1"/>
  <c r="X33" i="1" s="1"/>
  <c r="C526" i="1"/>
  <c r="W52" i="1"/>
  <c r="X56" i="1"/>
  <c r="X60" i="1" s="1"/>
  <c r="W60" i="1"/>
  <c r="X64" i="1"/>
  <c r="X84" i="1" s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165" i="1"/>
  <c r="X199" i="1"/>
  <c r="X265" i="1"/>
  <c r="X295" i="1"/>
  <c r="X361" i="1"/>
  <c r="W192" i="1"/>
  <c r="W200" i="1"/>
  <c r="W224" i="1"/>
  <c r="W243" i="1"/>
  <c r="W247" i="1"/>
  <c r="W253" i="1"/>
  <c r="W265" i="1"/>
  <c r="W271" i="1"/>
  <c r="W277" i="1"/>
  <c r="W283" i="1"/>
  <c r="W296" i="1"/>
  <c r="W300" i="1"/>
  <c r="W311" i="1"/>
  <c r="W315" i="1"/>
  <c r="W319" i="1"/>
  <c r="W325" i="1"/>
  <c r="W337" i="1"/>
  <c r="W343" i="1"/>
  <c r="W348" i="1"/>
  <c r="W361" i="1"/>
  <c r="W367" i="1"/>
  <c r="W373" i="1"/>
  <c r="W400" i="1"/>
  <c r="W418" i="1"/>
  <c r="T526" i="1"/>
  <c r="W424" i="1"/>
  <c r="X421" i="1"/>
  <c r="X423" i="1" s="1"/>
  <c r="W433" i="1"/>
  <c r="W479" i="1"/>
  <c r="W484" i="1"/>
  <c r="X481" i="1"/>
  <c r="X483" i="1" s="1"/>
  <c r="W507" i="1"/>
  <c r="W514" i="1"/>
  <c r="X509" i="1"/>
  <c r="X514" i="1" s="1"/>
  <c r="W515" i="1"/>
  <c r="F526" i="1"/>
  <c r="J526" i="1"/>
  <c r="O526" i="1"/>
  <c r="X217" i="1"/>
  <c r="X223" i="1" s="1"/>
  <c r="W223" i="1"/>
  <c r="X227" i="1"/>
  <c r="X242" i="1" s="1"/>
  <c r="W242" i="1"/>
  <c r="X245" i="1"/>
  <c r="X246" i="1" s="1"/>
  <c r="X249" i="1"/>
  <c r="X253" i="1" s="1"/>
  <c r="X274" i="1"/>
  <c r="X277" i="1" s="1"/>
  <c r="N526" i="1"/>
  <c r="W295" i="1"/>
  <c r="X298" i="1"/>
  <c r="X300" i="1" s="1"/>
  <c r="X313" i="1"/>
  <c r="X314" i="1" s="1"/>
  <c r="X317" i="1"/>
  <c r="X318" i="1" s="1"/>
  <c r="X323" i="1"/>
  <c r="X324" i="1" s="1"/>
  <c r="W324" i="1"/>
  <c r="X329" i="1"/>
  <c r="X337" i="1" s="1"/>
  <c r="W338" i="1"/>
  <c r="X346" i="1"/>
  <c r="X348" i="1" s="1"/>
  <c r="R526" i="1"/>
  <c r="W362" i="1"/>
  <c r="X369" i="1"/>
  <c r="X373" i="1" s="1"/>
  <c r="W385" i="1"/>
  <c r="X382" i="1"/>
  <c r="X384" i="1" s="1"/>
  <c r="W401" i="1"/>
  <c r="W407" i="1"/>
  <c r="W408" i="1"/>
  <c r="W411" i="1"/>
  <c r="X410" i="1"/>
  <c r="X411" i="1" s="1"/>
  <c r="W412" i="1"/>
  <c r="W417" i="1"/>
  <c r="X414" i="1"/>
  <c r="X417" i="1" s="1"/>
  <c r="W423" i="1"/>
  <c r="X433" i="1"/>
  <c r="W464" i="1"/>
  <c r="W465" i="1"/>
  <c r="W470" i="1"/>
  <c r="X467" i="1"/>
  <c r="X469" i="1" s="1"/>
  <c r="W478" i="1"/>
  <c r="W483" i="1"/>
  <c r="V526" i="1"/>
  <c r="W493" i="1"/>
  <c r="X488" i="1"/>
  <c r="X493" i="1" s="1"/>
  <c r="W494" i="1"/>
  <c r="W506" i="1"/>
  <c r="X502" i="1"/>
  <c r="X506" i="1" s="1"/>
  <c r="U526" i="1"/>
  <c r="W520" i="1" l="1"/>
  <c r="X521" i="1"/>
  <c r="W516" i="1"/>
  <c r="W519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<sst xmlns="http://schemas.openxmlformats.org/spreadsheetml/2006/main" count="2225" uniqueCount="742">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</sst>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45355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0.45833333333333331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hidden="1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13</v>
      </c>
      <c r="W106" s="350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1.5476190476190474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2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4.3499999999999997E-2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13</v>
      </c>
      <c r="W116" s="351">
        <f>IFERROR(SUM(W105:W114),"0")</f>
        <v>16.8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4</v>
      </c>
      <c r="W122" s="350">
        <f t="shared" si="7"/>
        <v>5.9399999999999995</v>
      </c>
      <c r="X122" s="36">
        <f>IFERROR(IF(W122=0,"",ROUNDUP(W122/H122,0)*0.00753),"")</f>
        <v>2.2589999999999999E-2</v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2.0202020202020203</v>
      </c>
      <c r="W125" s="351">
        <f>IFERROR(W118/H118,"0")+IFERROR(W119/H119,"0")+IFERROR(W120/H120,"0")+IFERROR(W121/H121,"0")+IFERROR(W122/H122,"0")+IFERROR(W123/H123,"0")+IFERROR(W124/H124,"0")</f>
        <v>2.9999999999999996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2.2589999999999999E-2</v>
      </c>
      <c r="Y125" s="352"/>
      <c r="Z125" s="352"/>
    </row>
    <row r="126" spans="1:53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4</v>
      </c>
      <c r="W126" s="351">
        <f>IFERROR(SUM(W118:W124),"0")</f>
        <v>5.9399999999999995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33</v>
      </c>
      <c r="W130" s="350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26</v>
      </c>
      <c r="W132" s="350">
        <f>IFERROR(IF(V132="",0,CEILING((V132/$H132),1)*$H132),"")</f>
        <v>27</v>
      </c>
      <c r="X132" s="36">
        <f>IFERROR(IF(W132=0,"",ROUNDUP(W132/H132,0)*0.00753),"")</f>
        <v>7.5300000000000006E-2</v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13.558201058201059</v>
      </c>
      <c r="W133" s="351">
        <f>IFERROR(W129/H129,"0")+IFERROR(W130/H130,"0")+IFERROR(W131/H131,"0")+IFERROR(W132/H132,"0")</f>
        <v>14</v>
      </c>
      <c r="X133" s="351">
        <f>IFERROR(IF(X129="",0,X129),"0")+IFERROR(IF(X130="",0,X130),"0")+IFERROR(IF(X131="",0,X131),"0")+IFERROR(IF(X132="",0,X132),"0")</f>
        <v>0.1623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59</v>
      </c>
      <c r="W134" s="351">
        <f>IFERROR(SUM(W129:W132),"0")</f>
        <v>60.6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hidden="1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8</v>
      </c>
      <c r="W159" s="350">
        <f>IFERROR(IF(V159="",0,CEILING((V159/$H159),1)*$H159),"")</f>
        <v>8.1000000000000014</v>
      </c>
      <c r="X159" s="36">
        <f>IFERROR(IF(W159=0,"",ROUNDUP(W159/H159,0)*0.00753),"")</f>
        <v>2.2589999999999999E-2</v>
      </c>
      <c r="Y159" s="56"/>
      <c r="Z159" s="57"/>
      <c r="AD159" s="58"/>
      <c r="BA159" s="142" t="s">
        <v>1</v>
      </c>
    </row>
    <row r="160" spans="1:53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2.9629629629629628</v>
      </c>
      <c r="W160" s="351">
        <f>IFERROR(W158/H158,"0")+IFERROR(W159/H159,"0")</f>
        <v>3.0000000000000004</v>
      </c>
      <c r="X160" s="351">
        <f>IFERROR(IF(X158="",0,X158),"0")+IFERROR(IF(X159="",0,X159),"0")</f>
        <v>2.2589999999999999E-2</v>
      </c>
      <c r="Y160" s="352"/>
      <c r="Z160" s="352"/>
    </row>
    <row r="161" spans="1:53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8</v>
      </c>
      <c r="W161" s="351">
        <f>IFERROR(SUM(W158:W159),"0")</f>
        <v>8.1000000000000014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30</v>
      </c>
      <c r="W168" s="350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5.5555555555555554</v>
      </c>
      <c r="W172" s="351">
        <f>IFERROR(W168/H168,"0")+IFERROR(W169/H169,"0")+IFERROR(W170/H170,"0")+IFERROR(W171/H171,"0")</f>
        <v>6.0000000000000009</v>
      </c>
      <c r="X172" s="351">
        <f>IFERROR(IF(X168="",0,X168),"0")+IFERROR(IF(X169="",0,X169),"0")+IFERROR(IF(X170="",0,X170),"0")+IFERROR(IF(X171="",0,X171),"0")</f>
        <v>5.6219999999999999E-2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30</v>
      </c>
      <c r="W173" s="351">
        <f>IFERROR(SUM(W168:W171),"0")</f>
        <v>32.400000000000006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83</v>
      </c>
      <c r="W185" s="350">
        <f t="shared" si="9"/>
        <v>84</v>
      </c>
      <c r="X185" s="36">
        <f t="shared" ref="X185:X191" si="10">IFERROR(IF(W185=0,"",ROUNDUP(W185/H185,0)*0.00753),"")</f>
        <v>0.26355000000000001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52.000000000000178</v>
      </c>
      <c r="W187" s="350">
        <f t="shared" si="9"/>
        <v>52.8</v>
      </c>
      <c r="X187" s="36">
        <f t="shared" si="10"/>
        <v>0.16566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111</v>
      </c>
      <c r="W188" s="350">
        <f t="shared" si="9"/>
        <v>112.8</v>
      </c>
      <c r="X188" s="36">
        <f t="shared" si="10"/>
        <v>0.35391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84</v>
      </c>
      <c r="W190" s="350">
        <f t="shared" si="9"/>
        <v>84</v>
      </c>
      <c r="X190" s="36">
        <f t="shared" si="10"/>
        <v>0.26355000000000001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7</v>
      </c>
      <c r="W191" s="350">
        <f t="shared" si="9"/>
        <v>7.1999999999999993</v>
      </c>
      <c r="X191" s="36">
        <f t="shared" si="10"/>
        <v>2.2589999999999999E-2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140.41666666666674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142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1.0692599999999999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337.00000000000017</v>
      </c>
      <c r="W193" s="351">
        <f>IFERROR(SUM(W175:W191),"0")</f>
        <v>340.8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16</v>
      </c>
      <c r="W197" s="350">
        <f>IFERROR(IF(V197="",0,CEILING((V197/$H197),1)*$H197),"")</f>
        <v>16.8</v>
      </c>
      <c r="X197" s="36">
        <f>IFERROR(IF(W197=0,"",ROUNDUP(W197/H197,0)*0.00753),"")</f>
        <v>5.271E-2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6.666666666666667</v>
      </c>
      <c r="W199" s="351">
        <f>IFERROR(W195/H195,"0")+IFERROR(W196/H196,"0")+IFERROR(W197/H197,"0")+IFERROR(W198/H198,"0")</f>
        <v>7.0000000000000009</v>
      </c>
      <c r="X199" s="351">
        <f>IFERROR(IF(X195="",0,X195),"0")+IFERROR(IF(X196="",0,X196),"0")+IFERROR(IF(X197="",0,X197),"0")+IFERROR(IF(X198="",0,X198),"0")</f>
        <v>5.271E-2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16</v>
      </c>
      <c r="W200" s="351">
        <f>IFERROR(SUM(W195:W198),"0")</f>
        <v>16.8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0</v>
      </c>
      <c r="W271" s="351">
        <f>IFERROR(W268/H268,"0")+IFERROR(W269/H269,"0")+IFERROR(W270/H270,"0")</f>
        <v>0</v>
      </c>
      <c r="X271" s="351">
        <f>IFERROR(IF(X268="",0,X268),"0")+IFERROR(IF(X269="",0,X269),"0")+IFERROR(IF(X270="",0,X270),"0")</f>
        <v>0</v>
      </c>
      <c r="Y271" s="352"/>
      <c r="Z271" s="352"/>
    </row>
    <row r="272" spans="1:53" hidden="1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0</v>
      </c>
      <c r="W272" s="351">
        <f>IFERROR(SUM(W268:W270),"0")</f>
        <v>0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3</v>
      </c>
      <c r="W304" s="350">
        <f>IFERROR(IF(V304="",0,CEILING((V304/$H304),1)*$H304),"")</f>
        <v>3.6</v>
      </c>
      <c r="X304" s="36">
        <f>IFERROR(IF(W304=0,"",ROUNDUP(W304/H304,0)*0.00753),"")</f>
        <v>1.506E-2</v>
      </c>
      <c r="Y304" s="56"/>
      <c r="Z304" s="57"/>
      <c r="AD304" s="58"/>
      <c r="BA304" s="231" t="s">
        <v>1</v>
      </c>
    </row>
    <row r="305" spans="1:53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1.6666666666666665</v>
      </c>
      <c r="W305" s="351">
        <f>IFERROR(W304/H304,"0")</f>
        <v>2</v>
      </c>
      <c r="X305" s="351">
        <f>IFERROR(IF(X304="",0,X304),"0")</f>
        <v>1.506E-2</v>
      </c>
      <c r="Y305" s="352"/>
      <c r="Z305" s="352"/>
    </row>
    <row r="306" spans="1:53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3</v>
      </c>
      <c r="W306" s="351">
        <f>IFERROR(SUM(W304:W304),"0")</f>
        <v>3.6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510</v>
      </c>
      <c r="W330" s="350">
        <f t="shared" si="17"/>
        <v>510</v>
      </c>
      <c r="X330" s="36">
        <f>IFERROR(IF(W330=0,"",ROUNDUP(W330/H330,0)*0.02175),"")</f>
        <v>0.73949999999999994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460</v>
      </c>
      <c r="W332" s="350">
        <f t="shared" si="17"/>
        <v>465</v>
      </c>
      <c r="X332" s="36">
        <f>IFERROR(IF(W332=0,"",ROUNDUP(W332/H332,0)*0.02175),"")</f>
        <v>0.6742499999999999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471</v>
      </c>
      <c r="W334" s="350">
        <f t="shared" si="17"/>
        <v>480</v>
      </c>
      <c r="X334" s="36">
        <f>IFERROR(IF(W334=0,"",ROUNDUP(W334/H334,0)*0.02175),"")</f>
        <v>0.69599999999999995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96.066666666666663</v>
      </c>
      <c r="W337" s="351">
        <f>IFERROR(W329/H329,"0")+IFERROR(W330/H330,"0")+IFERROR(W331/H331,"0")+IFERROR(W332/H332,"0")+IFERROR(W333/H333,"0")+IFERROR(W334/H334,"0")+IFERROR(W335/H335,"0")+IFERROR(W336/H336,"0")</f>
        <v>97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2.10975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1441</v>
      </c>
      <c r="W338" s="351">
        <f>IFERROR(SUM(W329:W336),"0")</f>
        <v>1455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506</v>
      </c>
      <c r="W340" s="350">
        <f>IFERROR(IF(V340="",0,CEILING((V340/$H340),1)*$H340),"")</f>
        <v>510</v>
      </c>
      <c r="X340" s="36">
        <f>IFERROR(IF(W340=0,"",ROUNDUP(W340/H340,0)*0.02175),"")</f>
        <v>0.73949999999999994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33.733333333333334</v>
      </c>
      <c r="W343" s="351">
        <f>IFERROR(W340/H340,"0")+IFERROR(W341/H341,"0")+IFERROR(W342/H342,"0")</f>
        <v>34</v>
      </c>
      <c r="X343" s="351">
        <f>IFERROR(IF(X340="",0,X340),"0")+IFERROR(IF(X341="",0,X341),"0")+IFERROR(IF(X342="",0,X342),"0")</f>
        <v>0.73949999999999994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506</v>
      </c>
      <c r="W344" s="351">
        <f>IFERROR(SUM(W340:W342),"0")</f>
        <v>510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hidden="1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73</v>
      </c>
      <c r="W351" s="350">
        <f>IFERROR(IF(V351="",0,CEILING((V351/$H351),1)*$H351),"")</f>
        <v>78</v>
      </c>
      <c r="X351" s="36">
        <f>IFERROR(IF(W351=0,"",ROUNDUP(W351/H351,0)*0.02175),"")</f>
        <v>0.21749999999999997</v>
      </c>
      <c r="Y351" s="56"/>
      <c r="Z351" s="57"/>
      <c r="AD351" s="58"/>
      <c r="BA351" s="250" t="s">
        <v>1</v>
      </c>
    </row>
    <row r="352" spans="1:53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9.3589743589743595</v>
      </c>
      <c r="W352" s="351">
        <f>IFERROR(W351/H351,"0")</f>
        <v>10</v>
      </c>
      <c r="X352" s="351">
        <f>IFERROR(IF(X351="",0,X351),"0")</f>
        <v>0.21749999999999997</v>
      </c>
      <c r="Y352" s="352"/>
      <c r="Z352" s="352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73</v>
      </c>
      <c r="W353" s="351">
        <f>IFERROR(SUM(W351:W351),"0")</f>
        <v>78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48</v>
      </c>
      <c r="W364" s="350">
        <f>IFERROR(IF(V364="",0,CEILING((V364/$H364),1)*$H364),"")</f>
        <v>48.18</v>
      </c>
      <c r="X364" s="36">
        <f>IFERROR(IF(W364=0,"",ROUNDUP(W364/H364,0)*0.00753),"")</f>
        <v>8.2830000000000001E-2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11</v>
      </c>
      <c r="W365" s="350">
        <f>IFERROR(IF(V365="",0,CEILING((V365/$H365),1)*$H365),"")</f>
        <v>11.2</v>
      </c>
      <c r="X365" s="36">
        <f>IFERROR(IF(W365=0,"",ROUNDUP(W365/H365,0)*0.00502),"")</f>
        <v>2.0080000000000001E-2</v>
      </c>
      <c r="Y365" s="56"/>
      <c r="Z365" s="57"/>
      <c r="AD365" s="58"/>
      <c r="BA365" s="257" t="s">
        <v>1</v>
      </c>
    </row>
    <row r="366" spans="1:53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14.887475538160469</v>
      </c>
      <c r="W366" s="351">
        <f>IFERROR(W364/H364,"0")+IFERROR(W365/H365,"0")</f>
        <v>15</v>
      </c>
      <c r="X366" s="351">
        <f>IFERROR(IF(X364="",0,X364),"0")+IFERROR(IF(X365="",0,X365),"0")</f>
        <v>0.10291</v>
      </c>
      <c r="Y366" s="352"/>
      <c r="Z366" s="352"/>
    </row>
    <row r="367" spans="1:53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59</v>
      </c>
      <c r="W367" s="351">
        <f>IFERROR(SUM(W364:W365),"0")</f>
        <v>59.379999999999995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171</v>
      </c>
      <c r="W369" s="350">
        <f>IFERROR(IF(V369="",0,CEILING((V369/$H369),1)*$H369),"")</f>
        <v>171.6</v>
      </c>
      <c r="X369" s="36">
        <f>IFERROR(IF(W369=0,"",ROUNDUP(W369/H369,0)*0.02175),"")</f>
        <v>0.47849999999999998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21.923076923076923</v>
      </c>
      <c r="W373" s="351">
        <f>IFERROR(W369/H369,"0")+IFERROR(W370/H370,"0")+IFERROR(W371/H371,"0")+IFERROR(W372/H372,"0")</f>
        <v>22</v>
      </c>
      <c r="X373" s="351">
        <f>IFERROR(IF(X369="",0,X369),"0")+IFERROR(IF(X370="",0,X370),"0")+IFERROR(IF(X371="",0,X371),"0")+IFERROR(IF(X372="",0,X372),"0")</f>
        <v>0.47849999999999998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171</v>
      </c>
      <c r="W374" s="351">
        <f>IFERROR(SUM(W369:W372),"0")</f>
        <v>171.6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27</v>
      </c>
      <c r="W389" s="350">
        <f t="shared" si="18"/>
        <v>29.400000000000002</v>
      </c>
      <c r="X389" s="36">
        <f>IFERROR(IF(W389=0,"",ROUNDUP(W389/H389,0)*0.00753),"")</f>
        <v>5.271E-2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19</v>
      </c>
      <c r="W392" s="350">
        <f t="shared" si="18"/>
        <v>21</v>
      </c>
      <c r="X392" s="36">
        <f t="shared" si="19"/>
        <v>5.0200000000000002E-2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15.476190476190474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17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0.10291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46</v>
      </c>
      <c r="W401" s="351">
        <f>IFERROR(SUM(W387:W399),"0")</f>
        <v>50.400000000000006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105</v>
      </c>
      <c r="W426" s="350">
        <f t="shared" ref="W426:W432" si="20">IFERROR(IF(V426="",0,CEILING((V426/$H426),1)*$H426),"")</f>
        <v>105</v>
      </c>
      <c r="X426" s="36">
        <f>IFERROR(IF(W426=0,"",ROUNDUP(W426/H426,0)*0.00753),"")</f>
        <v>0.18825</v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25</v>
      </c>
      <c r="W433" s="351">
        <f>IFERROR(W426/H426,"0")+IFERROR(W427/H427,"0")+IFERROR(W428/H428,"0")+IFERROR(W429/H429,"0")+IFERROR(W430/H430,"0")+IFERROR(W431/H431,"0")+IFERROR(W432/H432,"0")</f>
        <v>25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0.18825</v>
      </c>
      <c r="Y433" s="352"/>
      <c r="Z433" s="352"/>
    </row>
    <row r="434" spans="1:53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105</v>
      </c>
      <c r="W434" s="351">
        <f>IFERROR(SUM(W426:W432),"0")</f>
        <v>105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66</v>
      </c>
      <c r="W448" s="350">
        <f t="shared" si="21"/>
        <v>68.64</v>
      </c>
      <c r="X448" s="36">
        <f t="shared" si="22"/>
        <v>0.15548000000000001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14</v>
      </c>
      <c r="W450" s="350">
        <f t="shared" si="21"/>
        <v>15.84</v>
      </c>
      <c r="X450" s="36">
        <f t="shared" si="22"/>
        <v>3.5880000000000002E-2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73</v>
      </c>
      <c r="W452" s="350">
        <f t="shared" si="21"/>
        <v>73.92</v>
      </c>
      <c r="X452" s="36">
        <f t="shared" si="22"/>
        <v>0.16744000000000001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28.977272727272727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30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0.35880000000000001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153</v>
      </c>
      <c r="W465" s="351">
        <f>IFERROR(SUM(W446:W463),"0")</f>
        <v>158.4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79</v>
      </c>
      <c r="W467" s="350">
        <f>IFERROR(IF(V467="",0,CEILING((V467/$H467),1)*$H467),"")</f>
        <v>79.2</v>
      </c>
      <c r="X467" s="36">
        <f>IFERROR(IF(W467=0,"",ROUNDUP(W467/H467,0)*0.01196),"")</f>
        <v>0.1794</v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14.962121212121211</v>
      </c>
      <c r="W469" s="351">
        <f>IFERROR(W467/H467,"0")+IFERROR(W468/H468,"0")</f>
        <v>15</v>
      </c>
      <c r="X469" s="351">
        <f>IFERROR(IF(X467="",0,X467),"0")+IFERROR(IF(X468="",0,X468),"0")</f>
        <v>0.1794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79</v>
      </c>
      <c r="W470" s="351">
        <f>IFERROR(SUM(W467:W468),"0")</f>
        <v>79.2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97</v>
      </c>
      <c r="W472" s="350">
        <f t="shared" ref="W472:W477" si="24">IFERROR(IF(V472="",0,CEILING((V472/$H472),1)*$H472),"")</f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97</v>
      </c>
      <c r="W473" s="350">
        <f t="shared" si="24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31</v>
      </c>
      <c r="W474" s="350">
        <f t="shared" si="24"/>
        <v>31.68</v>
      </c>
      <c r="X474" s="36">
        <f>IFERROR(IF(W474=0,"",ROUNDUP(W474/H474,0)*0.01196),"")</f>
        <v>7.1760000000000004E-2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42.61363636363636</v>
      </c>
      <c r="W478" s="351">
        <f>IFERROR(W472/H472,"0")+IFERROR(W473/H473,"0")+IFERROR(W474/H474,"0")+IFERROR(W475/H475,"0")+IFERROR(W476/H476,"0")+IFERROR(W477/H477,"0")</f>
        <v>44</v>
      </c>
      <c r="X478" s="351">
        <f>IFERROR(IF(X472="",0,X472),"0")+IFERROR(IF(X473="",0,X473),"0")+IFERROR(IF(X474="",0,X474),"0")+IFERROR(IF(X475="",0,X475),"0")+IFERROR(IF(X476="",0,X476),"0")+IFERROR(IF(X477="",0,X477),"0")</f>
        <v>0.52624000000000004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225</v>
      </c>
      <c r="W479" s="351">
        <f>IFERROR(SUM(W472:W477),"0")</f>
        <v>232.32000000000002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13</v>
      </c>
      <c r="W509" s="350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1.6666666666666667</v>
      </c>
      <c r="W514" s="351">
        <f>IFERROR(W509/H509,"0")+IFERROR(W510/H510,"0")+IFERROR(W511/H511,"0")+IFERROR(W512/H512,"0")+IFERROR(W513/H513,"0")</f>
        <v>2</v>
      </c>
      <c r="X514" s="351">
        <f>IFERROR(IF(X509="",0,X509),"0")+IFERROR(IF(X510="",0,X510),"0")+IFERROR(IF(X511="",0,X511),"0")+IFERROR(IF(X512="",0,X512),"0")+IFERROR(IF(X513="",0,X513),"0")</f>
        <v>4.3499999999999997E-2</v>
      </c>
      <c r="Y514" s="352"/>
      <c r="Z514" s="352"/>
    </row>
    <row r="515" spans="1:53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13</v>
      </c>
      <c r="W515" s="351">
        <f>IFERROR(SUM(W509:W513),"0")</f>
        <v>15.6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3341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3399.94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3514.2764599575976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3577.4880000000007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3664.2764599575976</v>
      </c>
      <c r="W519" s="351">
        <f>GrossWeightTotalR+PalletQtyTotalR*25</f>
        <v>3727.4880000000007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479.05995491063993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490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6.4914900000000006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22.740000000000002</v>
      </c>
      <c r="F526" s="46">
        <f>IFERROR(W129*1,"0")+IFERROR(W130*1,"0")+IFERROR(W131*1,"0")+IFERROR(W132*1,"0")</f>
        <v>60.6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398.1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3.6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2043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230.98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50.400000000000006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105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469.92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15.6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41,00"/>
        <filter val="1,55"/>
        <filter val="1,67"/>
        <filter val="105,00"/>
        <filter val="11,00"/>
        <filter val="111,00"/>
        <filter val="13,00"/>
        <filter val="13,56"/>
        <filter val="14,00"/>
        <filter val="14,89"/>
        <filter val="14,96"/>
        <filter val="140,42"/>
        <filter val="15,48"/>
        <filter val="153,00"/>
        <filter val="16,00"/>
        <filter val="171,00"/>
        <filter val="19,00"/>
        <filter val="2,02"/>
        <filter val="2,96"/>
        <filter val="21,92"/>
        <filter val="225,00"/>
        <filter val="25,00"/>
        <filter val="26,00"/>
        <filter val="27,00"/>
        <filter val="28,98"/>
        <filter val="3 341,00"/>
        <filter val="3 514,28"/>
        <filter val="3 664,28"/>
        <filter val="3,00"/>
        <filter val="30,00"/>
        <filter val="31,00"/>
        <filter val="33,00"/>
        <filter val="33,73"/>
        <filter val="337,00"/>
        <filter val="4,00"/>
        <filter val="42,61"/>
        <filter val="46,00"/>
        <filter val="460,00"/>
        <filter val="471,00"/>
        <filter val="479,06"/>
        <filter val="48,00"/>
        <filter val="5,56"/>
        <filter val="506,00"/>
        <filter val="510,00"/>
        <filter val="52,00"/>
        <filter val="59,00"/>
        <filter val="6"/>
        <filter val="6,67"/>
        <filter val="66,00"/>
        <filter val="7,00"/>
        <filter val="73,00"/>
        <filter val="79,00"/>
        <filter val="8,00"/>
        <filter val="83,00"/>
        <filter val="84,00"/>
        <filter val="9,36"/>
        <filter val="96,07"/>
        <filter val="97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