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888B81-8861-42E0-A5D8-100D492C0B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W407" i="1" s="1"/>
  <c r="N403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W369" i="1"/>
  <c r="X369" i="1" s="1"/>
  <c r="N369" i="1"/>
  <c r="V367" i="1"/>
  <c r="V366" i="1"/>
  <c r="W365" i="1"/>
  <c r="X365" i="1" s="1"/>
  <c r="N365" i="1"/>
  <c r="W364" i="1"/>
  <c r="W366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6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3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3" i="1" s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337" i="1" l="1"/>
  <c r="X22" i="1"/>
  <c r="X23" i="1" s="1"/>
  <c r="W243" i="1"/>
  <c r="X245" i="1"/>
  <c r="X246" i="1" s="1"/>
  <c r="W246" i="1"/>
  <c r="X253" i="1"/>
  <c r="X373" i="1"/>
  <c r="X60" i="1"/>
  <c r="J9" i="1"/>
  <c r="V516" i="1"/>
  <c r="W33" i="1"/>
  <c r="D526" i="1"/>
  <c r="W92" i="1"/>
  <c r="W102" i="1"/>
  <c r="W115" i="1"/>
  <c r="W126" i="1"/>
  <c r="G526" i="1"/>
  <c r="W165" i="1"/>
  <c r="X175" i="1"/>
  <c r="X192" i="1" s="1"/>
  <c r="W199" i="1"/>
  <c r="X203" i="1"/>
  <c r="X209" i="1" s="1"/>
  <c r="W209" i="1"/>
  <c r="X212" i="1"/>
  <c r="X213" i="1" s="1"/>
  <c r="W213" i="1"/>
  <c r="L526" i="1"/>
  <c r="W253" i="1"/>
  <c r="W266" i="1"/>
  <c r="W277" i="1"/>
  <c r="W337" i="1"/>
  <c r="W348" i="1"/>
  <c r="W401" i="1"/>
  <c r="X403" i="1"/>
  <c r="X407" i="1" s="1"/>
  <c r="W464" i="1"/>
  <c r="X464" i="1"/>
  <c r="X472" i="1"/>
  <c r="X478" i="1" s="1"/>
  <c r="X33" i="1"/>
  <c r="X84" i="1"/>
  <c r="X102" i="1"/>
  <c r="X133" i="1"/>
  <c r="X199" i="1"/>
  <c r="W34" i="1"/>
  <c r="W42" i="1"/>
  <c r="W46" i="1"/>
  <c r="W85" i="1"/>
  <c r="W91" i="1"/>
  <c r="W103" i="1"/>
  <c r="W134" i="1"/>
  <c r="W142" i="1"/>
  <c r="W155" i="1"/>
  <c r="W160" i="1"/>
  <c r="W166" i="1"/>
  <c r="W254" i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38" i="1"/>
  <c r="W52" i="1"/>
  <c r="W60" i="1"/>
  <c r="W116" i="1"/>
  <c r="W125" i="1"/>
  <c r="W172" i="1"/>
  <c r="W192" i="1"/>
  <c r="W200" i="1"/>
  <c r="W224" i="1"/>
  <c r="W265" i="1"/>
  <c r="X256" i="1"/>
  <c r="X265" i="1" s="1"/>
  <c r="W271" i="1"/>
  <c r="X268" i="1"/>
  <c r="X271" i="1" s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W520" i="1" l="1"/>
  <c r="X521" i="1"/>
  <c r="W519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<sst xmlns="http://schemas.openxmlformats.org/spreadsheetml/2006/main" count="2225" uniqueCount="742">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</sst>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268" sqref="Z26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45355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0.41666666666666669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hidden="1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2"/>
      <c r="Z115" s="352"/>
    </row>
    <row r="116" spans="1:53" hidden="1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0</v>
      </c>
      <c r="W116" s="351">
        <f>IFERROR(SUM(W105:W114),"0")</f>
        <v>0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hidden="1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hidden="1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hidden="1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2"/>
      <c r="Z192" s="352"/>
    </row>
    <row r="193" spans="1:53" hidden="1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0</v>
      </c>
      <c r="W193" s="351">
        <f>IFERROR(SUM(W175:W191),"0")</f>
        <v>0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hidden="1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50</v>
      </c>
      <c r="W268" s="350">
        <f>IFERROR(IF(V268="",0,CEILING((V268/$H268),1)*$H268),"")</f>
        <v>50.400000000000006</v>
      </c>
      <c r="X268" s="36">
        <f>IFERROR(IF(W268=0,"",ROUNDUP(W268/H268,0)*0.02175),"")</f>
        <v>0.1305</v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5.9523809523809526</v>
      </c>
      <c r="W271" s="351">
        <f>IFERROR(W268/H268,"0")+IFERROR(W269/H269,"0")+IFERROR(W270/H270,"0")</f>
        <v>6</v>
      </c>
      <c r="X271" s="351">
        <f>IFERROR(IF(X268="",0,X268),"0")+IFERROR(IF(X269="",0,X269),"0")+IFERROR(IF(X270="",0,X270),"0")</f>
        <v>0.1305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50</v>
      </c>
      <c r="W272" s="351">
        <f>IFERROR(SUM(W268:W270),"0")</f>
        <v>50.400000000000006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1300</v>
      </c>
      <c r="W330" s="350">
        <f t="shared" si="17"/>
        <v>1305</v>
      </c>
      <c r="X330" s="36">
        <f>IFERROR(IF(W330=0,"",ROUNDUP(W330/H330,0)*0.02175),"")</f>
        <v>1.8922499999999998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1300</v>
      </c>
      <c r="W332" s="350">
        <f t="shared" si="17"/>
        <v>1305</v>
      </c>
      <c r="X332" s="36">
        <f>IFERROR(IF(W332=0,"",ROUNDUP(W332/H332,0)*0.02175),"")</f>
        <v>1.8922499999999998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500</v>
      </c>
      <c r="W334" s="350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206.66666666666669</v>
      </c>
      <c r="W337" s="351">
        <f>IFERROR(W329/H329,"0")+IFERROR(W330/H330,"0")+IFERROR(W331/H331,"0")+IFERROR(W332/H332,"0")+IFERROR(W333/H333,"0")+IFERROR(W334/H334,"0")+IFERROR(W335/H335,"0")+IFERROR(W336/H336,"0")</f>
        <v>208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4.5239999999999991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3100</v>
      </c>
      <c r="W338" s="351">
        <f>IFERROR(SUM(W329:W336),"0")</f>
        <v>3120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3500</v>
      </c>
      <c r="W340" s="350">
        <f>IFERROR(IF(V340="",0,CEILING((V340/$H340),1)*$H340),"")</f>
        <v>3510</v>
      </c>
      <c r="X340" s="36">
        <f>IFERROR(IF(W340=0,"",ROUNDUP(W340/H340,0)*0.02175),"")</f>
        <v>5.0894999999999992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233.33333333333334</v>
      </c>
      <c r="W343" s="351">
        <f>IFERROR(W340/H340,"0")+IFERROR(W341/H341,"0")+IFERROR(W342/H342,"0")</f>
        <v>234</v>
      </c>
      <c r="X343" s="351">
        <f>IFERROR(IF(X340="",0,X340),"0")+IFERROR(IF(X341="",0,X341),"0")+IFERROR(IF(X342="",0,X342),"0")</f>
        <v>5.0894999999999992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3500</v>
      </c>
      <c r="W344" s="351">
        <f>IFERROR(SUM(W340:W342),"0")</f>
        <v>3510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hidden="1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hidden="1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150</v>
      </c>
      <c r="W364" s="350">
        <f>IFERROR(IF(V364="",0,CEILING((V364/$H364),1)*$H364),"")</f>
        <v>153.29999999999998</v>
      </c>
      <c r="X364" s="36">
        <f>IFERROR(IF(W364=0,"",ROUNDUP(W364/H364,0)*0.00753),"")</f>
        <v>0.26355000000000001</v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34.246575342465754</v>
      </c>
      <c r="W366" s="351">
        <f>IFERROR(W364/H364,"0")+IFERROR(W365/H365,"0")</f>
        <v>35</v>
      </c>
      <c r="X366" s="351">
        <f>IFERROR(IF(X364="",0,X364),"0")+IFERROR(IF(X365="",0,X365),"0")</f>
        <v>0.26355000000000001</v>
      </c>
      <c r="Y366" s="352"/>
      <c r="Z366" s="352"/>
    </row>
    <row r="367" spans="1:53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150</v>
      </c>
      <c r="W367" s="351">
        <f>IFERROR(SUM(W364:W365),"0")</f>
        <v>153.29999999999998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400</v>
      </c>
      <c r="W369" s="350">
        <f>IFERROR(IF(V369="",0,CEILING((V369/$H369),1)*$H369),"")</f>
        <v>405.59999999999997</v>
      </c>
      <c r="X369" s="36">
        <f>IFERROR(IF(W369=0,"",ROUNDUP(W369/H369,0)*0.02175),"")</f>
        <v>1.131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51.282051282051285</v>
      </c>
      <c r="W373" s="351">
        <f>IFERROR(W369/H369,"0")+IFERROR(W370/H370,"0")+IFERROR(W371/H371,"0")+IFERROR(W372/H372,"0")</f>
        <v>52</v>
      </c>
      <c r="X373" s="351">
        <f>IFERROR(IF(X369="",0,X369),"0")+IFERROR(IF(X370="",0,X370),"0")+IFERROR(IF(X371="",0,X371),"0")+IFERROR(IF(X372="",0,X372),"0")</f>
        <v>1.131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400</v>
      </c>
      <c r="W374" s="351">
        <f>IFERROR(SUM(W369:W372),"0")</f>
        <v>405.59999999999997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hidden="1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400</v>
      </c>
      <c r="W403" s="350">
        <f>IFERROR(IF(V403="",0,CEILING((V403/$H403),1)*$H403),"")</f>
        <v>405.59999999999997</v>
      </c>
      <c r="X403" s="36">
        <f>IFERROR(IF(W403=0,"",ROUNDUP(W403/H403,0)*0.02175),"")</f>
        <v>1.131</v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51.282051282051285</v>
      </c>
      <c r="W407" s="351">
        <f>IFERROR(W403/H403,"0")+IFERROR(W404/H404,"0")+IFERROR(W405/H405,"0")+IFERROR(W406/H406,"0")</f>
        <v>52</v>
      </c>
      <c r="X407" s="351">
        <f>IFERROR(IF(X403="",0,X403),"0")+IFERROR(IF(X404="",0,X404),"0")+IFERROR(IF(X405="",0,X405),"0")+IFERROR(IF(X406="",0,X406),"0")</f>
        <v>1.131</v>
      </c>
      <c r="Y407" s="352"/>
      <c r="Z407" s="352"/>
    </row>
    <row r="408" spans="1:53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400</v>
      </c>
      <c r="W408" s="351">
        <f>IFERROR(SUM(W403:W406),"0")</f>
        <v>405.59999999999997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hidden="1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200</v>
      </c>
      <c r="W448" s="350">
        <f t="shared" si="21"/>
        <v>200.64000000000001</v>
      </c>
      <c r="X448" s="36">
        <f t="shared" si="22"/>
        <v>0.45448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100</v>
      </c>
      <c r="W452" s="350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56.818181818181813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57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0.68171999999999999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300</v>
      </c>
      <c r="W465" s="351">
        <f>IFERROR(SUM(W446:W463),"0")</f>
        <v>300.96000000000004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hidden="1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0</v>
      </c>
      <c r="W467" s="350">
        <f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0</v>
      </c>
      <c r="W469" s="351">
        <f>IFERROR(W467/H467,"0")+IFERROR(W468/H468,"0")</f>
        <v>0</v>
      </c>
      <c r="X469" s="351">
        <f>IFERROR(IF(X467="",0,X467),"0")+IFERROR(IF(X468="",0,X468),"0")</f>
        <v>0</v>
      </c>
      <c r="Y469" s="352"/>
      <c r="Z469" s="352"/>
    </row>
    <row r="470" spans="1:53" hidden="1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0</v>
      </c>
      <c r="W470" s="351">
        <f>IFERROR(SUM(W467:W468),"0")</f>
        <v>0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hidden="1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700</v>
      </c>
      <c r="W509" s="350">
        <f>IFERROR(IF(V509="",0,CEILING((V509/$H509),1)*$H509),"")</f>
        <v>702</v>
      </c>
      <c r="X509" s="36">
        <f>IFERROR(IF(W509=0,"",ROUNDUP(W509/H509,0)*0.02175),"")</f>
        <v>1.9574999999999998</v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89.743589743589752</v>
      </c>
      <c r="W514" s="351">
        <f>IFERROR(W509/H509,"0")+IFERROR(W510/H510,"0")+IFERROR(W511/H511,"0")+IFERROR(W512/H512,"0")+IFERROR(W513/H513,"0")</f>
        <v>90</v>
      </c>
      <c r="X514" s="351">
        <f>IFERROR(IF(X509="",0,X509),"0")+IFERROR(IF(X510="",0,X510),"0")+IFERROR(IF(X511="",0,X511),"0")+IFERROR(IF(X512="",0,X512),"0")+IFERROR(IF(X513="",0,X513),"0")</f>
        <v>1.9574999999999998</v>
      </c>
      <c r="Y514" s="352"/>
      <c r="Z514" s="352"/>
    </row>
    <row r="515" spans="1:53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700</v>
      </c>
      <c r="W515" s="351">
        <f>IFERROR(SUM(W509:W513),"0")</f>
        <v>702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8600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8647.86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8949.3994649186443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8999.4040000000005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14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9299.3994649186443</v>
      </c>
      <c r="W519" s="351">
        <f>GrossWeightTotalR+PalletQtyTotalR*25</f>
        <v>9349.4040000000005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729.32483042072079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734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14.908769999999999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50.400000000000006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6630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558.9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405.59999999999997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300.96000000000004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702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00,00"/>
        <filter val="14"/>
        <filter val="150,00"/>
        <filter val="200,00"/>
        <filter val="206,67"/>
        <filter val="233,33"/>
        <filter val="3 100,00"/>
        <filter val="3 500,00"/>
        <filter val="300,00"/>
        <filter val="34,25"/>
        <filter val="400,00"/>
        <filter val="5,95"/>
        <filter val="50,00"/>
        <filter val="500,00"/>
        <filter val="51,28"/>
        <filter val="56,82"/>
        <filter val="700,00"/>
        <filter val="729,32"/>
        <filter val="8 600,00"/>
        <filter val="8 949,40"/>
        <filter val="89,74"/>
        <filter val="9 299,4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