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8,02,24 ПОКОМ КИ филиалы\"/>
    </mc:Choice>
  </mc:AlternateContent>
  <xr:revisionPtr revIDLastSave="0" documentId="13_ncr:1_{193B9454-66BF-47DB-B1E1-736EEC45B7D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01" i="1" l="1"/>
  <c r="AC100" i="1"/>
  <c r="AC99" i="1"/>
  <c r="AC98" i="1"/>
  <c r="F55" i="1" l="1"/>
  <c r="E55" i="1"/>
  <c r="E68" i="1"/>
  <c r="E11" i="1"/>
  <c r="P11" i="1" s="1"/>
  <c r="E10" i="1"/>
  <c r="P10" i="1" s="1"/>
  <c r="Q10" i="1" s="1"/>
  <c r="E8" i="1"/>
  <c r="P8" i="1" s="1"/>
  <c r="P7" i="1"/>
  <c r="P9" i="1"/>
  <c r="T9" i="1" s="1"/>
  <c r="P12" i="1"/>
  <c r="T12" i="1" s="1"/>
  <c r="P13" i="1"/>
  <c r="P14" i="1"/>
  <c r="P15" i="1"/>
  <c r="T15" i="1" s="1"/>
  <c r="P16" i="1"/>
  <c r="T16" i="1" s="1"/>
  <c r="P17" i="1"/>
  <c r="P18" i="1"/>
  <c r="T18" i="1" s="1"/>
  <c r="P19" i="1"/>
  <c r="T19" i="1" s="1"/>
  <c r="P20" i="1"/>
  <c r="P21" i="1"/>
  <c r="P22" i="1"/>
  <c r="T22" i="1" s="1"/>
  <c r="P23" i="1"/>
  <c r="P24" i="1"/>
  <c r="P25" i="1"/>
  <c r="P26" i="1"/>
  <c r="T26" i="1" s="1"/>
  <c r="P27" i="1"/>
  <c r="P28" i="1"/>
  <c r="P29" i="1"/>
  <c r="P30" i="1"/>
  <c r="P31" i="1"/>
  <c r="P32" i="1"/>
  <c r="P33" i="1"/>
  <c r="P34" i="1"/>
  <c r="P35" i="1"/>
  <c r="P36" i="1"/>
  <c r="P37" i="1"/>
  <c r="T37" i="1" s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T53" i="1" s="1"/>
  <c r="P54" i="1"/>
  <c r="P55" i="1"/>
  <c r="P56" i="1"/>
  <c r="T56" i="1" s="1"/>
  <c r="P57" i="1"/>
  <c r="P58" i="1"/>
  <c r="P59" i="1"/>
  <c r="P60" i="1"/>
  <c r="P61" i="1"/>
  <c r="T61" i="1" s="1"/>
  <c r="P62" i="1"/>
  <c r="P63" i="1"/>
  <c r="P64" i="1"/>
  <c r="P65" i="1"/>
  <c r="P66" i="1"/>
  <c r="P67" i="1"/>
  <c r="T67" i="1" s="1"/>
  <c r="P68" i="1"/>
  <c r="P69" i="1"/>
  <c r="P70" i="1"/>
  <c r="P71" i="1"/>
  <c r="T71" i="1" s="1"/>
  <c r="P72" i="1"/>
  <c r="T72" i="1" s="1"/>
  <c r="P73" i="1"/>
  <c r="T73" i="1" s="1"/>
  <c r="P74" i="1"/>
  <c r="T74" i="1" s="1"/>
  <c r="P75" i="1"/>
  <c r="T75" i="1" s="1"/>
  <c r="P76" i="1"/>
  <c r="T76" i="1" s="1"/>
  <c r="P77" i="1"/>
  <c r="P78" i="1"/>
  <c r="P79" i="1"/>
  <c r="T79" i="1" s="1"/>
  <c r="P80" i="1"/>
  <c r="P81" i="1"/>
  <c r="P82" i="1"/>
  <c r="T82" i="1" s="1"/>
  <c r="P83" i="1"/>
  <c r="T83" i="1" s="1"/>
  <c r="P84" i="1"/>
  <c r="T84" i="1" s="1"/>
  <c r="P85" i="1"/>
  <c r="T85" i="1" s="1"/>
  <c r="P86" i="1"/>
  <c r="T86" i="1" s="1"/>
  <c r="P87" i="1"/>
  <c r="P88" i="1"/>
  <c r="P89" i="1"/>
  <c r="P90" i="1"/>
  <c r="P91" i="1"/>
  <c r="U91" i="1" s="1"/>
  <c r="P92" i="1"/>
  <c r="P93" i="1"/>
  <c r="U93" i="1" s="1"/>
  <c r="P94" i="1"/>
  <c r="P95" i="1"/>
  <c r="U95" i="1" s="1"/>
  <c r="P96" i="1"/>
  <c r="U96" i="1" s="1"/>
  <c r="P97" i="1"/>
  <c r="U97" i="1" s="1"/>
  <c r="P6" i="1"/>
  <c r="U94" i="1" l="1"/>
  <c r="U92" i="1"/>
  <c r="T92" i="1"/>
  <c r="T90" i="1"/>
  <c r="Q88" i="1"/>
  <c r="T88" i="1" s="1"/>
  <c r="Q80" i="1"/>
  <c r="T80" i="1" s="1"/>
  <c r="T78" i="1"/>
  <c r="Q70" i="1"/>
  <c r="T70" i="1" s="1"/>
  <c r="Q68" i="1"/>
  <c r="T68" i="1" s="1"/>
  <c r="T66" i="1"/>
  <c r="T64" i="1"/>
  <c r="T62" i="1"/>
  <c r="Q60" i="1"/>
  <c r="T60" i="1" s="1"/>
  <c r="T58" i="1"/>
  <c r="T54" i="1"/>
  <c r="T52" i="1"/>
  <c r="T50" i="1"/>
  <c r="T48" i="1"/>
  <c r="T46" i="1"/>
  <c r="T44" i="1"/>
  <c r="T42" i="1"/>
  <c r="T40" i="1"/>
  <c r="T38" i="1"/>
  <c r="T36" i="1"/>
  <c r="Q34" i="1"/>
  <c r="T34" i="1" s="1"/>
  <c r="T32" i="1"/>
  <c r="T30" i="1"/>
  <c r="Q28" i="1"/>
  <c r="T28" i="1" s="1"/>
  <c r="T24" i="1"/>
  <c r="T20" i="1"/>
  <c r="T14" i="1"/>
  <c r="Q7" i="1"/>
  <c r="T7" i="1" s="1"/>
  <c r="T89" i="1"/>
  <c r="T87" i="1"/>
  <c r="T81" i="1"/>
  <c r="T77" i="1"/>
  <c r="Q69" i="1"/>
  <c r="T69" i="1" s="1"/>
  <c r="T65" i="1"/>
  <c r="T63" i="1"/>
  <c r="T59" i="1"/>
  <c r="Q57" i="1"/>
  <c r="T57" i="1" s="1"/>
  <c r="Q55" i="1"/>
  <c r="T55" i="1" s="1"/>
  <c r="T51" i="1"/>
  <c r="T49" i="1"/>
  <c r="Q47" i="1"/>
  <c r="T47" i="1" s="1"/>
  <c r="T45" i="1"/>
  <c r="T43" i="1"/>
  <c r="T41" i="1"/>
  <c r="T39" i="1"/>
  <c r="T35" i="1"/>
  <c r="Q33" i="1"/>
  <c r="T33" i="1" s="1"/>
  <c r="T31" i="1"/>
  <c r="Q29" i="1"/>
  <c r="T29" i="1" s="1"/>
  <c r="T27" i="1"/>
  <c r="Q25" i="1"/>
  <c r="T25" i="1" s="1"/>
  <c r="Q23" i="1"/>
  <c r="T23" i="1" s="1"/>
  <c r="T21" i="1"/>
  <c r="T17" i="1"/>
  <c r="T13" i="1"/>
  <c r="Q8" i="1"/>
  <c r="T8" i="1" s="1"/>
  <c r="Q11" i="1"/>
  <c r="T11" i="1" s="1"/>
  <c r="T6" i="1"/>
  <c r="U74" i="1"/>
  <c r="U58" i="1"/>
  <c r="U42" i="1"/>
  <c r="U26" i="1"/>
  <c r="U82" i="1"/>
  <c r="U66" i="1"/>
  <c r="U50" i="1"/>
  <c r="U34" i="1"/>
  <c r="U18" i="1"/>
  <c r="U78" i="1"/>
  <c r="U70" i="1"/>
  <c r="U62" i="1"/>
  <c r="U54" i="1"/>
  <c r="U46" i="1"/>
  <c r="U38" i="1"/>
  <c r="U30" i="1"/>
  <c r="U22" i="1"/>
  <c r="U14" i="1"/>
  <c r="T10" i="1"/>
  <c r="U10" i="1"/>
  <c r="T95" i="1"/>
  <c r="T91" i="1"/>
  <c r="U87" i="1"/>
  <c r="T97" i="1"/>
  <c r="T93" i="1"/>
  <c r="U89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U6" i="1"/>
  <c r="T96" i="1"/>
  <c r="T94" i="1"/>
  <c r="U90" i="1"/>
  <c r="U88" i="1"/>
  <c r="U86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AC9" i="1"/>
  <c r="AC10" i="1"/>
  <c r="AC12" i="1"/>
  <c r="AC13" i="1"/>
  <c r="AC14" i="1"/>
  <c r="AC15" i="1"/>
  <c r="AC16" i="1"/>
  <c r="AC17" i="1"/>
  <c r="AC18" i="1"/>
  <c r="AC19" i="1"/>
  <c r="AC20" i="1"/>
  <c r="AC21" i="1"/>
  <c r="AC22" i="1"/>
  <c r="AC26" i="1"/>
  <c r="AC29" i="1"/>
  <c r="AC35" i="1"/>
  <c r="AC37" i="1"/>
  <c r="AC38" i="1"/>
  <c r="AC41" i="1"/>
  <c r="AC43" i="1"/>
  <c r="AC44" i="1"/>
  <c r="AC46" i="1"/>
  <c r="AC48" i="1"/>
  <c r="AC49" i="1"/>
  <c r="AC50" i="1"/>
  <c r="AC51" i="1"/>
  <c r="AC53" i="1"/>
  <c r="AC54" i="1"/>
  <c r="AC56" i="1"/>
  <c r="AC61" i="1"/>
  <c r="AC62" i="1"/>
  <c r="AC64" i="1"/>
  <c r="AC67" i="1"/>
  <c r="AC71" i="1"/>
  <c r="AC72" i="1"/>
  <c r="AC73" i="1"/>
  <c r="AC74" i="1"/>
  <c r="AC75" i="1"/>
  <c r="AC76" i="1"/>
  <c r="AC77" i="1"/>
  <c r="AC78" i="1"/>
  <c r="AC79" i="1"/>
  <c r="AC81" i="1"/>
  <c r="AC82" i="1"/>
  <c r="AC83" i="1"/>
  <c r="AC84" i="1"/>
  <c r="AC85" i="1"/>
  <c r="AC86" i="1"/>
  <c r="AC87" i="1"/>
  <c r="AC89" i="1"/>
  <c r="AC90" i="1"/>
  <c r="AC91" i="1"/>
  <c r="AC92" i="1"/>
  <c r="AC93" i="1"/>
  <c r="AC94" i="1"/>
  <c r="AC95" i="1"/>
  <c r="AC96" i="1"/>
  <c r="AC97" i="1"/>
  <c r="AC6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AC88" i="1" l="1"/>
  <c r="AC60" i="1"/>
  <c r="AC58" i="1"/>
  <c r="AC55" i="1"/>
  <c r="AC31" i="1"/>
  <c r="AC27" i="1"/>
  <c r="AC23" i="1"/>
  <c r="AC68" i="1"/>
  <c r="AC42" i="1"/>
  <c r="AC39" i="1"/>
  <c r="AC34" i="1"/>
  <c r="AC30" i="1"/>
  <c r="AC24" i="1"/>
  <c r="Q5" i="1"/>
  <c r="AC80" i="1"/>
  <c r="AC70" i="1"/>
  <c r="AC47" i="1"/>
  <c r="AC45" i="1"/>
  <c r="AC33" i="1"/>
  <c r="AC25" i="1"/>
  <c r="AC11" i="1"/>
  <c r="AC66" i="1"/>
  <c r="AC52" i="1"/>
  <c r="AC40" i="1"/>
  <c r="AC36" i="1"/>
  <c r="AC32" i="1"/>
  <c r="AC28" i="1"/>
  <c r="AC8" i="1"/>
  <c r="AC69" i="1"/>
  <c r="AC65" i="1"/>
  <c r="AC63" i="1"/>
  <c r="AC59" i="1"/>
  <c r="AC57" i="1"/>
  <c r="AC7" i="1"/>
  <c r="K5" i="1"/>
  <c r="AC5" i="1" l="1"/>
</calcChain>
</file>

<file path=xl/sharedStrings.xml><?xml version="1.0" encoding="utf-8"?>
<sst xmlns="http://schemas.openxmlformats.org/spreadsheetml/2006/main" count="290" uniqueCount="158">
  <si>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</si>
  <si>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</si>
  <si>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</si>
  <si>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</si>
  <si>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</si>
  <si>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</si>
  <si>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</si>
  <si>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</si>
  <si>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</si>
  <si>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</si>
  <si>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</si>
  <si>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</si>
  <si>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</si>
  <si>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</si>
  <si>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</si>
  <si>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</si>
  <si>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</si>
  <si>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</si>
  <si>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</si>
  <si>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</si>
  <si>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</si>
  <si>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</si>
  <si>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24,02,</t>
  </si>
  <si>
    <t>26,02,</t>
  </si>
  <si>
    <t>28,02,</t>
  </si>
  <si>
    <t>23,02,</t>
  </si>
  <si>
    <t>21,02,</t>
  </si>
  <si>
    <t>15,02,</t>
  </si>
  <si>
    <t>14,02,</t>
  </si>
  <si>
    <t>08,02,</t>
  </si>
  <si>
    <t>06,02,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</si>
  <si>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</si>
  <si>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</si>
  <si>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</si>
  <si>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то же что и 444</t>
  </si>
  <si>
    <t>017  Сосиски Вязанка Сливочные, Вязанка амицел ВЕС.ПОКОМ</t>
  </si>
  <si>
    <t>то же что 424</t>
  </si>
  <si>
    <t>023  Колбаса Докторская ГОСТ, Вязанка вектор, 0,4 кг, ПОКОМ</t>
  </si>
  <si>
    <t>шт</t>
  </si>
  <si>
    <t>блокировка Корницов</t>
  </si>
  <si>
    <t>030  Сосиски Вязанка Молочные, Вязанка вискофан МГС, 0.45кг, ПОКОМ</t>
  </si>
  <si>
    <t>то же что 442</t>
  </si>
  <si>
    <t>032  Сосиски Вязанка Сливочные, Вязанка амицел МГС, 0.45кг, ПОКОМ</t>
  </si>
  <si>
    <t>то же что 443</t>
  </si>
  <si>
    <t>034  Сосиски Рубленые, Вязанка вискофан МГС, 0.5кг, ПОКОМ</t>
  </si>
  <si>
    <t>036  Колбаса Сервелат Запекуша с сочным окороком, Вязанка 0,35кг,  ПОКОМ</t>
  </si>
  <si>
    <t>нужно увеличить продажи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</si>
  <si>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</si>
  <si>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</si>
  <si>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058  Колбаса Докторская Особая ТМ Особый рецепт,  0,5кг,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</si>
  <si>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</si>
  <si>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</si>
  <si>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</si>
  <si>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</si>
  <si>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</si>
  <si>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</si>
  <si>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</si>
  <si>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</si>
  <si>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</si>
  <si>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</si>
  <si>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</si>
  <si>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</si>
  <si>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</si>
  <si>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</si>
  <si>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</si>
  <si>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</si>
  <si>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</si>
  <si>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</si>
  <si>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</si>
  <si>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</si>
  <si>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</si>
  <si>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</si>
  <si>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</si>
  <si>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</si>
  <si>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271  Колбаса Сервелат Левантский ТМ Особый Рецепт, ВЕС.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</si>
  <si>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</si>
  <si>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</si>
  <si>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299 Колбаса Классическая, Вязанка п/а 0,6кг,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</si>
  <si>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</si>
  <si>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</si>
  <si>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</si>
  <si>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</si>
  <si>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</si>
  <si>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</si>
  <si>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318 Сосиски Датские ТМ Зареченские колбасы ТС Зареченские п полиамид в модифициров  ПОКОМ</t>
  </si>
  <si>
    <t>то же что и 254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</si>
  <si>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</si>
  <si>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</si>
  <si>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</si>
  <si>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326 Сосиски Молочные для завтрака ТМ Особый рецепт в оболочке полиам  ПОКОМ</t>
  </si>
  <si>
    <t>то же что и 255</t>
  </si>
  <si>
    <t>343 Колбаса Докторская оригинальная ТМ Особый рецепт в оболочке полиамид 0,4 кг.  ПОКОМ</t>
  </si>
  <si>
    <t>347 Паштет печеночный со сливочным маслом ТМ Стародворье ламистер 0,1 кг. Консервы 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</si>
  <si>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</si>
  <si>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</si>
  <si>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360 Колбаса варено-копченая  Сервелат Левантский ТМ Особый Рецепт  0,35 кг  ПОКОМ</t>
  </si>
  <si>
    <t>363 Сардельки Филейские Вязанка ТМ Вязанка в обол NDX  ПОКОМ</t>
  </si>
  <si>
    <t>365 Колбаса Балыковая ТМ Стародворские колбасы ТС Вязанка в вак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</si>
  <si>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</si>
  <si>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</si>
  <si>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</si>
  <si>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</si>
  <si>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376  Сардельки Сочинки с сочным окороком ТМ Стародворье полиамид мгс ф/в 0,4 кг СК3</t>
  </si>
  <si>
    <t>то же что и 381 (задвоенная позиция)</t>
  </si>
  <si>
    <t>381  Сардельки Сочинки 0,4кг ТМ Стародворье  ПОКОМ</t>
  </si>
  <si>
    <t>то же что и 376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</si>
  <si>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</si>
  <si>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</si>
  <si>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405 Ветчины пастеризованная «Нежная с филе» Фикс.вес 0,4 п/а ТМ «Особый рецепт»  Поком</t>
  </si>
  <si>
    <t>Заблокировать</t>
  </si>
  <si>
    <t>408 Вареные колбасы Сливушка Вязанка Фикс.вес 0,375 П/а Вязанка  Поком</t>
  </si>
  <si>
    <t>411 Вареные колбасы «Муромская» Весовой п/а ТМ «Зареченские»  Поком</t>
  </si>
  <si>
    <t>412 Вареные колбасы «Молочная с нежным филе» Фикс.вес 0,4 кг п/а ТМ «Особый рецепт»  Поком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</si>
  <si>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</si>
  <si>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</si>
  <si>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блокировка Корницов / необходимо увеличить продажи</t>
  </si>
  <si>
    <t>417 П/к колбасы «Сочинка рубленая с сочным окороком» Весовой фиброуз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</si>
  <si>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</si>
  <si>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</si>
  <si>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</si>
  <si>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423 Сосиски «Сливушки с сыром» ф/в 0,3 п/а ТМ «Вязанка»  Поком</t>
  </si>
  <si>
    <t>424 Сосиски Сливочные Вязанка Сливушки Весовые П/а мгс Вязанка  Поком</t>
  </si>
  <si>
    <t>то же что 017 (задвоенное СКЮ)</t>
  </si>
  <si>
    <t>441 Колбаса Стародворье Докторская стародворская Бордо вар п/а вес  Поком</t>
  </si>
  <si>
    <t>блокировка Корницов /то же что и 222</t>
  </si>
  <si>
    <t>442 Сосиски Вязанка 450г Молокуши Молочные газ/ср  Поком</t>
  </si>
  <si>
    <t>то же что 030 (задвоенное СКЮ)</t>
  </si>
  <si>
    <t>443 Сосиски Вязанка 450г Сливушки Сливочные газ/ср  Поком</t>
  </si>
  <si>
    <t>то же что и 032 (задвоенное СКЮ)</t>
  </si>
  <si>
    <t>445 Сосиски Стародворье Сочинки Молочные п/а вес  Поком</t>
  </si>
  <si>
    <t>446 Сосиски Баварские с сыром 0,35 кг. ТМ Стародворье в оболочке айпил в модифи газовой среде  Поком</t>
  </si>
  <si>
    <t>456 Колбаса вареная Сочинка ТМ Стародворье в оболочке полиамид 0,45 кг.Мясной продукт.  Поком</t>
  </si>
  <si>
    <t>458 Колбаса Балыкбургская ТМ Баварушка с мраморным балыком в оболочке черева в вакуу 0,11 кг.  Поком</t>
  </si>
  <si>
    <t>460  Сосиски Баварские ТМ Стародворье 0,35 кг ПОКОМ</t>
  </si>
  <si>
    <t>то же что и 451 / необходимо увеличить продажи</t>
  </si>
  <si>
    <t>470 Колбаса Любительская ТМ Вязанка в оболочке полиамид.Мясной продукт категории А.  Поком</t>
  </si>
  <si>
    <t>471 Колбаса Балыкбургская ТМ Баварушка с мраморным балыком и нотками кориандра 0,06кг нарезка  Поком</t>
  </si>
  <si>
    <t>согласовал Химич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</si>
  <si>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</si>
  <si>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</si>
  <si>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475 Паштет Любительский ТМ Стародворье ламистер 0,1 кг. Консервы мясные паштетные стерил.  Поком</t>
  </si>
  <si>
    <t>блокировка Корницов / то же что 419</t>
  </si>
  <si>
    <t>476 Паштет печеночный со сливочным маслом ТМ Стародворье ламистер 0,1 кг. Консервы мясные  Поком</t>
  </si>
  <si>
    <t>то же что 347 (задвоенное СКЮ)</t>
  </si>
  <si>
    <t>477 Колбаса Любительская ГОСТ ТМ Вязанка в оболочке полиамид.  ПОКОМ</t>
  </si>
  <si>
    <t>блокировка Корницов до 04,03 / нужно увеличить продажи</t>
  </si>
  <si>
    <t>блокировка Корницов до 04,03 / согласовал Химич / необходимо увеличить продажи</t>
  </si>
  <si>
    <t>то же что и 326 (задвоенное СКЮ)</t>
  </si>
  <si>
    <t>то же что и 042</t>
  </si>
  <si>
    <t>то же что и 476</t>
  </si>
  <si>
    <t>то же что и 440</t>
  </si>
  <si>
    <t>Вареные колбасы «Филедворская с молоком» Весовой п/а ТМ «Стародворье»</t>
  </si>
  <si>
    <t>Вареные колбасы «Филедворская» Вес п/а ТМ «Стародворье»</t>
  </si>
  <si>
    <t>Вареные колбасы «Молочная Стародворская с молоком» Весовой п/а ТМ «Стародворье»</t>
  </si>
  <si>
    <t>Вареные колбасы «Стародворская с окороком » Весовой п/а ТМ «Стародворье»</t>
  </si>
  <si>
    <t>новинки / Можаев подтвердил</t>
  </si>
  <si>
    <t>заказ</t>
  </si>
  <si>
    <t>02,03,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</si>
</sst>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theme="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164" fontId="4" fillId="0" borderId="1" xfId="1" applyNumberFormat="1" applyFont="1"/>
    <xf numFmtId="164" fontId="5" fillId="5" borderId="1" xfId="1" applyNumberFormat="1" applyFont="1" applyFill="1"/>
    <xf numFmtId="164" fontId="6" fillId="6" borderId="1" xfId="1" applyNumberFormat="1" applyFont="1" applyFill="1"/>
    <xf numFmtId="164" fontId="1" fillId="5" borderId="1" xfId="1" applyNumberFormat="1" applyFill="1"/>
    <xf numFmtId="164" fontId="1" fillId="4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ySplit="5" topLeftCell="A72" activePane="bottomLeft" state="frozen"/>
      <selection pane="bottomLeft" activeCell="AE81" sqref="AE81"/>
    </sheetView>
  </sheetViews>
  <sheetFormatPr defaultRowHeight="15" x14ac:dyDescent="0.25"/>
  <cols>
    <col min="1" max="1" width="60" customWidth="1"/>
    <col min="2" max="2" width="3.42578125" customWidth="1"/>
    <col min="3" max="6" width="7" customWidth="1"/>
    <col min="7" max="7" width="4.85546875" style="8" customWidth="1"/>
    <col min="8" max="8" width="4.85546875" customWidth="1"/>
    <col min="9" max="9" width="1" customWidth="1"/>
    <col min="10" max="11" width="8" customWidth="1"/>
    <col min="12" max="13" width="1.140625" customWidth="1"/>
    <col min="14" max="18" width="7.140625" customWidth="1"/>
    <col min="19" max="19" width="22.42578125" customWidth="1"/>
    <col min="20" max="21" width="5.140625" customWidth="1"/>
    <col min="22" max="27" width="6.7109375" customWidth="1"/>
    <col min="28" max="28" width="39.4257812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156</v>
      </c>
      <c r="R3" s="9" t="s">
        <v>15</v>
      </c>
      <c r="S3" s="9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157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17426.923000000006</v>
      </c>
      <c r="F5" s="4">
        <f>SUM(F6:F499)</f>
        <v>21003.295999999995</v>
      </c>
      <c r="G5" s="6"/>
      <c r="H5" s="1"/>
      <c r="I5" s="1"/>
      <c r="J5" s="4">
        <f t="shared" ref="J5:R5" si="0">SUM(J6:J499)</f>
        <v>17321.809000000001</v>
      </c>
      <c r="K5" s="4">
        <f t="shared" si="0"/>
        <v>105.11399999999963</v>
      </c>
      <c r="L5" s="4">
        <f t="shared" si="0"/>
        <v>0</v>
      </c>
      <c r="M5" s="4">
        <f t="shared" si="0"/>
        <v>0</v>
      </c>
      <c r="N5" s="4">
        <f t="shared" si="0"/>
        <v>2809.8736000000004</v>
      </c>
      <c r="O5" s="4">
        <f t="shared" si="0"/>
        <v>8363.9273000000012</v>
      </c>
      <c r="P5" s="4">
        <f t="shared" si="0"/>
        <v>3485.3846000000017</v>
      </c>
      <c r="Q5" s="4">
        <f t="shared" si="0"/>
        <v>6967.2882000000009</v>
      </c>
      <c r="R5" s="4">
        <f t="shared" si="0"/>
        <v>0</v>
      </c>
      <c r="S5" s="1"/>
      <c r="T5" s="1"/>
      <c r="U5" s="1"/>
      <c r="V5" s="4">
        <f t="shared" ref="V5:AA5" si="1">SUM(V6:V499)</f>
        <v>3560.8792000000003</v>
      </c>
      <c r="W5" s="4">
        <f t="shared" si="1"/>
        <v>3458.4697999999994</v>
      </c>
      <c r="X5" s="4">
        <f t="shared" si="1"/>
        <v>3786.3972000000017</v>
      </c>
      <c r="Y5" s="4">
        <f t="shared" si="1"/>
        <v>3814.4387999999999</v>
      </c>
      <c r="Z5" s="4">
        <f t="shared" si="1"/>
        <v>3611.5772000000006</v>
      </c>
      <c r="AA5" s="4">
        <f t="shared" si="1"/>
        <v>3524.1711999999998</v>
      </c>
      <c r="AB5" s="1"/>
      <c r="AC5" s="4">
        <f>SUM(AC6:AC499)</f>
        <v>5398.1021999999994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175.898</v>
      </c>
      <c r="D6" s="1">
        <v>123.806</v>
      </c>
      <c r="E6" s="1">
        <v>93.849000000000004</v>
      </c>
      <c r="F6" s="1">
        <v>153.941</v>
      </c>
      <c r="G6" s="6">
        <v>1</v>
      </c>
      <c r="H6" s="1">
        <v>50</v>
      </c>
      <c r="I6" s="1"/>
      <c r="J6" s="1">
        <v>89.701999999999998</v>
      </c>
      <c r="K6" s="1">
        <f t="shared" ref="K6:K37" si="2">E6-J6</f>
        <v>4.1470000000000056</v>
      </c>
      <c r="L6" s="1"/>
      <c r="M6" s="1"/>
      <c r="N6" s="1">
        <v>44.537999999999883</v>
      </c>
      <c r="O6" s="1">
        <v>52.584400000000038</v>
      </c>
      <c r="P6" s="1">
        <f>E6/5</f>
        <v>18.7698</v>
      </c>
      <c r="Q6" s="5"/>
      <c r="R6" s="5"/>
      <c r="S6" s="1"/>
      <c r="T6" s="1">
        <f>(F6+N6+O6+Q6)/P6</f>
        <v>13.375923025285294</v>
      </c>
      <c r="U6" s="1">
        <f>(F6+N6+O6)/P6</f>
        <v>13.375923025285294</v>
      </c>
      <c r="V6" s="1">
        <v>25.939599999999999</v>
      </c>
      <c r="W6" s="1">
        <v>24.9344</v>
      </c>
      <c r="X6" s="1">
        <v>24.078199999999999</v>
      </c>
      <c r="Y6" s="1">
        <v>24.378399999999999</v>
      </c>
      <c r="Z6" s="1">
        <v>27.678000000000001</v>
      </c>
      <c r="AA6" s="1">
        <v>23.540199999999999</v>
      </c>
      <c r="AB6" s="1"/>
      <c r="AC6" s="1">
        <f t="shared" ref="AC6:AC37" si="3">Q6*G6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32</v>
      </c>
      <c r="C7" s="1">
        <v>150.05500000000001</v>
      </c>
      <c r="D7" s="1"/>
      <c r="E7" s="1">
        <v>73.926000000000002</v>
      </c>
      <c r="F7" s="1">
        <v>68.882999999999996</v>
      </c>
      <c r="G7" s="6">
        <v>1</v>
      </c>
      <c r="H7" s="1">
        <v>45</v>
      </c>
      <c r="I7" s="1"/>
      <c r="J7" s="1">
        <v>72.031999999999996</v>
      </c>
      <c r="K7" s="1">
        <f t="shared" si="2"/>
        <v>1.8940000000000055</v>
      </c>
      <c r="L7" s="1"/>
      <c r="M7" s="1"/>
      <c r="N7" s="1"/>
      <c r="O7" s="1"/>
      <c r="P7" s="1">
        <f t="shared" ref="P7:P70" si="4">E7/5</f>
        <v>14.7852</v>
      </c>
      <c r="Q7" s="5">
        <f t="shared" ref="Q7:Q8" si="5">11*P7-O7-N7-F7</f>
        <v>93.754200000000012</v>
      </c>
      <c r="R7" s="5"/>
      <c r="S7" s="1"/>
      <c r="T7" s="1">
        <f t="shared" ref="T7:T70" si="6">(F7+N7+O7+Q7)/P7</f>
        <v>11</v>
      </c>
      <c r="U7" s="1">
        <f t="shared" ref="U7:U70" si="7">(F7+N7+O7)/P7</f>
        <v>4.6589156724291856</v>
      </c>
      <c r="V7" s="1">
        <v>10.894600000000001</v>
      </c>
      <c r="W7" s="1">
        <v>12.117800000000001</v>
      </c>
      <c r="X7" s="1">
        <v>14.4748</v>
      </c>
      <c r="Y7" s="1">
        <v>15.796200000000001</v>
      </c>
      <c r="Z7" s="1">
        <v>21.577000000000002</v>
      </c>
      <c r="AA7" s="1">
        <v>21.005400000000002</v>
      </c>
      <c r="AB7" s="1" t="s">
        <v>34</v>
      </c>
      <c r="AC7" s="1">
        <f t="shared" si="3"/>
        <v>93.754200000000012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3" t="s">
        <v>35</v>
      </c>
      <c r="B8" s="1" t="s">
        <v>32</v>
      </c>
      <c r="C8" s="1">
        <v>202.60900000000001</v>
      </c>
      <c r="D8" s="1">
        <v>43.25</v>
      </c>
      <c r="E8" s="12">
        <f>137.62+E82</f>
        <v>146.393</v>
      </c>
      <c r="F8" s="1">
        <v>85.573999999999998</v>
      </c>
      <c r="G8" s="6">
        <v>1</v>
      </c>
      <c r="H8" s="1">
        <v>45</v>
      </c>
      <c r="I8" s="1"/>
      <c r="J8" s="1">
        <v>131.584</v>
      </c>
      <c r="K8" s="1">
        <f t="shared" si="2"/>
        <v>14.808999999999997</v>
      </c>
      <c r="L8" s="1"/>
      <c r="M8" s="1"/>
      <c r="N8" s="1"/>
      <c r="O8" s="1">
        <v>115.339</v>
      </c>
      <c r="P8" s="1">
        <f t="shared" si="4"/>
        <v>29.278600000000001</v>
      </c>
      <c r="Q8" s="5">
        <f t="shared" si="5"/>
        <v>121.15159999999999</v>
      </c>
      <c r="R8" s="5"/>
      <c r="S8" s="1"/>
      <c r="T8" s="1">
        <f t="shared" si="6"/>
        <v>11</v>
      </c>
      <c r="U8" s="1">
        <f t="shared" si="7"/>
        <v>6.8621108932804162</v>
      </c>
      <c r="V8" s="1">
        <v>24.844000000000001</v>
      </c>
      <c r="W8" s="1">
        <v>18.452400000000001</v>
      </c>
      <c r="X8" s="1">
        <v>21.920200000000001</v>
      </c>
      <c r="Y8" s="1">
        <v>28.5138</v>
      </c>
      <c r="Z8" s="1">
        <v>30.447600000000001</v>
      </c>
      <c r="AA8" s="1">
        <v>29.657</v>
      </c>
      <c r="AB8" s="13" t="s">
        <v>36</v>
      </c>
      <c r="AC8" s="1">
        <f t="shared" si="3"/>
        <v>121.15159999999999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37</v>
      </c>
      <c r="B9" s="1" t="s">
        <v>38</v>
      </c>
      <c r="C9" s="1">
        <v>24</v>
      </c>
      <c r="D9" s="1"/>
      <c r="E9" s="1">
        <v>15</v>
      </c>
      <c r="F9" s="1">
        <v>3</v>
      </c>
      <c r="G9" s="6">
        <v>0</v>
      </c>
      <c r="H9" s="1">
        <v>50</v>
      </c>
      <c r="I9" s="1"/>
      <c r="J9" s="1">
        <v>15</v>
      </c>
      <c r="K9" s="1">
        <f t="shared" si="2"/>
        <v>0</v>
      </c>
      <c r="L9" s="1"/>
      <c r="M9" s="1"/>
      <c r="N9" s="1"/>
      <c r="O9" s="1"/>
      <c r="P9" s="1">
        <f t="shared" si="4"/>
        <v>3</v>
      </c>
      <c r="Q9" s="5"/>
      <c r="R9" s="5"/>
      <c r="S9" s="1"/>
      <c r="T9" s="1">
        <f t="shared" si="6"/>
        <v>1</v>
      </c>
      <c r="U9" s="1">
        <f t="shared" si="7"/>
        <v>1</v>
      </c>
      <c r="V9" s="1">
        <v>4</v>
      </c>
      <c r="W9" s="1">
        <v>7.2</v>
      </c>
      <c r="X9" s="1">
        <v>3.8</v>
      </c>
      <c r="Y9" s="1">
        <v>3.2</v>
      </c>
      <c r="Z9" s="1">
        <v>2.2000000000000002</v>
      </c>
      <c r="AA9" s="1">
        <v>4.4000000000000004</v>
      </c>
      <c r="AB9" s="1" t="s">
        <v>39</v>
      </c>
      <c r="AC9" s="1">
        <f t="shared" si="3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3" t="s">
        <v>40</v>
      </c>
      <c r="B10" s="1" t="s">
        <v>38</v>
      </c>
      <c r="C10" s="1">
        <v>93</v>
      </c>
      <c r="D10" s="1">
        <v>222</v>
      </c>
      <c r="E10" s="12">
        <f>115+E84</f>
        <v>134</v>
      </c>
      <c r="F10" s="1">
        <v>150</v>
      </c>
      <c r="G10" s="6">
        <v>0.45</v>
      </c>
      <c r="H10" s="1">
        <v>45</v>
      </c>
      <c r="I10" s="1"/>
      <c r="J10" s="1">
        <v>113</v>
      </c>
      <c r="K10" s="1">
        <f t="shared" si="2"/>
        <v>21</v>
      </c>
      <c r="L10" s="1"/>
      <c r="M10" s="1"/>
      <c r="N10" s="1"/>
      <c r="O10" s="1">
        <v>84.399999999999977</v>
      </c>
      <c r="P10" s="1">
        <f t="shared" si="4"/>
        <v>26.8</v>
      </c>
      <c r="Q10" s="5">
        <f t="shared" ref="Q10:Q11" si="8">11*P10-O10-N10-F10</f>
        <v>60.400000000000034</v>
      </c>
      <c r="R10" s="5"/>
      <c r="S10" s="1"/>
      <c r="T10" s="1">
        <f t="shared" si="6"/>
        <v>11</v>
      </c>
      <c r="U10" s="1">
        <f t="shared" si="7"/>
        <v>8.746268656716417</v>
      </c>
      <c r="V10" s="1">
        <v>26.2</v>
      </c>
      <c r="W10" s="1">
        <v>24</v>
      </c>
      <c r="X10" s="1">
        <v>29</v>
      </c>
      <c r="Y10" s="1">
        <v>29.2</v>
      </c>
      <c r="Z10" s="1">
        <v>25</v>
      </c>
      <c r="AA10" s="1">
        <v>20.6</v>
      </c>
      <c r="AB10" s="13" t="s">
        <v>41</v>
      </c>
      <c r="AC10" s="1">
        <f t="shared" si="3"/>
        <v>27.180000000000017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3" t="s">
        <v>42</v>
      </c>
      <c r="B11" s="1" t="s">
        <v>38</v>
      </c>
      <c r="C11" s="1">
        <v>178</v>
      </c>
      <c r="D11" s="1">
        <v>240</v>
      </c>
      <c r="E11" s="12">
        <f>170+E85</f>
        <v>194</v>
      </c>
      <c r="F11" s="1">
        <v>188</v>
      </c>
      <c r="G11" s="6">
        <v>0.45</v>
      </c>
      <c r="H11" s="1">
        <v>45</v>
      </c>
      <c r="I11" s="1"/>
      <c r="J11" s="1">
        <v>169</v>
      </c>
      <c r="K11" s="1">
        <f t="shared" si="2"/>
        <v>25</v>
      </c>
      <c r="L11" s="1"/>
      <c r="M11" s="1"/>
      <c r="N11" s="1">
        <v>79.599999999999966</v>
      </c>
      <c r="O11" s="1">
        <v>92.200000000000045</v>
      </c>
      <c r="P11" s="1">
        <f t="shared" si="4"/>
        <v>38.799999999999997</v>
      </c>
      <c r="Q11" s="5">
        <f t="shared" si="8"/>
        <v>66.999999999999943</v>
      </c>
      <c r="R11" s="5"/>
      <c r="S11" s="1"/>
      <c r="T11" s="1">
        <f t="shared" si="6"/>
        <v>11</v>
      </c>
      <c r="U11" s="1">
        <f t="shared" si="7"/>
        <v>9.2731958762886606</v>
      </c>
      <c r="V11" s="1">
        <v>37.6</v>
      </c>
      <c r="W11" s="1">
        <v>38.6</v>
      </c>
      <c r="X11" s="1">
        <v>38</v>
      </c>
      <c r="Y11" s="1">
        <v>33.200000000000003</v>
      </c>
      <c r="Z11" s="1">
        <v>26.2</v>
      </c>
      <c r="AA11" s="1">
        <v>27.2</v>
      </c>
      <c r="AB11" s="13" t="s">
        <v>43</v>
      </c>
      <c r="AC11" s="1">
        <f t="shared" si="3"/>
        <v>30.149999999999974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44</v>
      </c>
      <c r="B12" s="1" t="s">
        <v>38</v>
      </c>
      <c r="C12" s="1">
        <v>33</v>
      </c>
      <c r="D12" s="1"/>
      <c r="E12" s="1">
        <v>27</v>
      </c>
      <c r="F12" s="1"/>
      <c r="G12" s="6">
        <v>0</v>
      </c>
      <c r="H12" s="1">
        <v>40</v>
      </c>
      <c r="I12" s="1"/>
      <c r="J12" s="1">
        <v>27</v>
      </c>
      <c r="K12" s="1">
        <f t="shared" si="2"/>
        <v>0</v>
      </c>
      <c r="L12" s="1"/>
      <c r="M12" s="1"/>
      <c r="N12" s="1"/>
      <c r="O12" s="1"/>
      <c r="P12" s="1">
        <f t="shared" si="4"/>
        <v>5.4</v>
      </c>
      <c r="Q12" s="5"/>
      <c r="R12" s="5"/>
      <c r="S12" s="1"/>
      <c r="T12" s="1">
        <f t="shared" si="6"/>
        <v>0</v>
      </c>
      <c r="U12" s="1">
        <f t="shared" si="7"/>
        <v>0</v>
      </c>
      <c r="V12" s="1">
        <v>3.6</v>
      </c>
      <c r="W12" s="1">
        <v>4.2</v>
      </c>
      <c r="X12" s="1">
        <v>3.8</v>
      </c>
      <c r="Y12" s="1">
        <v>4</v>
      </c>
      <c r="Z12" s="1">
        <v>1.4</v>
      </c>
      <c r="AA12" s="1">
        <v>1.2</v>
      </c>
      <c r="AB12" s="1" t="s">
        <v>39</v>
      </c>
      <c r="AC12" s="1">
        <f t="shared" si="3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45</v>
      </c>
      <c r="B13" s="1" t="s">
        <v>38</v>
      </c>
      <c r="C13" s="1">
        <v>24</v>
      </c>
      <c r="D13" s="1">
        <v>84</v>
      </c>
      <c r="E13" s="1">
        <v>-2</v>
      </c>
      <c r="F13" s="1">
        <v>108</v>
      </c>
      <c r="G13" s="6">
        <v>0.35</v>
      </c>
      <c r="H13" s="1">
        <v>45</v>
      </c>
      <c r="I13" s="1"/>
      <c r="J13" s="1"/>
      <c r="K13" s="1">
        <f t="shared" si="2"/>
        <v>-2</v>
      </c>
      <c r="L13" s="1"/>
      <c r="M13" s="1"/>
      <c r="N13" s="1"/>
      <c r="O13" s="1"/>
      <c r="P13" s="1">
        <f t="shared" si="4"/>
        <v>-0.4</v>
      </c>
      <c r="Q13" s="5"/>
      <c r="R13" s="5"/>
      <c r="S13" s="1"/>
      <c r="T13" s="1">
        <f t="shared" si="6"/>
        <v>-270</v>
      </c>
      <c r="U13" s="1">
        <f t="shared" si="7"/>
        <v>-270</v>
      </c>
      <c r="V13" s="1">
        <v>0</v>
      </c>
      <c r="W13" s="1">
        <v>0</v>
      </c>
      <c r="X13" s="1">
        <v>7.8</v>
      </c>
      <c r="Y13" s="1">
        <v>6.8</v>
      </c>
      <c r="Z13" s="1">
        <v>0.8</v>
      </c>
      <c r="AA13" s="1">
        <v>1.2</v>
      </c>
      <c r="AB13" s="14" t="s">
        <v>46</v>
      </c>
      <c r="AC13" s="1">
        <f t="shared" si="3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47</v>
      </c>
      <c r="B14" s="1" t="s">
        <v>38</v>
      </c>
      <c r="C14" s="1">
        <v>55</v>
      </c>
      <c r="D14" s="1"/>
      <c r="E14" s="1">
        <v>15</v>
      </c>
      <c r="F14" s="1">
        <v>26</v>
      </c>
      <c r="G14" s="6">
        <v>0.4</v>
      </c>
      <c r="H14" s="1">
        <v>50</v>
      </c>
      <c r="I14" s="1"/>
      <c r="J14" s="1">
        <v>15</v>
      </c>
      <c r="K14" s="1">
        <f t="shared" si="2"/>
        <v>0</v>
      </c>
      <c r="L14" s="1"/>
      <c r="M14" s="1"/>
      <c r="N14" s="1"/>
      <c r="O14" s="1"/>
      <c r="P14" s="1">
        <f t="shared" si="4"/>
        <v>3</v>
      </c>
      <c r="Q14" s="5">
        <v>10</v>
      </c>
      <c r="R14" s="5"/>
      <c r="S14" s="1"/>
      <c r="T14" s="1">
        <f t="shared" si="6"/>
        <v>12</v>
      </c>
      <c r="U14" s="1">
        <f t="shared" si="7"/>
        <v>8.6666666666666661</v>
      </c>
      <c r="V14" s="1">
        <v>1.2</v>
      </c>
      <c r="W14" s="1">
        <v>3</v>
      </c>
      <c r="X14" s="1">
        <v>2.2000000000000002</v>
      </c>
      <c r="Y14" s="1">
        <v>1</v>
      </c>
      <c r="Z14" s="1">
        <v>0.4</v>
      </c>
      <c r="AA14" s="1">
        <v>0.4</v>
      </c>
      <c r="AB14" s="1" t="s">
        <v>148</v>
      </c>
      <c r="AC14" s="1">
        <f t="shared" si="3"/>
        <v>4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48</v>
      </c>
      <c r="B15" s="1" t="s">
        <v>38</v>
      </c>
      <c r="C15" s="1">
        <v>40</v>
      </c>
      <c r="D15" s="1"/>
      <c r="E15" s="1">
        <v>20</v>
      </c>
      <c r="F15" s="1">
        <v>18</v>
      </c>
      <c r="G15" s="6">
        <v>0</v>
      </c>
      <c r="H15" s="1">
        <v>180</v>
      </c>
      <c r="I15" s="1"/>
      <c r="J15" s="1">
        <v>20</v>
      </c>
      <c r="K15" s="1">
        <f t="shared" si="2"/>
        <v>0</v>
      </c>
      <c r="L15" s="1"/>
      <c r="M15" s="1"/>
      <c r="N15" s="1"/>
      <c r="O15" s="1"/>
      <c r="P15" s="1">
        <f t="shared" si="4"/>
        <v>4</v>
      </c>
      <c r="Q15" s="5"/>
      <c r="R15" s="5"/>
      <c r="S15" s="1"/>
      <c r="T15" s="1">
        <f t="shared" si="6"/>
        <v>4.5</v>
      </c>
      <c r="U15" s="1">
        <f t="shared" si="7"/>
        <v>4.5</v>
      </c>
      <c r="V15" s="1">
        <v>11.2</v>
      </c>
      <c r="W15" s="1">
        <v>7.6</v>
      </c>
      <c r="X15" s="1">
        <v>1.8</v>
      </c>
      <c r="Y15" s="1">
        <v>1.8</v>
      </c>
      <c r="Z15" s="1">
        <v>0</v>
      </c>
      <c r="AA15" s="1">
        <v>0</v>
      </c>
      <c r="AB15" s="1" t="s">
        <v>39</v>
      </c>
      <c r="AC15" s="1">
        <f t="shared" si="3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49</v>
      </c>
      <c r="B16" s="1" t="s">
        <v>38</v>
      </c>
      <c r="C16" s="1">
        <v>72</v>
      </c>
      <c r="D16" s="1"/>
      <c r="E16" s="1">
        <v>23</v>
      </c>
      <c r="F16" s="1">
        <v>42</v>
      </c>
      <c r="G16" s="6">
        <v>0</v>
      </c>
      <c r="H16" s="1">
        <v>60</v>
      </c>
      <c r="I16" s="1"/>
      <c r="J16" s="1">
        <v>23</v>
      </c>
      <c r="K16" s="1">
        <f t="shared" si="2"/>
        <v>0</v>
      </c>
      <c r="L16" s="1"/>
      <c r="M16" s="1"/>
      <c r="N16" s="1"/>
      <c r="O16" s="1"/>
      <c r="P16" s="1">
        <f t="shared" si="4"/>
        <v>4.5999999999999996</v>
      </c>
      <c r="Q16" s="5"/>
      <c r="R16" s="5"/>
      <c r="S16" s="1"/>
      <c r="T16" s="1">
        <f t="shared" si="6"/>
        <v>9.1304347826086971</v>
      </c>
      <c r="U16" s="1">
        <f t="shared" si="7"/>
        <v>9.1304347826086971</v>
      </c>
      <c r="V16" s="1">
        <v>4.2</v>
      </c>
      <c r="W16" s="1">
        <v>2.4</v>
      </c>
      <c r="X16" s="1">
        <v>1.8</v>
      </c>
      <c r="Y16" s="1">
        <v>1.6</v>
      </c>
      <c r="Z16" s="1">
        <v>4.4000000000000004</v>
      </c>
      <c r="AA16" s="1">
        <v>7</v>
      </c>
      <c r="AB16" s="1" t="s">
        <v>39</v>
      </c>
      <c r="AC16" s="1">
        <f t="shared" si="3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50</v>
      </c>
      <c r="B17" s="1" t="s">
        <v>38</v>
      </c>
      <c r="C17" s="1">
        <v>52</v>
      </c>
      <c r="D17" s="1">
        <v>18</v>
      </c>
      <c r="E17" s="1">
        <v>24</v>
      </c>
      <c r="F17" s="1">
        <v>38</v>
      </c>
      <c r="G17" s="6">
        <v>0.3</v>
      </c>
      <c r="H17" s="1">
        <v>40</v>
      </c>
      <c r="I17" s="1"/>
      <c r="J17" s="1">
        <v>25</v>
      </c>
      <c r="K17" s="1">
        <f t="shared" si="2"/>
        <v>-1</v>
      </c>
      <c r="L17" s="1"/>
      <c r="M17" s="1"/>
      <c r="N17" s="1">
        <v>27.600000000000009</v>
      </c>
      <c r="O17" s="1"/>
      <c r="P17" s="1">
        <f t="shared" si="4"/>
        <v>4.8</v>
      </c>
      <c r="Q17" s="5"/>
      <c r="R17" s="5"/>
      <c r="S17" s="1"/>
      <c r="T17" s="1">
        <f t="shared" si="6"/>
        <v>13.66666666666667</v>
      </c>
      <c r="U17" s="1">
        <f t="shared" si="7"/>
        <v>13.66666666666667</v>
      </c>
      <c r="V17" s="1">
        <v>5.2</v>
      </c>
      <c r="W17" s="1">
        <v>8</v>
      </c>
      <c r="X17" s="1">
        <v>7.6</v>
      </c>
      <c r="Y17" s="1">
        <v>9</v>
      </c>
      <c r="Z17" s="1">
        <v>9.8000000000000007</v>
      </c>
      <c r="AA17" s="1">
        <v>5.6</v>
      </c>
      <c r="AB17" s="1"/>
      <c r="AC17" s="1">
        <f t="shared" si="3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51</v>
      </c>
      <c r="B18" s="1" t="s">
        <v>38</v>
      </c>
      <c r="C18" s="1">
        <v>4</v>
      </c>
      <c r="D18" s="1"/>
      <c r="E18" s="1"/>
      <c r="F18" s="1"/>
      <c r="G18" s="6">
        <v>0</v>
      </c>
      <c r="H18" s="1">
        <v>50</v>
      </c>
      <c r="I18" s="1"/>
      <c r="J18" s="1">
        <v>6</v>
      </c>
      <c r="K18" s="1">
        <f t="shared" si="2"/>
        <v>-6</v>
      </c>
      <c r="L18" s="1"/>
      <c r="M18" s="1"/>
      <c r="N18" s="1"/>
      <c r="O18" s="1"/>
      <c r="P18" s="1">
        <f t="shared" si="4"/>
        <v>0</v>
      </c>
      <c r="Q18" s="5"/>
      <c r="R18" s="5"/>
      <c r="S18" s="1"/>
      <c r="T18" s="1" t="e">
        <f t="shared" si="6"/>
        <v>#DIV/0!</v>
      </c>
      <c r="U18" s="1" t="e">
        <f t="shared" si="7"/>
        <v>#DIV/0!</v>
      </c>
      <c r="V18" s="1">
        <v>0</v>
      </c>
      <c r="W18" s="1">
        <v>3.6</v>
      </c>
      <c r="X18" s="1">
        <v>0</v>
      </c>
      <c r="Y18" s="1">
        <v>0.8</v>
      </c>
      <c r="Z18" s="1">
        <v>1.8</v>
      </c>
      <c r="AA18" s="1">
        <v>1.8</v>
      </c>
      <c r="AB18" s="1" t="s">
        <v>39</v>
      </c>
      <c r="AC18" s="1">
        <f t="shared" si="3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52</v>
      </c>
      <c r="B19" s="1" t="s">
        <v>38</v>
      </c>
      <c r="C19" s="1">
        <v>19</v>
      </c>
      <c r="D19" s="1"/>
      <c r="E19" s="1">
        <v>16</v>
      </c>
      <c r="F19" s="1">
        <v>2</v>
      </c>
      <c r="G19" s="6">
        <v>0</v>
      </c>
      <c r="H19" s="1">
        <v>40</v>
      </c>
      <c r="I19" s="1"/>
      <c r="J19" s="1">
        <v>16</v>
      </c>
      <c r="K19" s="1">
        <f t="shared" si="2"/>
        <v>0</v>
      </c>
      <c r="L19" s="1"/>
      <c r="M19" s="1"/>
      <c r="N19" s="1"/>
      <c r="O19" s="1"/>
      <c r="P19" s="1">
        <f t="shared" si="4"/>
        <v>3.2</v>
      </c>
      <c r="Q19" s="5"/>
      <c r="R19" s="5"/>
      <c r="S19" s="1"/>
      <c r="T19" s="1">
        <f t="shared" si="6"/>
        <v>0.625</v>
      </c>
      <c r="U19" s="1">
        <f t="shared" si="7"/>
        <v>0.625</v>
      </c>
      <c r="V19" s="1">
        <v>2.8</v>
      </c>
      <c r="W19" s="1">
        <v>5</v>
      </c>
      <c r="X19" s="1">
        <v>1.4</v>
      </c>
      <c r="Y19" s="1">
        <v>1</v>
      </c>
      <c r="Z19" s="1">
        <v>1.4</v>
      </c>
      <c r="AA19" s="1">
        <v>2.6</v>
      </c>
      <c r="AB19" s="1" t="s">
        <v>39</v>
      </c>
      <c r="AC19" s="1">
        <f t="shared" si="3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53</v>
      </c>
      <c r="B20" s="1" t="s">
        <v>38</v>
      </c>
      <c r="C20" s="1">
        <v>311</v>
      </c>
      <c r="D20" s="1"/>
      <c r="E20" s="1">
        <v>49</v>
      </c>
      <c r="F20" s="1">
        <v>251</v>
      </c>
      <c r="G20" s="6">
        <v>0.17</v>
      </c>
      <c r="H20" s="1">
        <v>180</v>
      </c>
      <c r="I20" s="1"/>
      <c r="J20" s="1">
        <v>49</v>
      </c>
      <c r="K20" s="1">
        <f t="shared" si="2"/>
        <v>0</v>
      </c>
      <c r="L20" s="1"/>
      <c r="M20" s="1"/>
      <c r="N20" s="1"/>
      <c r="O20" s="1"/>
      <c r="P20" s="1">
        <f t="shared" si="4"/>
        <v>9.8000000000000007</v>
      </c>
      <c r="Q20" s="5"/>
      <c r="R20" s="5"/>
      <c r="S20" s="1"/>
      <c r="T20" s="1">
        <f t="shared" si="6"/>
        <v>25.612244897959183</v>
      </c>
      <c r="U20" s="1">
        <f t="shared" si="7"/>
        <v>25.612244897959183</v>
      </c>
      <c r="V20" s="1">
        <v>8.1999999999999993</v>
      </c>
      <c r="W20" s="1">
        <v>10.6</v>
      </c>
      <c r="X20" s="1">
        <v>5.8</v>
      </c>
      <c r="Y20" s="1">
        <v>5.2</v>
      </c>
      <c r="Z20" s="1">
        <v>4.2</v>
      </c>
      <c r="AA20" s="1">
        <v>10.8</v>
      </c>
      <c r="AB20" s="14" t="s">
        <v>46</v>
      </c>
      <c r="AC20" s="1">
        <f t="shared" si="3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54</v>
      </c>
      <c r="B21" s="1" t="s">
        <v>38</v>
      </c>
      <c r="C21" s="1">
        <v>45</v>
      </c>
      <c r="D21" s="1">
        <v>30</v>
      </c>
      <c r="E21" s="1">
        <v>30</v>
      </c>
      <c r="F21" s="1">
        <v>39</v>
      </c>
      <c r="G21" s="6">
        <v>0.35</v>
      </c>
      <c r="H21" s="1">
        <v>45</v>
      </c>
      <c r="I21" s="1"/>
      <c r="J21" s="1">
        <v>30</v>
      </c>
      <c r="K21" s="1">
        <f t="shared" si="2"/>
        <v>0</v>
      </c>
      <c r="L21" s="1"/>
      <c r="M21" s="1"/>
      <c r="N21" s="1">
        <v>10</v>
      </c>
      <c r="O21" s="1">
        <v>10</v>
      </c>
      <c r="P21" s="1">
        <f t="shared" si="4"/>
        <v>6</v>
      </c>
      <c r="Q21" s="5">
        <v>10</v>
      </c>
      <c r="R21" s="5"/>
      <c r="S21" s="1"/>
      <c r="T21" s="1">
        <f t="shared" si="6"/>
        <v>11.5</v>
      </c>
      <c r="U21" s="1">
        <f t="shared" si="7"/>
        <v>9.8333333333333339</v>
      </c>
      <c r="V21" s="1">
        <v>6.4</v>
      </c>
      <c r="W21" s="1">
        <v>6.8</v>
      </c>
      <c r="X21" s="1">
        <v>7</v>
      </c>
      <c r="Y21" s="1">
        <v>8.6</v>
      </c>
      <c r="Z21" s="1">
        <v>8.4</v>
      </c>
      <c r="AA21" s="1">
        <v>5.2</v>
      </c>
      <c r="AB21" s="1"/>
      <c r="AC21" s="1">
        <f t="shared" si="3"/>
        <v>3.5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55</v>
      </c>
      <c r="B22" s="1" t="s">
        <v>38</v>
      </c>
      <c r="C22" s="1">
        <v>68</v>
      </c>
      <c r="D22" s="1">
        <v>56</v>
      </c>
      <c r="E22" s="1">
        <v>36</v>
      </c>
      <c r="F22" s="1">
        <v>73</v>
      </c>
      <c r="G22" s="6">
        <v>0</v>
      </c>
      <c r="H22" s="1">
        <v>45</v>
      </c>
      <c r="I22" s="1"/>
      <c r="J22" s="1">
        <v>36</v>
      </c>
      <c r="K22" s="1">
        <f t="shared" si="2"/>
        <v>0</v>
      </c>
      <c r="L22" s="1"/>
      <c r="M22" s="1"/>
      <c r="N22" s="1"/>
      <c r="O22" s="1"/>
      <c r="P22" s="1">
        <f t="shared" si="4"/>
        <v>7.2</v>
      </c>
      <c r="Q22" s="5"/>
      <c r="R22" s="5"/>
      <c r="S22" s="1"/>
      <c r="T22" s="1">
        <f t="shared" si="6"/>
        <v>10.138888888888889</v>
      </c>
      <c r="U22" s="1">
        <f t="shared" si="7"/>
        <v>10.138888888888889</v>
      </c>
      <c r="V22" s="1">
        <v>10</v>
      </c>
      <c r="W22" s="1">
        <v>8.4</v>
      </c>
      <c r="X22" s="1">
        <v>5</v>
      </c>
      <c r="Y22" s="1">
        <v>5</v>
      </c>
      <c r="Z22" s="1">
        <v>1.6</v>
      </c>
      <c r="AA22" s="1">
        <v>4.5999999999999996</v>
      </c>
      <c r="AB22" s="1" t="s">
        <v>39</v>
      </c>
      <c r="AC22" s="1">
        <f t="shared" si="3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56</v>
      </c>
      <c r="B23" s="1" t="s">
        <v>32</v>
      </c>
      <c r="C23" s="1">
        <v>72.456000000000003</v>
      </c>
      <c r="D23" s="1">
        <v>358.18</v>
      </c>
      <c r="E23" s="1">
        <v>246.32300000000001</v>
      </c>
      <c r="F23" s="1">
        <v>144.84100000000001</v>
      </c>
      <c r="G23" s="6">
        <v>1</v>
      </c>
      <c r="H23" s="1">
        <v>55</v>
      </c>
      <c r="I23" s="1"/>
      <c r="J23" s="1">
        <v>244.15700000000001</v>
      </c>
      <c r="K23" s="1">
        <f t="shared" si="2"/>
        <v>2.1659999999999968</v>
      </c>
      <c r="L23" s="1"/>
      <c r="M23" s="1"/>
      <c r="N23" s="1">
        <v>174.36399999999989</v>
      </c>
      <c r="O23" s="1">
        <v>126.49160000000001</v>
      </c>
      <c r="P23" s="1">
        <f t="shared" si="4"/>
        <v>49.264600000000002</v>
      </c>
      <c r="Q23" s="5">
        <f t="shared" ref="Q23:Q25" si="9">11*P23-O23-N23-F23</f>
        <v>96.214000000000141</v>
      </c>
      <c r="R23" s="5"/>
      <c r="S23" s="1"/>
      <c r="T23" s="1">
        <f t="shared" si="6"/>
        <v>11</v>
      </c>
      <c r="U23" s="1">
        <f t="shared" si="7"/>
        <v>9.0469952054822311</v>
      </c>
      <c r="V23" s="1">
        <v>53.352999999999987</v>
      </c>
      <c r="W23" s="1">
        <v>50.360599999999998</v>
      </c>
      <c r="X23" s="1">
        <v>45.530200000000001</v>
      </c>
      <c r="Y23" s="1">
        <v>45.731200000000001</v>
      </c>
      <c r="Z23" s="1">
        <v>38.802</v>
      </c>
      <c r="AA23" s="1">
        <v>42.690600000000003</v>
      </c>
      <c r="AB23" s="1"/>
      <c r="AC23" s="1">
        <f t="shared" si="3"/>
        <v>96.214000000000141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57</v>
      </c>
      <c r="B24" s="1" t="s">
        <v>32</v>
      </c>
      <c r="C24" s="1">
        <v>2646.0340000000001</v>
      </c>
      <c r="D24" s="1">
        <v>2965.9789999999998</v>
      </c>
      <c r="E24" s="1">
        <v>2373.038</v>
      </c>
      <c r="F24" s="1">
        <v>2798.9279999999999</v>
      </c>
      <c r="G24" s="6">
        <v>1</v>
      </c>
      <c r="H24" s="1">
        <v>50</v>
      </c>
      <c r="I24" s="1"/>
      <c r="J24" s="1">
        <v>2382.8040000000001</v>
      </c>
      <c r="K24" s="1">
        <f t="shared" si="2"/>
        <v>-9.7660000000000764</v>
      </c>
      <c r="L24" s="1"/>
      <c r="M24" s="1"/>
      <c r="N24" s="1">
        <v>350</v>
      </c>
      <c r="O24" s="1">
        <v>1650</v>
      </c>
      <c r="P24" s="1">
        <f t="shared" si="4"/>
        <v>474.60759999999999</v>
      </c>
      <c r="Q24" s="5">
        <v>420</v>
      </c>
      <c r="R24" s="5"/>
      <c r="S24" s="1"/>
      <c r="T24" s="1">
        <f t="shared" si="6"/>
        <v>10.996300944190526</v>
      </c>
      <c r="U24" s="1">
        <f t="shared" si="7"/>
        <v>10.111359362976909</v>
      </c>
      <c r="V24" s="1">
        <v>509.03160000000003</v>
      </c>
      <c r="W24" s="1">
        <v>496.23219999999998</v>
      </c>
      <c r="X24" s="1">
        <v>529.26779999999997</v>
      </c>
      <c r="Y24" s="1">
        <v>537.58639999999991</v>
      </c>
      <c r="Z24" s="1">
        <v>520.83659999999998</v>
      </c>
      <c r="AA24" s="1">
        <v>507.98020000000002</v>
      </c>
      <c r="AB24" s="1"/>
      <c r="AC24" s="1">
        <f t="shared" si="3"/>
        <v>420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58</v>
      </c>
      <c r="B25" s="1" t="s">
        <v>32</v>
      </c>
      <c r="C25" s="1">
        <v>193.45400000000001</v>
      </c>
      <c r="D25" s="1">
        <v>261.52</v>
      </c>
      <c r="E25" s="1">
        <v>249.678</v>
      </c>
      <c r="F25" s="1">
        <v>158.76599999999999</v>
      </c>
      <c r="G25" s="6">
        <v>1</v>
      </c>
      <c r="H25" s="1">
        <v>55</v>
      </c>
      <c r="I25" s="1"/>
      <c r="J25" s="1">
        <v>253.286</v>
      </c>
      <c r="K25" s="1">
        <f t="shared" si="2"/>
        <v>-3.6080000000000041</v>
      </c>
      <c r="L25" s="1"/>
      <c r="M25" s="1"/>
      <c r="N25" s="1">
        <v>141.54660000000001</v>
      </c>
      <c r="O25" s="1">
        <v>159.9598</v>
      </c>
      <c r="P25" s="1">
        <f t="shared" si="4"/>
        <v>49.935600000000001</v>
      </c>
      <c r="Q25" s="5">
        <f t="shared" si="9"/>
        <v>89.019200000000041</v>
      </c>
      <c r="R25" s="5"/>
      <c r="S25" s="1"/>
      <c r="T25" s="1">
        <f t="shared" si="6"/>
        <v>11</v>
      </c>
      <c r="U25" s="1">
        <f t="shared" si="7"/>
        <v>9.2173199080415564</v>
      </c>
      <c r="V25" s="1">
        <v>54.746400000000008</v>
      </c>
      <c r="W25" s="1">
        <v>48.7652</v>
      </c>
      <c r="X25" s="1">
        <v>45.180399999999999</v>
      </c>
      <c r="Y25" s="1">
        <v>43.919199999999996</v>
      </c>
      <c r="Z25" s="1">
        <v>45.8352</v>
      </c>
      <c r="AA25" s="1">
        <v>47.559600000000003</v>
      </c>
      <c r="AB25" s="1"/>
      <c r="AC25" s="1">
        <f t="shared" si="3"/>
        <v>89.019200000000041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59</v>
      </c>
      <c r="B26" s="1" t="s">
        <v>32</v>
      </c>
      <c r="C26" s="1">
        <v>149.798</v>
      </c>
      <c r="D26" s="1"/>
      <c r="E26" s="1">
        <v>53.213999999999999</v>
      </c>
      <c r="F26" s="1">
        <v>78.122</v>
      </c>
      <c r="G26" s="6">
        <v>0</v>
      </c>
      <c r="H26" s="1">
        <v>60</v>
      </c>
      <c r="I26" s="1"/>
      <c r="J26" s="1">
        <v>55.204000000000001</v>
      </c>
      <c r="K26" s="1">
        <f t="shared" si="2"/>
        <v>-1.990000000000002</v>
      </c>
      <c r="L26" s="1"/>
      <c r="M26" s="1"/>
      <c r="N26" s="1">
        <v>21.159199999999998</v>
      </c>
      <c r="O26" s="1">
        <v>9.7360000000000042</v>
      </c>
      <c r="P26" s="1">
        <f t="shared" si="4"/>
        <v>10.642799999999999</v>
      </c>
      <c r="Q26" s="5"/>
      <c r="R26" s="5"/>
      <c r="S26" s="1"/>
      <c r="T26" s="1">
        <f t="shared" si="6"/>
        <v>10.243281843123992</v>
      </c>
      <c r="U26" s="1">
        <f t="shared" si="7"/>
        <v>10.243281843123992</v>
      </c>
      <c r="V26" s="1">
        <v>12.247199999999999</v>
      </c>
      <c r="W26" s="1">
        <v>13.863200000000001</v>
      </c>
      <c r="X26" s="1">
        <v>13.3828</v>
      </c>
      <c r="Y26" s="1">
        <v>14.8772</v>
      </c>
      <c r="Z26" s="1">
        <v>14.058400000000001</v>
      </c>
      <c r="AA26" s="1">
        <v>7.8512000000000004</v>
      </c>
      <c r="AB26" s="11" t="s">
        <v>145</v>
      </c>
      <c r="AC26" s="1">
        <f t="shared" si="3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60</v>
      </c>
      <c r="B27" s="1" t="s">
        <v>32</v>
      </c>
      <c r="C27" s="1">
        <v>1813.1210000000001</v>
      </c>
      <c r="D27" s="1">
        <v>2823.8449999999998</v>
      </c>
      <c r="E27" s="1">
        <v>1954.521</v>
      </c>
      <c r="F27" s="1">
        <v>2300.5909999999999</v>
      </c>
      <c r="G27" s="6">
        <v>1</v>
      </c>
      <c r="H27" s="1">
        <v>60</v>
      </c>
      <c r="I27" s="1"/>
      <c r="J27" s="1">
        <v>1957.3130000000001</v>
      </c>
      <c r="K27" s="1">
        <f t="shared" si="2"/>
        <v>-2.7920000000001437</v>
      </c>
      <c r="L27" s="1"/>
      <c r="M27" s="1"/>
      <c r="N27" s="1">
        <v>250</v>
      </c>
      <c r="O27" s="1">
        <v>1200</v>
      </c>
      <c r="P27" s="1">
        <f t="shared" si="4"/>
        <v>390.9042</v>
      </c>
      <c r="Q27" s="5">
        <v>530</v>
      </c>
      <c r="R27" s="5"/>
      <c r="S27" s="1"/>
      <c r="T27" s="1">
        <f t="shared" si="6"/>
        <v>10.950486078174654</v>
      </c>
      <c r="U27" s="1">
        <f t="shared" si="7"/>
        <v>9.5946551610343409</v>
      </c>
      <c r="V27" s="1">
        <v>412.97399999999999</v>
      </c>
      <c r="W27" s="1">
        <v>402.36700000000002</v>
      </c>
      <c r="X27" s="1">
        <v>423.29259999999999</v>
      </c>
      <c r="Y27" s="1">
        <v>423.55919999999998</v>
      </c>
      <c r="Z27" s="1">
        <v>393.56459999999998</v>
      </c>
      <c r="AA27" s="1">
        <v>369.18079999999998</v>
      </c>
      <c r="AB27" s="1"/>
      <c r="AC27" s="1">
        <f t="shared" si="3"/>
        <v>530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61</v>
      </c>
      <c r="B28" s="1" t="s">
        <v>32</v>
      </c>
      <c r="C28" s="1">
        <v>34.610999999999997</v>
      </c>
      <c r="D28" s="1">
        <v>89.97</v>
      </c>
      <c r="E28" s="1">
        <v>77.591999999999999</v>
      </c>
      <c r="F28" s="1">
        <v>35.488999999999997</v>
      </c>
      <c r="G28" s="6">
        <v>1</v>
      </c>
      <c r="H28" s="1">
        <v>50</v>
      </c>
      <c r="I28" s="1"/>
      <c r="J28" s="1">
        <v>77.067999999999998</v>
      </c>
      <c r="K28" s="1">
        <f t="shared" si="2"/>
        <v>0.52400000000000091</v>
      </c>
      <c r="L28" s="1"/>
      <c r="M28" s="1"/>
      <c r="N28" s="1">
        <v>20.718799999999991</v>
      </c>
      <c r="O28" s="1">
        <v>68.593400000000017</v>
      </c>
      <c r="P28" s="1">
        <f t="shared" si="4"/>
        <v>15.5184</v>
      </c>
      <c r="Q28" s="5">
        <f t="shared" ref="Q28:Q34" si="10">11*P28-O28-N28-F28</f>
        <v>45.90120000000001</v>
      </c>
      <c r="R28" s="5"/>
      <c r="S28" s="1"/>
      <c r="T28" s="1">
        <f t="shared" si="6"/>
        <v>11.000000000000002</v>
      </c>
      <c r="U28" s="1">
        <f t="shared" si="7"/>
        <v>8.0421435199505105</v>
      </c>
      <c r="V28" s="1">
        <v>14.5276</v>
      </c>
      <c r="W28" s="1">
        <v>11.5124</v>
      </c>
      <c r="X28" s="1">
        <v>11.793200000000001</v>
      </c>
      <c r="Y28" s="1">
        <v>10.9232</v>
      </c>
      <c r="Z28" s="1">
        <v>9.3403999999999989</v>
      </c>
      <c r="AA28" s="1">
        <v>10.541399999999999</v>
      </c>
      <c r="AB28" s="1"/>
      <c r="AC28" s="1">
        <f t="shared" si="3"/>
        <v>45.90120000000001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62</v>
      </c>
      <c r="B29" s="1" t="s">
        <v>32</v>
      </c>
      <c r="C29" s="1">
        <v>132.90100000000001</v>
      </c>
      <c r="D29" s="1">
        <v>316.59699999999998</v>
      </c>
      <c r="E29" s="1">
        <v>226.77500000000001</v>
      </c>
      <c r="F29" s="1">
        <v>173.43700000000001</v>
      </c>
      <c r="G29" s="6">
        <v>1</v>
      </c>
      <c r="H29" s="1">
        <v>55</v>
      </c>
      <c r="I29" s="1"/>
      <c r="J29" s="1">
        <v>224.88900000000001</v>
      </c>
      <c r="K29" s="1">
        <f t="shared" si="2"/>
        <v>1.8859999999999957</v>
      </c>
      <c r="L29" s="1"/>
      <c r="M29" s="1"/>
      <c r="N29" s="1">
        <v>144.7176</v>
      </c>
      <c r="O29" s="1">
        <v>135.5146</v>
      </c>
      <c r="P29" s="1">
        <f t="shared" si="4"/>
        <v>45.355000000000004</v>
      </c>
      <c r="Q29" s="5">
        <f t="shared" si="10"/>
        <v>45.235799999999983</v>
      </c>
      <c r="R29" s="5"/>
      <c r="S29" s="1"/>
      <c r="T29" s="1">
        <f t="shared" si="6"/>
        <v>11</v>
      </c>
      <c r="U29" s="1">
        <f t="shared" si="7"/>
        <v>10.002628155660897</v>
      </c>
      <c r="V29" s="1">
        <v>52.897399999999998</v>
      </c>
      <c r="W29" s="1">
        <v>48.563000000000002</v>
      </c>
      <c r="X29" s="1">
        <v>44.896000000000001</v>
      </c>
      <c r="Y29" s="1">
        <v>45.412799999999997</v>
      </c>
      <c r="Z29" s="1">
        <v>40.754800000000003</v>
      </c>
      <c r="AA29" s="1">
        <v>42.7928</v>
      </c>
      <c r="AB29" s="1"/>
      <c r="AC29" s="1">
        <f t="shared" si="3"/>
        <v>45.235799999999983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63</v>
      </c>
      <c r="B30" s="1" t="s">
        <v>32</v>
      </c>
      <c r="C30" s="1">
        <v>2059.5920000000001</v>
      </c>
      <c r="D30" s="1">
        <v>2604.23</v>
      </c>
      <c r="E30" s="1">
        <v>1819.5229999999999</v>
      </c>
      <c r="F30" s="1">
        <v>2443.3939999999998</v>
      </c>
      <c r="G30" s="6">
        <v>1</v>
      </c>
      <c r="H30" s="1">
        <v>60</v>
      </c>
      <c r="I30" s="1"/>
      <c r="J30" s="1">
        <v>1818.5</v>
      </c>
      <c r="K30" s="1">
        <f t="shared" si="2"/>
        <v>1.0229999999999109</v>
      </c>
      <c r="L30" s="1"/>
      <c r="M30" s="1"/>
      <c r="N30" s="1">
        <v>100</v>
      </c>
      <c r="O30" s="1">
        <v>850.75490000000173</v>
      </c>
      <c r="P30" s="1">
        <f t="shared" si="4"/>
        <v>363.90459999999996</v>
      </c>
      <c r="Q30" s="5">
        <v>600</v>
      </c>
      <c r="R30" s="5"/>
      <c r="S30" s="1"/>
      <c r="T30" s="1">
        <f t="shared" si="6"/>
        <v>10.975813166417797</v>
      </c>
      <c r="U30" s="1">
        <f t="shared" si="7"/>
        <v>9.327029391769166</v>
      </c>
      <c r="V30" s="1">
        <v>396.62880000000001</v>
      </c>
      <c r="W30" s="1">
        <v>390.84</v>
      </c>
      <c r="X30" s="1">
        <v>432.18459999999988</v>
      </c>
      <c r="Y30" s="1">
        <v>447.20159999999998</v>
      </c>
      <c r="Z30" s="1">
        <v>414.88220000000001</v>
      </c>
      <c r="AA30" s="1">
        <v>385.33019999999999</v>
      </c>
      <c r="AB30" s="1"/>
      <c r="AC30" s="1">
        <f t="shared" si="3"/>
        <v>600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64</v>
      </c>
      <c r="B31" s="1" t="s">
        <v>32</v>
      </c>
      <c r="C31" s="1">
        <v>1595.4290000000001</v>
      </c>
      <c r="D31" s="1">
        <v>2840.48</v>
      </c>
      <c r="E31" s="1">
        <v>1658.6959999999999</v>
      </c>
      <c r="F31" s="1">
        <v>2414.415</v>
      </c>
      <c r="G31" s="6">
        <v>1</v>
      </c>
      <c r="H31" s="1">
        <v>60</v>
      </c>
      <c r="I31" s="1"/>
      <c r="J31" s="1">
        <v>1659.7170000000001</v>
      </c>
      <c r="K31" s="1">
        <f t="shared" si="2"/>
        <v>-1.0210000000001855</v>
      </c>
      <c r="L31" s="1"/>
      <c r="M31" s="1"/>
      <c r="N31" s="1"/>
      <c r="O31" s="1">
        <v>349.71559999999999</v>
      </c>
      <c r="P31" s="1">
        <f t="shared" si="4"/>
        <v>331.73919999999998</v>
      </c>
      <c r="Q31" s="5">
        <v>870</v>
      </c>
      <c r="R31" s="5"/>
      <c r="S31" s="1"/>
      <c r="T31" s="1">
        <f t="shared" si="6"/>
        <v>10.954781949193825</v>
      </c>
      <c r="U31" s="1">
        <f t="shared" si="7"/>
        <v>8.3322399041174524</v>
      </c>
      <c r="V31" s="1">
        <v>334.37099999999998</v>
      </c>
      <c r="W31" s="1">
        <v>333.90140000000002</v>
      </c>
      <c r="X31" s="1">
        <v>395.7124</v>
      </c>
      <c r="Y31" s="1">
        <v>395.57799999999997</v>
      </c>
      <c r="Z31" s="1">
        <v>343.78039999999999</v>
      </c>
      <c r="AA31" s="1">
        <v>304.11919999999998</v>
      </c>
      <c r="AB31" s="1"/>
      <c r="AC31" s="1">
        <f t="shared" si="3"/>
        <v>870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65</v>
      </c>
      <c r="B32" s="1" t="s">
        <v>32</v>
      </c>
      <c r="C32" s="1">
        <v>71.762</v>
      </c>
      <c r="D32" s="1">
        <v>315.88400000000001</v>
      </c>
      <c r="E32" s="1">
        <v>266.18200000000002</v>
      </c>
      <c r="F32" s="1">
        <v>67.867999999999995</v>
      </c>
      <c r="G32" s="6">
        <v>1</v>
      </c>
      <c r="H32" s="1">
        <v>60</v>
      </c>
      <c r="I32" s="1"/>
      <c r="J32" s="1">
        <v>262.84100000000001</v>
      </c>
      <c r="K32" s="1">
        <f t="shared" si="2"/>
        <v>3.3410000000000082</v>
      </c>
      <c r="L32" s="1"/>
      <c r="M32" s="1"/>
      <c r="N32" s="1">
        <v>201.61720000000011</v>
      </c>
      <c r="O32" s="1">
        <v>118.1275999999999</v>
      </c>
      <c r="P32" s="1">
        <f t="shared" si="4"/>
        <v>53.236400000000003</v>
      </c>
      <c r="Q32" s="5">
        <v>180</v>
      </c>
      <c r="R32" s="5"/>
      <c r="S32" s="1"/>
      <c r="T32" s="1">
        <f t="shared" si="6"/>
        <v>10.662118400192348</v>
      </c>
      <c r="U32" s="1">
        <f t="shared" si="7"/>
        <v>7.2809731687341737</v>
      </c>
      <c r="V32" s="1">
        <v>50.1404</v>
      </c>
      <c r="W32" s="1">
        <v>48.316600000000001</v>
      </c>
      <c r="X32" s="1">
        <v>40.450400000000002</v>
      </c>
      <c r="Y32" s="1">
        <v>36.759599999999999</v>
      </c>
      <c r="Z32" s="1">
        <v>33.785600000000002</v>
      </c>
      <c r="AA32" s="1">
        <v>35.043400000000013</v>
      </c>
      <c r="AB32" s="1"/>
      <c r="AC32" s="1">
        <f t="shared" si="3"/>
        <v>180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66</v>
      </c>
      <c r="B33" s="1" t="s">
        <v>32</v>
      </c>
      <c r="C33" s="1">
        <v>44.610999999999997</v>
      </c>
      <c r="D33" s="1">
        <v>285.291</v>
      </c>
      <c r="E33" s="1">
        <v>135.762</v>
      </c>
      <c r="F33" s="1">
        <v>150.35499999999999</v>
      </c>
      <c r="G33" s="6">
        <v>1</v>
      </c>
      <c r="H33" s="1">
        <v>60</v>
      </c>
      <c r="I33" s="1"/>
      <c r="J33" s="1">
        <v>134.899</v>
      </c>
      <c r="K33" s="1">
        <f t="shared" si="2"/>
        <v>0.86299999999999955</v>
      </c>
      <c r="L33" s="1"/>
      <c r="M33" s="1"/>
      <c r="N33" s="1">
        <v>32.174999999999997</v>
      </c>
      <c r="O33" s="1">
        <v>55.972399999999837</v>
      </c>
      <c r="P33" s="1">
        <f t="shared" si="4"/>
        <v>27.1524</v>
      </c>
      <c r="Q33" s="5">
        <f t="shared" si="10"/>
        <v>60.174000000000177</v>
      </c>
      <c r="R33" s="5"/>
      <c r="S33" s="1"/>
      <c r="T33" s="1">
        <f t="shared" si="6"/>
        <v>10.999999999999998</v>
      </c>
      <c r="U33" s="1">
        <f t="shared" si="7"/>
        <v>8.783842312281779</v>
      </c>
      <c r="V33" s="1">
        <v>29.4496</v>
      </c>
      <c r="W33" s="1">
        <v>28.688199999999998</v>
      </c>
      <c r="X33" s="1">
        <v>30.270600000000002</v>
      </c>
      <c r="Y33" s="1">
        <v>27.633600000000001</v>
      </c>
      <c r="Z33" s="1">
        <v>21.421399999999998</v>
      </c>
      <c r="AA33" s="1">
        <v>22.68</v>
      </c>
      <c r="AB33" s="1"/>
      <c r="AC33" s="1">
        <f t="shared" si="3"/>
        <v>60.174000000000177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67</v>
      </c>
      <c r="B34" s="1" t="s">
        <v>32</v>
      </c>
      <c r="C34" s="1">
        <v>90.596999999999994</v>
      </c>
      <c r="D34" s="1">
        <v>207.13300000000001</v>
      </c>
      <c r="E34" s="1">
        <v>197.779</v>
      </c>
      <c r="F34" s="1">
        <v>63.978999999999999</v>
      </c>
      <c r="G34" s="6">
        <v>1</v>
      </c>
      <c r="H34" s="1">
        <v>60</v>
      </c>
      <c r="I34" s="1"/>
      <c r="J34" s="1">
        <v>194.441</v>
      </c>
      <c r="K34" s="1">
        <f t="shared" si="2"/>
        <v>3.3379999999999939</v>
      </c>
      <c r="L34" s="1"/>
      <c r="M34" s="1"/>
      <c r="N34" s="1">
        <v>105.24039999999999</v>
      </c>
      <c r="O34" s="1">
        <v>129.4380000000001</v>
      </c>
      <c r="P34" s="1">
        <f t="shared" si="4"/>
        <v>39.555799999999998</v>
      </c>
      <c r="Q34" s="5">
        <f t="shared" si="10"/>
        <v>136.45639999999986</v>
      </c>
      <c r="R34" s="5"/>
      <c r="S34" s="1"/>
      <c r="T34" s="1">
        <f t="shared" si="6"/>
        <v>11</v>
      </c>
      <c r="U34" s="1">
        <f t="shared" si="7"/>
        <v>7.5502808690508125</v>
      </c>
      <c r="V34" s="1">
        <v>36.792400000000001</v>
      </c>
      <c r="W34" s="1">
        <v>32.797199999999997</v>
      </c>
      <c r="X34" s="1">
        <v>30.993600000000001</v>
      </c>
      <c r="Y34" s="1">
        <v>28.895800000000001</v>
      </c>
      <c r="Z34" s="1">
        <v>24.6754</v>
      </c>
      <c r="AA34" s="1">
        <v>30.653199999999998</v>
      </c>
      <c r="AB34" s="1"/>
      <c r="AC34" s="1">
        <f t="shared" si="3"/>
        <v>136.45639999999986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68</v>
      </c>
      <c r="B35" s="1" t="s">
        <v>32</v>
      </c>
      <c r="C35" s="1">
        <v>99.585999999999999</v>
      </c>
      <c r="D35" s="1">
        <v>387.505</v>
      </c>
      <c r="E35" s="1">
        <v>133.59100000000001</v>
      </c>
      <c r="F35" s="1">
        <v>325.92700000000002</v>
      </c>
      <c r="G35" s="6">
        <v>1</v>
      </c>
      <c r="H35" s="1">
        <v>30</v>
      </c>
      <c r="I35" s="1"/>
      <c r="J35" s="1">
        <v>132.505</v>
      </c>
      <c r="K35" s="1">
        <f t="shared" si="2"/>
        <v>1.0860000000000127</v>
      </c>
      <c r="L35" s="1"/>
      <c r="M35" s="1"/>
      <c r="N35" s="1"/>
      <c r="O35" s="1"/>
      <c r="P35" s="1">
        <f t="shared" si="4"/>
        <v>26.718200000000003</v>
      </c>
      <c r="Q35" s="5"/>
      <c r="R35" s="5"/>
      <c r="S35" s="1"/>
      <c r="T35" s="1">
        <f t="shared" si="6"/>
        <v>12.198688534407257</v>
      </c>
      <c r="U35" s="1">
        <f t="shared" si="7"/>
        <v>12.198688534407257</v>
      </c>
      <c r="V35" s="1">
        <v>23.462599999999998</v>
      </c>
      <c r="W35" s="1">
        <v>22.624400000000001</v>
      </c>
      <c r="X35" s="1">
        <v>43.4724</v>
      </c>
      <c r="Y35" s="1">
        <v>48.186799999999998</v>
      </c>
      <c r="Z35" s="1">
        <v>32.914000000000001</v>
      </c>
      <c r="AA35" s="1">
        <v>29.566199999999998</v>
      </c>
      <c r="AB35" s="14" t="s">
        <v>46</v>
      </c>
      <c r="AC35" s="1">
        <f t="shared" si="3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69</v>
      </c>
      <c r="B36" s="1" t="s">
        <v>32</v>
      </c>
      <c r="C36" s="1">
        <v>229.511</v>
      </c>
      <c r="D36" s="1"/>
      <c r="E36" s="1">
        <v>168.095</v>
      </c>
      <c r="F36" s="1">
        <v>40.393000000000001</v>
      </c>
      <c r="G36" s="6">
        <v>1</v>
      </c>
      <c r="H36" s="1">
        <v>30</v>
      </c>
      <c r="I36" s="1"/>
      <c r="J36" s="1">
        <v>168.714</v>
      </c>
      <c r="K36" s="1">
        <f t="shared" si="2"/>
        <v>-0.61899999999999977</v>
      </c>
      <c r="L36" s="1"/>
      <c r="M36" s="1"/>
      <c r="N36" s="1"/>
      <c r="O36" s="1">
        <v>170.88939999999999</v>
      </c>
      <c r="P36" s="1">
        <f t="shared" si="4"/>
        <v>33.619</v>
      </c>
      <c r="Q36" s="5">
        <v>140</v>
      </c>
      <c r="R36" s="5"/>
      <c r="S36" s="1"/>
      <c r="T36" s="1">
        <f t="shared" si="6"/>
        <v>10.448924715190815</v>
      </c>
      <c r="U36" s="1">
        <f t="shared" si="7"/>
        <v>6.2846128677236086</v>
      </c>
      <c r="V36" s="1">
        <v>31.756599999999999</v>
      </c>
      <c r="W36" s="1">
        <v>20.943000000000001</v>
      </c>
      <c r="X36" s="1">
        <v>22.530200000000001</v>
      </c>
      <c r="Y36" s="1">
        <v>25.3642</v>
      </c>
      <c r="Z36" s="1">
        <v>34.783000000000001</v>
      </c>
      <c r="AA36" s="1">
        <v>37.928400000000003</v>
      </c>
      <c r="AB36" s="1"/>
      <c r="AC36" s="1">
        <f t="shared" si="3"/>
        <v>140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3" t="s">
        <v>70</v>
      </c>
      <c r="B37" s="1" t="s">
        <v>32</v>
      </c>
      <c r="C37" s="1"/>
      <c r="D37" s="1">
        <v>448.87900000000002</v>
      </c>
      <c r="E37" s="12">
        <v>191.251</v>
      </c>
      <c r="F37" s="12">
        <v>257.62799999999999</v>
      </c>
      <c r="G37" s="6">
        <v>0</v>
      </c>
      <c r="H37" s="1" t="e">
        <v>#N/A</v>
      </c>
      <c r="I37" s="1"/>
      <c r="J37" s="1">
        <v>195.24299999999999</v>
      </c>
      <c r="K37" s="1">
        <f t="shared" si="2"/>
        <v>-3.9919999999999902</v>
      </c>
      <c r="L37" s="1"/>
      <c r="M37" s="1"/>
      <c r="N37" s="1"/>
      <c r="O37" s="1"/>
      <c r="P37" s="1">
        <f t="shared" si="4"/>
        <v>38.2502</v>
      </c>
      <c r="Q37" s="5"/>
      <c r="R37" s="5"/>
      <c r="S37" s="1"/>
      <c r="T37" s="1">
        <f t="shared" si="6"/>
        <v>6.7353373315695082</v>
      </c>
      <c r="U37" s="1">
        <f t="shared" si="7"/>
        <v>6.7353373315695082</v>
      </c>
      <c r="V37" s="1">
        <v>13.5366</v>
      </c>
      <c r="W37" s="1"/>
      <c r="X37" s="1"/>
      <c r="Y37" s="1"/>
      <c r="Z37" s="1"/>
      <c r="AA37" s="1"/>
      <c r="AB37" s="13" t="s">
        <v>147</v>
      </c>
      <c r="AC37" s="1">
        <f t="shared" si="3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71</v>
      </c>
      <c r="B38" s="1" t="s">
        <v>32</v>
      </c>
      <c r="C38" s="1">
        <v>149.804</v>
      </c>
      <c r="D38" s="1">
        <v>71.221999999999994</v>
      </c>
      <c r="E38" s="1">
        <v>37.091000000000001</v>
      </c>
      <c r="F38" s="1">
        <v>174.33199999999999</v>
      </c>
      <c r="G38" s="6">
        <v>1</v>
      </c>
      <c r="H38" s="1">
        <v>35</v>
      </c>
      <c r="I38" s="1"/>
      <c r="J38" s="1">
        <v>37.634999999999998</v>
      </c>
      <c r="K38" s="1">
        <f t="shared" ref="K38:K69" si="11">E38-J38</f>
        <v>-0.54399999999999693</v>
      </c>
      <c r="L38" s="1"/>
      <c r="M38" s="1"/>
      <c r="N38" s="1"/>
      <c r="O38" s="1"/>
      <c r="P38" s="1">
        <f t="shared" si="4"/>
        <v>7.4182000000000006</v>
      </c>
      <c r="Q38" s="5"/>
      <c r="R38" s="5"/>
      <c r="S38" s="1"/>
      <c r="T38" s="1">
        <f t="shared" si="6"/>
        <v>23.500579655442017</v>
      </c>
      <c r="U38" s="1">
        <f t="shared" si="7"/>
        <v>23.500579655442017</v>
      </c>
      <c r="V38" s="1">
        <v>9.6069999999999993</v>
      </c>
      <c r="W38" s="1">
        <v>11.798999999999999</v>
      </c>
      <c r="X38" s="1">
        <v>19.718800000000002</v>
      </c>
      <c r="Y38" s="1">
        <v>20.758199999999999</v>
      </c>
      <c r="Z38" s="1">
        <v>24.417999999999999</v>
      </c>
      <c r="AA38" s="1">
        <v>21.947399999999998</v>
      </c>
      <c r="AB38" s="14" t="s">
        <v>46</v>
      </c>
      <c r="AC38" s="1">
        <f t="shared" ref="AC38:AC69" si="12">Q38*G38</f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72</v>
      </c>
      <c r="B39" s="1" t="s">
        <v>32</v>
      </c>
      <c r="C39" s="1">
        <v>364.86700000000002</v>
      </c>
      <c r="D39" s="1">
        <v>688.76499999999999</v>
      </c>
      <c r="E39" s="1">
        <v>397.18</v>
      </c>
      <c r="F39" s="1">
        <v>549.221</v>
      </c>
      <c r="G39" s="6">
        <v>1</v>
      </c>
      <c r="H39" s="1">
        <v>45</v>
      </c>
      <c r="I39" s="1"/>
      <c r="J39" s="1">
        <v>411.60300000000001</v>
      </c>
      <c r="K39" s="1">
        <f t="shared" si="11"/>
        <v>-14.423000000000002</v>
      </c>
      <c r="L39" s="1"/>
      <c r="M39" s="1"/>
      <c r="N39" s="1"/>
      <c r="O39" s="1">
        <v>60.04140000000001</v>
      </c>
      <c r="P39" s="1">
        <f t="shared" si="4"/>
        <v>79.436000000000007</v>
      </c>
      <c r="Q39" s="5">
        <v>250</v>
      </c>
      <c r="R39" s="5"/>
      <c r="S39" s="1"/>
      <c r="T39" s="1">
        <f t="shared" si="6"/>
        <v>10.817040132937207</v>
      </c>
      <c r="U39" s="1">
        <f t="shared" si="7"/>
        <v>7.6698524598418851</v>
      </c>
      <c r="V39" s="1">
        <v>75.877399999999994</v>
      </c>
      <c r="W39" s="1">
        <v>72.875399999999999</v>
      </c>
      <c r="X39" s="1">
        <v>94.972999999999999</v>
      </c>
      <c r="Y39" s="1">
        <v>92.688999999999993</v>
      </c>
      <c r="Z39" s="1">
        <v>86.045000000000002</v>
      </c>
      <c r="AA39" s="1">
        <v>80.510400000000004</v>
      </c>
      <c r="AB39" s="1"/>
      <c r="AC39" s="1">
        <f t="shared" si="12"/>
        <v>250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73</v>
      </c>
      <c r="B40" s="1" t="s">
        <v>32</v>
      </c>
      <c r="C40" s="1">
        <v>191.65199999999999</v>
      </c>
      <c r="D40" s="1">
        <v>593.86300000000006</v>
      </c>
      <c r="E40" s="1">
        <v>266.76100000000002</v>
      </c>
      <c r="F40" s="1">
        <v>458.47899999999998</v>
      </c>
      <c r="G40" s="6">
        <v>1</v>
      </c>
      <c r="H40" s="1">
        <v>45</v>
      </c>
      <c r="I40" s="1"/>
      <c r="J40" s="1">
        <v>275.45499999999998</v>
      </c>
      <c r="K40" s="1">
        <f t="shared" si="11"/>
        <v>-8.69399999999996</v>
      </c>
      <c r="L40" s="1"/>
      <c r="M40" s="1"/>
      <c r="N40" s="1"/>
      <c r="O40" s="1"/>
      <c r="P40" s="1">
        <f t="shared" si="4"/>
        <v>53.352200000000003</v>
      </c>
      <c r="Q40" s="5">
        <v>110</v>
      </c>
      <c r="R40" s="5"/>
      <c r="S40" s="1"/>
      <c r="T40" s="1">
        <f t="shared" si="6"/>
        <v>10.655211968766048</v>
      </c>
      <c r="U40" s="1">
        <f t="shared" si="7"/>
        <v>8.5934413201330013</v>
      </c>
      <c r="V40" s="1">
        <v>48.077800000000003</v>
      </c>
      <c r="W40" s="1">
        <v>49.202599999999997</v>
      </c>
      <c r="X40" s="1">
        <v>69.790199999999999</v>
      </c>
      <c r="Y40" s="1">
        <v>60.15</v>
      </c>
      <c r="Z40" s="1">
        <v>57.165399999999998</v>
      </c>
      <c r="AA40" s="1">
        <v>55.792200000000001</v>
      </c>
      <c r="AB40" s="1"/>
      <c r="AC40" s="1">
        <f t="shared" si="12"/>
        <v>110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74</v>
      </c>
      <c r="B41" s="1" t="s">
        <v>32</v>
      </c>
      <c r="C41" s="1">
        <v>27.036000000000001</v>
      </c>
      <c r="D41" s="1">
        <v>55.853999999999999</v>
      </c>
      <c r="E41" s="1">
        <v>30.925000000000001</v>
      </c>
      <c r="F41" s="1">
        <v>41.98</v>
      </c>
      <c r="G41" s="6">
        <v>1</v>
      </c>
      <c r="H41" s="1">
        <v>35</v>
      </c>
      <c r="I41" s="1"/>
      <c r="J41" s="1">
        <v>30.138999999999999</v>
      </c>
      <c r="K41" s="1">
        <f t="shared" si="11"/>
        <v>0.78600000000000136</v>
      </c>
      <c r="L41" s="1"/>
      <c r="M41" s="1"/>
      <c r="N41" s="1"/>
      <c r="O41" s="1">
        <v>16.84739999999999</v>
      </c>
      <c r="P41" s="1">
        <f t="shared" si="4"/>
        <v>6.1850000000000005</v>
      </c>
      <c r="Q41" s="5"/>
      <c r="R41" s="5"/>
      <c r="S41" s="1"/>
      <c r="T41" s="1">
        <f t="shared" si="6"/>
        <v>9.5113015359741269</v>
      </c>
      <c r="U41" s="1">
        <f t="shared" si="7"/>
        <v>9.5113015359741269</v>
      </c>
      <c r="V41" s="1">
        <v>6.4359999999999999</v>
      </c>
      <c r="W41" s="1">
        <v>5.4142000000000001</v>
      </c>
      <c r="X41" s="1">
        <v>6.7092000000000001</v>
      </c>
      <c r="Y41" s="1">
        <v>6.4367999999999999</v>
      </c>
      <c r="Z41" s="1">
        <v>5.9093999999999998</v>
      </c>
      <c r="AA41" s="1">
        <v>4.7675999999999998</v>
      </c>
      <c r="AB41" s="1"/>
      <c r="AC41" s="1">
        <f t="shared" si="12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75</v>
      </c>
      <c r="B42" s="1" t="s">
        <v>38</v>
      </c>
      <c r="C42" s="1">
        <v>735</v>
      </c>
      <c r="D42" s="1">
        <v>822</v>
      </c>
      <c r="E42" s="1">
        <v>662</v>
      </c>
      <c r="F42" s="1">
        <v>786</v>
      </c>
      <c r="G42" s="6">
        <v>0.4</v>
      </c>
      <c r="H42" s="1">
        <v>45</v>
      </c>
      <c r="I42" s="1"/>
      <c r="J42" s="1">
        <v>662</v>
      </c>
      <c r="K42" s="1">
        <f t="shared" si="11"/>
        <v>0</v>
      </c>
      <c r="L42" s="1"/>
      <c r="M42" s="1"/>
      <c r="N42" s="1"/>
      <c r="O42" s="1">
        <v>275.39999999999958</v>
      </c>
      <c r="P42" s="1">
        <f t="shared" si="4"/>
        <v>132.4</v>
      </c>
      <c r="Q42" s="5">
        <v>350</v>
      </c>
      <c r="R42" s="5"/>
      <c r="S42" s="1"/>
      <c r="T42" s="1">
        <f t="shared" si="6"/>
        <v>10.660120845921448</v>
      </c>
      <c r="U42" s="1">
        <f t="shared" si="7"/>
        <v>8.0166163141993927</v>
      </c>
      <c r="V42" s="1">
        <v>128.19999999999999</v>
      </c>
      <c r="W42" s="1">
        <v>122.6</v>
      </c>
      <c r="X42" s="1">
        <v>148</v>
      </c>
      <c r="Y42" s="1">
        <v>157.19999999999999</v>
      </c>
      <c r="Z42" s="1">
        <v>153</v>
      </c>
      <c r="AA42" s="1">
        <v>147</v>
      </c>
      <c r="AB42" s="1"/>
      <c r="AC42" s="1">
        <f t="shared" si="12"/>
        <v>140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76</v>
      </c>
      <c r="B43" s="1" t="s">
        <v>38</v>
      </c>
      <c r="C43" s="1">
        <v>37</v>
      </c>
      <c r="D43" s="1"/>
      <c r="E43" s="1">
        <v>24</v>
      </c>
      <c r="F43" s="1">
        <v>7</v>
      </c>
      <c r="G43" s="6">
        <v>0.45</v>
      </c>
      <c r="H43" s="1">
        <v>50</v>
      </c>
      <c r="I43" s="1"/>
      <c r="J43" s="1">
        <v>24</v>
      </c>
      <c r="K43" s="1">
        <f t="shared" si="11"/>
        <v>0</v>
      </c>
      <c r="L43" s="1"/>
      <c r="M43" s="1"/>
      <c r="N43" s="1">
        <v>42.8</v>
      </c>
      <c r="O43" s="1"/>
      <c r="P43" s="1">
        <f t="shared" si="4"/>
        <v>4.8</v>
      </c>
      <c r="Q43" s="5">
        <v>10</v>
      </c>
      <c r="R43" s="5"/>
      <c r="S43" s="1"/>
      <c r="T43" s="1">
        <f t="shared" si="6"/>
        <v>12.458333333333334</v>
      </c>
      <c r="U43" s="1">
        <f t="shared" si="7"/>
        <v>10.375</v>
      </c>
      <c r="V43" s="1">
        <v>5.2</v>
      </c>
      <c r="W43" s="1">
        <v>8.1999999999999993</v>
      </c>
      <c r="X43" s="1">
        <v>4.8</v>
      </c>
      <c r="Y43" s="1">
        <v>5.2</v>
      </c>
      <c r="Z43" s="1">
        <v>7.6</v>
      </c>
      <c r="AA43" s="1">
        <v>6.4</v>
      </c>
      <c r="AB43" s="1"/>
      <c r="AC43" s="1">
        <f t="shared" si="12"/>
        <v>4.5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77</v>
      </c>
      <c r="B44" s="1" t="s">
        <v>38</v>
      </c>
      <c r="C44" s="1">
        <v>18</v>
      </c>
      <c r="D44" s="1"/>
      <c r="E44" s="1">
        <v>5</v>
      </c>
      <c r="F44" s="1">
        <v>13</v>
      </c>
      <c r="G44" s="6">
        <v>0.6</v>
      </c>
      <c r="H44" s="1">
        <v>45</v>
      </c>
      <c r="I44" s="1"/>
      <c r="J44" s="1">
        <v>5</v>
      </c>
      <c r="K44" s="1">
        <f t="shared" si="11"/>
        <v>0</v>
      </c>
      <c r="L44" s="1"/>
      <c r="M44" s="1"/>
      <c r="N44" s="1"/>
      <c r="O44" s="1"/>
      <c r="P44" s="1">
        <f t="shared" si="4"/>
        <v>1</v>
      </c>
      <c r="Q44" s="5"/>
      <c r="R44" s="5"/>
      <c r="S44" s="1"/>
      <c r="T44" s="1">
        <f t="shared" si="6"/>
        <v>13</v>
      </c>
      <c r="U44" s="1">
        <f t="shared" si="7"/>
        <v>13</v>
      </c>
      <c r="V44" s="1">
        <v>1</v>
      </c>
      <c r="W44" s="1">
        <v>1.6</v>
      </c>
      <c r="X44" s="1">
        <v>1.6</v>
      </c>
      <c r="Y44" s="1">
        <v>1.4</v>
      </c>
      <c r="Z44" s="1">
        <v>1.6</v>
      </c>
      <c r="AA44" s="1">
        <v>1.6</v>
      </c>
      <c r="AB44" s="14" t="s">
        <v>46</v>
      </c>
      <c r="AC44" s="1">
        <f t="shared" si="12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78</v>
      </c>
      <c r="B45" s="1" t="s">
        <v>38</v>
      </c>
      <c r="C45" s="1">
        <v>435</v>
      </c>
      <c r="D45" s="1">
        <v>210</v>
      </c>
      <c r="E45" s="1">
        <v>336</v>
      </c>
      <c r="F45" s="1">
        <v>249</v>
      </c>
      <c r="G45" s="6">
        <v>0.4</v>
      </c>
      <c r="H45" s="1">
        <v>40</v>
      </c>
      <c r="I45" s="1"/>
      <c r="J45" s="1">
        <v>336</v>
      </c>
      <c r="K45" s="1">
        <f t="shared" si="11"/>
        <v>0</v>
      </c>
      <c r="L45" s="1"/>
      <c r="M45" s="1"/>
      <c r="N45" s="1">
        <v>132.4000000000002</v>
      </c>
      <c r="O45" s="1">
        <v>123.5999999999997</v>
      </c>
      <c r="P45" s="1">
        <f t="shared" si="4"/>
        <v>67.2</v>
      </c>
      <c r="Q45" s="5">
        <v>210</v>
      </c>
      <c r="R45" s="5"/>
      <c r="S45" s="1"/>
      <c r="T45" s="1">
        <f t="shared" si="6"/>
        <v>10.639880952380951</v>
      </c>
      <c r="U45" s="1">
        <f t="shared" si="7"/>
        <v>7.5148809523809508</v>
      </c>
      <c r="V45" s="1">
        <v>62</v>
      </c>
      <c r="W45" s="1">
        <v>64.400000000000006</v>
      </c>
      <c r="X45" s="1">
        <v>63.2</v>
      </c>
      <c r="Y45" s="1">
        <v>64.599999999999994</v>
      </c>
      <c r="Z45" s="1">
        <v>76.400000000000006</v>
      </c>
      <c r="AA45" s="1">
        <v>76.8</v>
      </c>
      <c r="AB45" s="1"/>
      <c r="AC45" s="1">
        <f t="shared" si="12"/>
        <v>84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79</v>
      </c>
      <c r="B46" s="1" t="s">
        <v>38</v>
      </c>
      <c r="C46" s="1">
        <v>382</v>
      </c>
      <c r="D46" s="1">
        <v>726</v>
      </c>
      <c r="E46" s="1">
        <v>326</v>
      </c>
      <c r="F46" s="1">
        <v>719</v>
      </c>
      <c r="G46" s="6">
        <v>0.4</v>
      </c>
      <c r="H46" s="1">
        <v>45</v>
      </c>
      <c r="I46" s="1"/>
      <c r="J46" s="1">
        <v>326</v>
      </c>
      <c r="K46" s="1">
        <f t="shared" si="11"/>
        <v>0</v>
      </c>
      <c r="L46" s="1"/>
      <c r="M46" s="1"/>
      <c r="N46" s="1"/>
      <c r="O46" s="1"/>
      <c r="P46" s="1">
        <f t="shared" si="4"/>
        <v>65.2</v>
      </c>
      <c r="Q46" s="5"/>
      <c r="R46" s="5"/>
      <c r="S46" s="1"/>
      <c r="T46" s="1">
        <f t="shared" si="6"/>
        <v>11.02760736196319</v>
      </c>
      <c r="U46" s="1">
        <f t="shared" si="7"/>
        <v>11.02760736196319</v>
      </c>
      <c r="V46" s="1">
        <v>58.8</v>
      </c>
      <c r="W46" s="1">
        <v>55.8</v>
      </c>
      <c r="X46" s="1">
        <v>97.2</v>
      </c>
      <c r="Y46" s="1">
        <v>90.2</v>
      </c>
      <c r="Z46" s="1">
        <v>78</v>
      </c>
      <c r="AA46" s="1">
        <v>92.6</v>
      </c>
      <c r="AB46" s="14" t="s">
        <v>46</v>
      </c>
      <c r="AC46" s="1">
        <f t="shared" si="12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80</v>
      </c>
      <c r="B47" s="1" t="s">
        <v>38</v>
      </c>
      <c r="C47" s="1">
        <v>837</v>
      </c>
      <c r="D47" s="1">
        <v>132</v>
      </c>
      <c r="E47" s="1">
        <v>529</v>
      </c>
      <c r="F47" s="1">
        <v>341</v>
      </c>
      <c r="G47" s="6">
        <v>0.4</v>
      </c>
      <c r="H47" s="1">
        <v>40</v>
      </c>
      <c r="I47" s="1"/>
      <c r="J47" s="1">
        <v>523</v>
      </c>
      <c r="K47" s="1">
        <f t="shared" si="11"/>
        <v>6</v>
      </c>
      <c r="L47" s="1"/>
      <c r="M47" s="1"/>
      <c r="N47" s="1">
        <v>250.40000000000009</v>
      </c>
      <c r="O47" s="1">
        <v>231</v>
      </c>
      <c r="P47" s="1">
        <f t="shared" si="4"/>
        <v>105.8</v>
      </c>
      <c r="Q47" s="5">
        <f t="shared" ref="Q47" si="13">11*P47-O47-N47-F47</f>
        <v>341.39999999999986</v>
      </c>
      <c r="R47" s="5"/>
      <c r="S47" s="1"/>
      <c r="T47" s="1">
        <f t="shared" si="6"/>
        <v>11</v>
      </c>
      <c r="U47" s="1">
        <f t="shared" si="7"/>
        <v>7.7731568998109655</v>
      </c>
      <c r="V47" s="1">
        <v>100.6</v>
      </c>
      <c r="W47" s="1">
        <v>101.6</v>
      </c>
      <c r="X47" s="1">
        <v>98</v>
      </c>
      <c r="Y47" s="1">
        <v>104.6</v>
      </c>
      <c r="Z47" s="1">
        <v>135.4</v>
      </c>
      <c r="AA47" s="1">
        <v>144.4</v>
      </c>
      <c r="AB47" s="1"/>
      <c r="AC47" s="1">
        <f t="shared" si="12"/>
        <v>136.55999999999995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81</v>
      </c>
      <c r="B48" s="1" t="s">
        <v>32</v>
      </c>
      <c r="C48" s="1">
        <v>110.34399999999999</v>
      </c>
      <c r="D48" s="1">
        <v>129.465</v>
      </c>
      <c r="E48" s="1">
        <v>82.037999999999997</v>
      </c>
      <c r="F48" s="1">
        <v>125.482</v>
      </c>
      <c r="G48" s="6">
        <v>1</v>
      </c>
      <c r="H48" s="1">
        <v>50</v>
      </c>
      <c r="I48" s="1"/>
      <c r="J48" s="1">
        <v>83.385999999999996</v>
      </c>
      <c r="K48" s="1">
        <f t="shared" si="11"/>
        <v>-1.347999999999999</v>
      </c>
      <c r="L48" s="1"/>
      <c r="M48" s="1"/>
      <c r="N48" s="1"/>
      <c r="O48" s="1">
        <v>85.396399999999971</v>
      </c>
      <c r="P48" s="1">
        <f t="shared" si="4"/>
        <v>16.407599999999999</v>
      </c>
      <c r="Q48" s="5"/>
      <c r="R48" s="5"/>
      <c r="S48" s="1"/>
      <c r="T48" s="1">
        <f t="shared" si="6"/>
        <v>12.852482995684925</v>
      </c>
      <c r="U48" s="1">
        <f t="shared" si="7"/>
        <v>12.852482995684925</v>
      </c>
      <c r="V48" s="1">
        <v>21.290600000000001</v>
      </c>
      <c r="W48" s="1">
        <v>16.768999999999998</v>
      </c>
      <c r="X48" s="1">
        <v>18.483599999999999</v>
      </c>
      <c r="Y48" s="1">
        <v>17.6496</v>
      </c>
      <c r="Z48" s="1">
        <v>17.596399999999999</v>
      </c>
      <c r="AA48" s="1">
        <v>15.2112</v>
      </c>
      <c r="AB48" s="1"/>
      <c r="AC48" s="1">
        <f t="shared" si="12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82</v>
      </c>
      <c r="B49" s="1" t="s">
        <v>32</v>
      </c>
      <c r="C49" s="1">
        <v>205.30199999999999</v>
      </c>
      <c r="D49" s="1">
        <v>64.284999999999997</v>
      </c>
      <c r="E49" s="1">
        <v>99.51</v>
      </c>
      <c r="F49" s="1">
        <v>115.08</v>
      </c>
      <c r="G49" s="6">
        <v>1</v>
      </c>
      <c r="H49" s="1">
        <v>50</v>
      </c>
      <c r="I49" s="1"/>
      <c r="J49" s="1">
        <v>100.446</v>
      </c>
      <c r="K49" s="1">
        <f t="shared" si="11"/>
        <v>-0.93599999999999284</v>
      </c>
      <c r="L49" s="1"/>
      <c r="M49" s="1"/>
      <c r="N49" s="1">
        <v>29.84839999999997</v>
      </c>
      <c r="O49" s="1">
        <v>82.988799999999998</v>
      </c>
      <c r="P49" s="1">
        <f t="shared" si="4"/>
        <v>19.902000000000001</v>
      </c>
      <c r="Q49" s="5"/>
      <c r="R49" s="5"/>
      <c r="S49" s="1"/>
      <c r="T49" s="1">
        <f t="shared" si="6"/>
        <v>11.451974675911966</v>
      </c>
      <c r="U49" s="1">
        <f t="shared" si="7"/>
        <v>11.451974675911966</v>
      </c>
      <c r="V49" s="1">
        <v>24.5458</v>
      </c>
      <c r="W49" s="1">
        <v>21.202999999999999</v>
      </c>
      <c r="X49" s="1">
        <v>21.2224</v>
      </c>
      <c r="Y49" s="1">
        <v>21.202000000000002</v>
      </c>
      <c r="Z49" s="1">
        <v>27.405799999999999</v>
      </c>
      <c r="AA49" s="1">
        <v>23.366599999999998</v>
      </c>
      <c r="AB49" s="1"/>
      <c r="AC49" s="1">
        <f t="shared" si="12"/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83</v>
      </c>
      <c r="B50" s="1" t="s">
        <v>32</v>
      </c>
      <c r="C50" s="1">
        <v>110.447</v>
      </c>
      <c r="D50" s="1">
        <v>32.39</v>
      </c>
      <c r="E50" s="1">
        <v>64.09</v>
      </c>
      <c r="F50" s="1">
        <v>68.049000000000007</v>
      </c>
      <c r="G50" s="6">
        <v>1</v>
      </c>
      <c r="H50" s="1">
        <v>55</v>
      </c>
      <c r="I50" s="1"/>
      <c r="J50" s="1">
        <v>65.798000000000002</v>
      </c>
      <c r="K50" s="1">
        <f t="shared" si="11"/>
        <v>-1.7079999999999984</v>
      </c>
      <c r="L50" s="1"/>
      <c r="M50" s="1"/>
      <c r="N50" s="1">
        <v>12.58740000000004</v>
      </c>
      <c r="O50" s="1">
        <v>63.87</v>
      </c>
      <c r="P50" s="1">
        <f t="shared" si="4"/>
        <v>12.818000000000001</v>
      </c>
      <c r="Q50" s="5"/>
      <c r="R50" s="5"/>
      <c r="S50" s="1"/>
      <c r="T50" s="1">
        <f t="shared" si="6"/>
        <v>11.273708846934001</v>
      </c>
      <c r="U50" s="1">
        <f t="shared" si="7"/>
        <v>11.273708846934001</v>
      </c>
      <c r="V50" s="1">
        <v>15.230399999999999</v>
      </c>
      <c r="W50" s="1">
        <v>12.8264</v>
      </c>
      <c r="X50" s="1">
        <v>14.095000000000001</v>
      </c>
      <c r="Y50" s="1">
        <v>13.905799999999999</v>
      </c>
      <c r="Z50" s="1">
        <v>15.3142</v>
      </c>
      <c r="AA50" s="1">
        <v>11.658200000000001</v>
      </c>
      <c r="AB50" s="1"/>
      <c r="AC50" s="1">
        <f t="shared" si="12"/>
        <v>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84</v>
      </c>
      <c r="B51" s="1" t="s">
        <v>32</v>
      </c>
      <c r="C51" s="1">
        <v>111.146</v>
      </c>
      <c r="D51" s="1">
        <v>194.30199999999999</v>
      </c>
      <c r="E51" s="1">
        <v>177.3</v>
      </c>
      <c r="F51" s="1">
        <v>100.23099999999999</v>
      </c>
      <c r="G51" s="6">
        <v>1</v>
      </c>
      <c r="H51" s="1">
        <v>40</v>
      </c>
      <c r="I51" s="1"/>
      <c r="J51" s="1">
        <v>177.37</v>
      </c>
      <c r="K51" s="1">
        <f t="shared" si="11"/>
        <v>-6.9999999999993179E-2</v>
      </c>
      <c r="L51" s="1"/>
      <c r="M51" s="1"/>
      <c r="N51" s="1"/>
      <c r="O51" s="1">
        <v>281.76639999999992</v>
      </c>
      <c r="P51" s="1">
        <f t="shared" si="4"/>
        <v>35.46</v>
      </c>
      <c r="Q51" s="5">
        <v>10</v>
      </c>
      <c r="R51" s="5"/>
      <c r="S51" s="1"/>
      <c r="T51" s="1">
        <f t="shared" si="6"/>
        <v>11.054636209813872</v>
      </c>
      <c r="U51" s="1">
        <f t="shared" si="7"/>
        <v>10.772628313592778</v>
      </c>
      <c r="V51" s="1">
        <v>45.852999999999987</v>
      </c>
      <c r="W51" s="1">
        <v>51.592399999999998</v>
      </c>
      <c r="X51" s="1">
        <v>63.230999999999987</v>
      </c>
      <c r="Y51" s="1">
        <v>61.120399999999997</v>
      </c>
      <c r="Z51" s="1">
        <v>49.708799999999997</v>
      </c>
      <c r="AA51" s="1">
        <v>53.397799999999997</v>
      </c>
      <c r="AB51" s="1" t="s">
        <v>85</v>
      </c>
      <c r="AC51" s="1">
        <f t="shared" si="12"/>
        <v>10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86</v>
      </c>
      <c r="B52" s="1" t="s">
        <v>38</v>
      </c>
      <c r="C52" s="1">
        <v>530</v>
      </c>
      <c r="D52" s="1">
        <v>720</v>
      </c>
      <c r="E52" s="1">
        <v>513</v>
      </c>
      <c r="F52" s="1">
        <v>641</v>
      </c>
      <c r="G52" s="6">
        <v>0.4</v>
      </c>
      <c r="H52" s="1">
        <v>45</v>
      </c>
      <c r="I52" s="1"/>
      <c r="J52" s="1">
        <v>521</v>
      </c>
      <c r="K52" s="1">
        <f t="shared" si="11"/>
        <v>-8</v>
      </c>
      <c r="L52" s="1"/>
      <c r="M52" s="1"/>
      <c r="N52" s="1"/>
      <c r="O52" s="1">
        <v>188.9999999999998</v>
      </c>
      <c r="P52" s="1">
        <f t="shared" si="4"/>
        <v>102.6</v>
      </c>
      <c r="Q52" s="5">
        <v>250</v>
      </c>
      <c r="R52" s="5"/>
      <c r="S52" s="1"/>
      <c r="T52" s="1">
        <f t="shared" si="6"/>
        <v>10.526315789473683</v>
      </c>
      <c r="U52" s="1">
        <f t="shared" si="7"/>
        <v>8.0896686159844045</v>
      </c>
      <c r="V52" s="1">
        <v>102</v>
      </c>
      <c r="W52" s="1">
        <v>100.4</v>
      </c>
      <c r="X52" s="1">
        <v>121.4</v>
      </c>
      <c r="Y52" s="1">
        <v>132.19999999999999</v>
      </c>
      <c r="Z52" s="1">
        <v>122.2</v>
      </c>
      <c r="AA52" s="1">
        <v>124.2</v>
      </c>
      <c r="AB52" s="1"/>
      <c r="AC52" s="1">
        <f t="shared" si="12"/>
        <v>100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87</v>
      </c>
      <c r="B53" s="1" t="s">
        <v>32</v>
      </c>
      <c r="C53" s="1">
        <v>20.824999999999999</v>
      </c>
      <c r="D53" s="1"/>
      <c r="E53" s="1">
        <v>0.08</v>
      </c>
      <c r="F53" s="1">
        <v>19.786000000000001</v>
      </c>
      <c r="G53" s="6">
        <v>0</v>
      </c>
      <c r="H53" s="1">
        <v>40</v>
      </c>
      <c r="I53" s="1"/>
      <c r="J53" s="1">
        <v>2.09</v>
      </c>
      <c r="K53" s="1">
        <f t="shared" si="11"/>
        <v>-2.0099999999999998</v>
      </c>
      <c r="L53" s="1"/>
      <c r="M53" s="1"/>
      <c r="N53" s="1"/>
      <c r="O53" s="1"/>
      <c r="P53" s="1">
        <f t="shared" si="4"/>
        <v>1.6E-2</v>
      </c>
      <c r="Q53" s="5"/>
      <c r="R53" s="5"/>
      <c r="S53" s="1"/>
      <c r="T53" s="1">
        <f t="shared" si="6"/>
        <v>1236.625</v>
      </c>
      <c r="U53" s="1">
        <f t="shared" si="7"/>
        <v>1236.625</v>
      </c>
      <c r="V53" s="1">
        <v>0.2</v>
      </c>
      <c r="W53" s="1">
        <v>0.41180000000000011</v>
      </c>
      <c r="X53" s="1">
        <v>2.1539999999999999</v>
      </c>
      <c r="Y53" s="1">
        <v>2.3477999999999999</v>
      </c>
      <c r="Z53" s="1">
        <v>0.57899999999999996</v>
      </c>
      <c r="AA53" s="1">
        <v>0.57919999999999994</v>
      </c>
      <c r="AB53" s="1" t="s">
        <v>39</v>
      </c>
      <c r="AC53" s="1">
        <f t="shared" si="12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88</v>
      </c>
      <c r="B54" s="1" t="s">
        <v>38</v>
      </c>
      <c r="C54" s="1">
        <v>97</v>
      </c>
      <c r="D54" s="1">
        <v>1</v>
      </c>
      <c r="E54" s="1">
        <v>29</v>
      </c>
      <c r="F54" s="1"/>
      <c r="G54" s="6">
        <v>0.35</v>
      </c>
      <c r="H54" s="1">
        <v>45</v>
      </c>
      <c r="I54" s="1"/>
      <c r="J54" s="1">
        <v>32</v>
      </c>
      <c r="K54" s="1">
        <f t="shared" si="11"/>
        <v>-3</v>
      </c>
      <c r="L54" s="1"/>
      <c r="M54" s="1"/>
      <c r="N54" s="1"/>
      <c r="O54" s="1">
        <v>71.599999999999994</v>
      </c>
      <c r="P54" s="1">
        <f t="shared" si="4"/>
        <v>5.8</v>
      </c>
      <c r="Q54" s="5">
        <v>10</v>
      </c>
      <c r="R54" s="5"/>
      <c r="S54" s="1"/>
      <c r="T54" s="1">
        <f t="shared" si="6"/>
        <v>14.068965517241379</v>
      </c>
      <c r="U54" s="1">
        <f t="shared" si="7"/>
        <v>12.344827586206897</v>
      </c>
      <c r="V54" s="1">
        <v>11.6</v>
      </c>
      <c r="W54" s="1">
        <v>6.8</v>
      </c>
      <c r="X54" s="1">
        <v>6.4</v>
      </c>
      <c r="Y54" s="1">
        <v>8.4</v>
      </c>
      <c r="Z54" s="1">
        <v>10</v>
      </c>
      <c r="AA54" s="1">
        <v>9.4</v>
      </c>
      <c r="AB54" s="1"/>
      <c r="AC54" s="1">
        <f t="shared" si="12"/>
        <v>3.5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3" t="s">
        <v>89</v>
      </c>
      <c r="B55" s="1" t="s">
        <v>32</v>
      </c>
      <c r="C55" s="1">
        <v>256.05200000000002</v>
      </c>
      <c r="D55" s="1">
        <v>381.33699999999999</v>
      </c>
      <c r="E55" s="12">
        <f>165.796+E37</f>
        <v>357.04700000000003</v>
      </c>
      <c r="F55" s="12">
        <f>392.694+F37</f>
        <v>650.322</v>
      </c>
      <c r="G55" s="6">
        <v>1</v>
      </c>
      <c r="H55" s="1">
        <v>40</v>
      </c>
      <c r="I55" s="1"/>
      <c r="J55" s="1">
        <v>155.166</v>
      </c>
      <c r="K55" s="1">
        <f t="shared" si="11"/>
        <v>201.88100000000003</v>
      </c>
      <c r="L55" s="1"/>
      <c r="M55" s="1"/>
      <c r="N55" s="1"/>
      <c r="O55" s="1">
        <v>107.3882</v>
      </c>
      <c r="P55" s="1">
        <f t="shared" si="4"/>
        <v>71.409400000000005</v>
      </c>
      <c r="Q55" s="5">
        <f t="shared" ref="Q55" si="14">11*P55-O55-N55-F55</f>
        <v>27.79320000000007</v>
      </c>
      <c r="R55" s="5"/>
      <c r="S55" s="1"/>
      <c r="T55" s="1">
        <f t="shared" si="6"/>
        <v>11</v>
      </c>
      <c r="U55" s="1">
        <f t="shared" si="7"/>
        <v>10.610790736233604</v>
      </c>
      <c r="V55" s="1">
        <v>87.01</v>
      </c>
      <c r="W55" s="1">
        <v>88.317399999999992</v>
      </c>
      <c r="X55" s="1">
        <v>101.0956</v>
      </c>
      <c r="Y55" s="1">
        <v>96.027999999999992</v>
      </c>
      <c r="Z55" s="1">
        <v>82.742800000000003</v>
      </c>
      <c r="AA55" s="1">
        <v>79.828800000000001</v>
      </c>
      <c r="AB55" s="13" t="s">
        <v>90</v>
      </c>
      <c r="AC55" s="1">
        <f t="shared" si="12"/>
        <v>27.79320000000007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91</v>
      </c>
      <c r="B56" s="1" t="s">
        <v>38</v>
      </c>
      <c r="C56" s="1">
        <v>106</v>
      </c>
      <c r="D56" s="1"/>
      <c r="E56" s="1">
        <v>28</v>
      </c>
      <c r="F56" s="1">
        <v>64</v>
      </c>
      <c r="G56" s="6">
        <v>0</v>
      </c>
      <c r="H56" s="1">
        <v>60</v>
      </c>
      <c r="I56" s="1"/>
      <c r="J56" s="1">
        <v>28</v>
      </c>
      <c r="K56" s="1">
        <f t="shared" si="11"/>
        <v>0</v>
      </c>
      <c r="L56" s="1"/>
      <c r="M56" s="1"/>
      <c r="N56" s="1"/>
      <c r="O56" s="1"/>
      <c r="P56" s="1">
        <f t="shared" si="4"/>
        <v>5.6</v>
      </c>
      <c r="Q56" s="5"/>
      <c r="R56" s="5"/>
      <c r="S56" s="1"/>
      <c r="T56" s="1">
        <f t="shared" si="6"/>
        <v>11.428571428571429</v>
      </c>
      <c r="U56" s="1">
        <f t="shared" si="7"/>
        <v>11.428571428571429</v>
      </c>
      <c r="V56" s="1">
        <v>6.2</v>
      </c>
      <c r="W56" s="1">
        <v>7.4</v>
      </c>
      <c r="X56" s="1">
        <v>3</v>
      </c>
      <c r="Y56" s="1">
        <v>1.4</v>
      </c>
      <c r="Z56" s="1">
        <v>4.5999999999999996</v>
      </c>
      <c r="AA56" s="1">
        <v>11</v>
      </c>
      <c r="AB56" s="1" t="s">
        <v>39</v>
      </c>
      <c r="AC56" s="1">
        <f t="shared" si="12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92</v>
      </c>
      <c r="B57" s="1" t="s">
        <v>38</v>
      </c>
      <c r="C57" s="1">
        <v>37</v>
      </c>
      <c r="D57" s="1">
        <v>20</v>
      </c>
      <c r="E57" s="1">
        <v>23</v>
      </c>
      <c r="F57" s="1">
        <v>31</v>
      </c>
      <c r="G57" s="6">
        <v>0.1</v>
      </c>
      <c r="H57" s="1">
        <v>730</v>
      </c>
      <c r="I57" s="1"/>
      <c r="J57" s="1">
        <v>23</v>
      </c>
      <c r="K57" s="1">
        <f t="shared" si="11"/>
        <v>0</v>
      </c>
      <c r="L57" s="1"/>
      <c r="M57" s="1"/>
      <c r="N57" s="1"/>
      <c r="O57" s="1"/>
      <c r="P57" s="1">
        <f t="shared" si="4"/>
        <v>4.5999999999999996</v>
      </c>
      <c r="Q57" s="5">
        <f t="shared" ref="Q57:Q60" si="15">11*P57-O57-N57-F57</f>
        <v>19.599999999999994</v>
      </c>
      <c r="R57" s="5"/>
      <c r="S57" s="1"/>
      <c r="T57" s="1">
        <f t="shared" si="6"/>
        <v>11</v>
      </c>
      <c r="U57" s="1">
        <f t="shared" si="7"/>
        <v>6.7391304347826093</v>
      </c>
      <c r="V57" s="1">
        <v>1</v>
      </c>
      <c r="W57" s="1">
        <v>0.2</v>
      </c>
      <c r="X57" s="1">
        <v>0.6</v>
      </c>
      <c r="Y57" s="1">
        <v>0.6</v>
      </c>
      <c r="Z57" s="1">
        <v>0</v>
      </c>
      <c r="AA57" s="1">
        <v>0</v>
      </c>
      <c r="AB57" s="1" t="s">
        <v>149</v>
      </c>
      <c r="AC57" s="1">
        <f t="shared" si="12"/>
        <v>1.9599999999999995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93</v>
      </c>
      <c r="B58" s="1" t="s">
        <v>38</v>
      </c>
      <c r="C58" s="1">
        <v>332</v>
      </c>
      <c r="D58" s="1"/>
      <c r="E58" s="1">
        <v>216</v>
      </c>
      <c r="F58" s="1">
        <v>78</v>
      </c>
      <c r="G58" s="6">
        <v>0.4</v>
      </c>
      <c r="H58" s="1">
        <v>40</v>
      </c>
      <c r="I58" s="1"/>
      <c r="J58" s="1">
        <v>230</v>
      </c>
      <c r="K58" s="1">
        <f t="shared" si="11"/>
        <v>-14</v>
      </c>
      <c r="L58" s="1"/>
      <c r="M58" s="1"/>
      <c r="N58" s="1">
        <v>12</v>
      </c>
      <c r="O58" s="1">
        <v>250.4</v>
      </c>
      <c r="P58" s="1">
        <f t="shared" si="4"/>
        <v>43.2</v>
      </c>
      <c r="Q58" s="5">
        <v>120</v>
      </c>
      <c r="R58" s="5"/>
      <c r="S58" s="1"/>
      <c r="T58" s="1">
        <f t="shared" si="6"/>
        <v>10.657407407407407</v>
      </c>
      <c r="U58" s="1">
        <f t="shared" si="7"/>
        <v>7.8796296296296289</v>
      </c>
      <c r="V58" s="1">
        <v>40.4</v>
      </c>
      <c r="W58" s="1">
        <v>28</v>
      </c>
      <c r="X58" s="1">
        <v>31.2</v>
      </c>
      <c r="Y58" s="1">
        <v>33.799999999999997</v>
      </c>
      <c r="Z58" s="1">
        <v>37.6</v>
      </c>
      <c r="AA58" s="1">
        <v>52.4</v>
      </c>
      <c r="AB58" s="1"/>
      <c r="AC58" s="1">
        <f t="shared" si="12"/>
        <v>48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94</v>
      </c>
      <c r="B59" s="1" t="s">
        <v>38</v>
      </c>
      <c r="C59" s="1">
        <v>301</v>
      </c>
      <c r="D59" s="1"/>
      <c r="E59" s="1">
        <v>28</v>
      </c>
      <c r="F59" s="1">
        <v>256</v>
      </c>
      <c r="G59" s="6">
        <v>0.4</v>
      </c>
      <c r="H59" s="1">
        <v>40</v>
      </c>
      <c r="I59" s="1"/>
      <c r="J59" s="1">
        <v>32</v>
      </c>
      <c r="K59" s="1">
        <f t="shared" si="11"/>
        <v>-4</v>
      </c>
      <c r="L59" s="1"/>
      <c r="M59" s="1"/>
      <c r="N59" s="1"/>
      <c r="O59" s="1"/>
      <c r="P59" s="1">
        <f t="shared" si="4"/>
        <v>5.6</v>
      </c>
      <c r="Q59" s="5"/>
      <c r="R59" s="5"/>
      <c r="S59" s="1"/>
      <c r="T59" s="1">
        <f t="shared" si="6"/>
        <v>45.714285714285715</v>
      </c>
      <c r="U59" s="1">
        <f t="shared" si="7"/>
        <v>45.714285714285715</v>
      </c>
      <c r="V59" s="1">
        <v>10</v>
      </c>
      <c r="W59" s="1">
        <v>18.399999999999999</v>
      </c>
      <c r="X59" s="1">
        <v>11.6</v>
      </c>
      <c r="Y59" s="1">
        <v>12.4</v>
      </c>
      <c r="Z59" s="1">
        <v>34.200000000000003</v>
      </c>
      <c r="AA59" s="1">
        <v>30</v>
      </c>
      <c r="AB59" s="14" t="s">
        <v>46</v>
      </c>
      <c r="AC59" s="1">
        <f t="shared" si="12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95</v>
      </c>
      <c r="B60" s="1" t="s">
        <v>38</v>
      </c>
      <c r="C60" s="1">
        <v>76</v>
      </c>
      <c r="D60" s="1"/>
      <c r="E60" s="1">
        <v>29</v>
      </c>
      <c r="F60" s="1">
        <v>45</v>
      </c>
      <c r="G60" s="6">
        <v>0.35</v>
      </c>
      <c r="H60" s="1">
        <v>35</v>
      </c>
      <c r="I60" s="1"/>
      <c r="J60" s="1">
        <v>29</v>
      </c>
      <c r="K60" s="1">
        <f t="shared" si="11"/>
        <v>0</v>
      </c>
      <c r="L60" s="1"/>
      <c r="M60" s="1"/>
      <c r="N60" s="1"/>
      <c r="O60" s="1"/>
      <c r="P60" s="1">
        <f t="shared" si="4"/>
        <v>5.8</v>
      </c>
      <c r="Q60" s="5">
        <f t="shared" si="15"/>
        <v>18.799999999999997</v>
      </c>
      <c r="R60" s="5"/>
      <c r="S60" s="1"/>
      <c r="T60" s="1">
        <f t="shared" si="6"/>
        <v>11</v>
      </c>
      <c r="U60" s="1">
        <f t="shared" si="7"/>
        <v>7.7586206896551726</v>
      </c>
      <c r="V60" s="1">
        <v>5.8</v>
      </c>
      <c r="W60" s="1">
        <v>4.4000000000000004</v>
      </c>
      <c r="X60" s="1">
        <v>2</v>
      </c>
      <c r="Y60" s="1">
        <v>0.4</v>
      </c>
      <c r="Z60" s="1">
        <v>3.4</v>
      </c>
      <c r="AA60" s="1">
        <v>7.8</v>
      </c>
      <c r="AB60" s="1"/>
      <c r="AC60" s="1">
        <f t="shared" si="12"/>
        <v>6.5799999999999983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96</v>
      </c>
      <c r="B61" s="1" t="s">
        <v>32</v>
      </c>
      <c r="C61" s="1">
        <v>75.308000000000007</v>
      </c>
      <c r="D61" s="1"/>
      <c r="E61" s="1">
        <v>24.931999999999999</v>
      </c>
      <c r="F61" s="1">
        <v>44.820999999999998</v>
      </c>
      <c r="G61" s="6">
        <v>0</v>
      </c>
      <c r="H61" s="1">
        <v>30</v>
      </c>
      <c r="I61" s="1"/>
      <c r="J61" s="1">
        <v>24.812999999999999</v>
      </c>
      <c r="K61" s="1">
        <f t="shared" si="11"/>
        <v>0.11899999999999977</v>
      </c>
      <c r="L61" s="1"/>
      <c r="M61" s="1"/>
      <c r="N61" s="1"/>
      <c r="O61" s="1"/>
      <c r="P61" s="1">
        <f t="shared" si="4"/>
        <v>4.9863999999999997</v>
      </c>
      <c r="Q61" s="5"/>
      <c r="R61" s="5"/>
      <c r="S61" s="1"/>
      <c r="T61" s="1">
        <f t="shared" si="6"/>
        <v>8.9886491256216914</v>
      </c>
      <c r="U61" s="1">
        <f t="shared" si="7"/>
        <v>8.9886491256216914</v>
      </c>
      <c r="V61" s="1">
        <v>4.1470000000000002</v>
      </c>
      <c r="W61" s="1">
        <v>4.9062000000000001</v>
      </c>
      <c r="X61" s="1">
        <v>1.089</v>
      </c>
      <c r="Y61" s="1">
        <v>0.54139999999999999</v>
      </c>
      <c r="Z61" s="1">
        <v>7.0879999999999992</v>
      </c>
      <c r="AA61" s="1">
        <v>4.4718</v>
      </c>
      <c r="AB61" s="1" t="s">
        <v>39</v>
      </c>
      <c r="AC61" s="1">
        <f t="shared" si="12"/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97</v>
      </c>
      <c r="B62" s="1" t="s">
        <v>32</v>
      </c>
      <c r="C62" s="1">
        <v>22.911000000000001</v>
      </c>
      <c r="D62" s="1">
        <v>190.05500000000001</v>
      </c>
      <c r="E62" s="1">
        <v>30.869</v>
      </c>
      <c r="F62" s="1">
        <v>171.21199999999999</v>
      </c>
      <c r="G62" s="6">
        <v>1</v>
      </c>
      <c r="H62" s="1">
        <v>40</v>
      </c>
      <c r="I62" s="1"/>
      <c r="J62" s="1">
        <v>35.982999999999997</v>
      </c>
      <c r="K62" s="1">
        <f t="shared" si="11"/>
        <v>-5.1139999999999972</v>
      </c>
      <c r="L62" s="1"/>
      <c r="M62" s="1"/>
      <c r="N62" s="1"/>
      <c r="O62" s="1"/>
      <c r="P62" s="1">
        <f t="shared" si="4"/>
        <v>6.1738</v>
      </c>
      <c r="Q62" s="5"/>
      <c r="R62" s="5"/>
      <c r="S62" s="1"/>
      <c r="T62" s="1">
        <f t="shared" si="6"/>
        <v>27.732028896303735</v>
      </c>
      <c r="U62" s="1">
        <f t="shared" si="7"/>
        <v>27.732028896303735</v>
      </c>
      <c r="V62" s="1">
        <v>7.4251999999999994</v>
      </c>
      <c r="W62" s="1">
        <v>6.8874000000000004</v>
      </c>
      <c r="X62" s="1">
        <v>16.9526</v>
      </c>
      <c r="Y62" s="1">
        <v>16.783200000000001</v>
      </c>
      <c r="Z62" s="1">
        <v>5.4214000000000002</v>
      </c>
      <c r="AA62" s="1">
        <v>1.792</v>
      </c>
      <c r="AB62" s="14" t="s">
        <v>46</v>
      </c>
      <c r="AC62" s="1">
        <f t="shared" si="12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98</v>
      </c>
      <c r="B63" s="1" t="s">
        <v>32</v>
      </c>
      <c r="C63" s="1">
        <v>145.03899999999999</v>
      </c>
      <c r="D63" s="1">
        <v>196.327</v>
      </c>
      <c r="E63" s="1">
        <v>147.71600000000001</v>
      </c>
      <c r="F63" s="1">
        <v>151.82599999999999</v>
      </c>
      <c r="G63" s="6">
        <v>1</v>
      </c>
      <c r="H63" s="1">
        <v>50</v>
      </c>
      <c r="I63" s="1"/>
      <c r="J63" s="1">
        <v>147.614</v>
      </c>
      <c r="K63" s="1">
        <f t="shared" si="11"/>
        <v>0.10200000000000387</v>
      </c>
      <c r="L63" s="1"/>
      <c r="M63" s="1"/>
      <c r="N63" s="1"/>
      <c r="O63" s="1">
        <v>93.672399999999996</v>
      </c>
      <c r="P63" s="1">
        <f t="shared" si="4"/>
        <v>29.543200000000002</v>
      </c>
      <c r="Q63" s="5">
        <v>65</v>
      </c>
      <c r="R63" s="5"/>
      <c r="S63" s="1"/>
      <c r="T63" s="1">
        <f t="shared" si="6"/>
        <v>10.509978607598363</v>
      </c>
      <c r="U63" s="1">
        <f t="shared" si="7"/>
        <v>8.3098107178640088</v>
      </c>
      <c r="V63" s="1">
        <v>28.776800000000001</v>
      </c>
      <c r="W63" s="1">
        <v>23.026599999999998</v>
      </c>
      <c r="X63" s="1">
        <v>27.184000000000001</v>
      </c>
      <c r="Y63" s="1">
        <v>26.140599999999999</v>
      </c>
      <c r="Z63" s="1">
        <v>25.981999999999999</v>
      </c>
      <c r="AA63" s="1">
        <v>19.416799999999999</v>
      </c>
      <c r="AB63" s="1"/>
      <c r="AC63" s="1">
        <f t="shared" si="12"/>
        <v>65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99</v>
      </c>
      <c r="B64" s="1" t="s">
        <v>32</v>
      </c>
      <c r="C64" s="1">
        <v>24.853000000000002</v>
      </c>
      <c r="D64" s="1">
        <v>118.807</v>
      </c>
      <c r="E64" s="1">
        <v>30.867999999999999</v>
      </c>
      <c r="F64" s="1">
        <v>95.653000000000006</v>
      </c>
      <c r="G64" s="6">
        <v>1</v>
      </c>
      <c r="H64" s="1">
        <v>50</v>
      </c>
      <c r="I64" s="1"/>
      <c r="J64" s="1">
        <v>30.635999999999999</v>
      </c>
      <c r="K64" s="1">
        <f t="shared" si="11"/>
        <v>0.23199999999999932</v>
      </c>
      <c r="L64" s="1"/>
      <c r="M64" s="1"/>
      <c r="N64" s="1"/>
      <c r="O64" s="1"/>
      <c r="P64" s="1">
        <f t="shared" si="4"/>
        <v>6.1735999999999995</v>
      </c>
      <c r="Q64" s="5"/>
      <c r="R64" s="5"/>
      <c r="S64" s="1"/>
      <c r="T64" s="1">
        <f t="shared" si="6"/>
        <v>15.493877154334587</v>
      </c>
      <c r="U64" s="1">
        <f t="shared" si="7"/>
        <v>15.493877154334587</v>
      </c>
      <c r="V64" s="1">
        <v>8.4174000000000007</v>
      </c>
      <c r="W64" s="1">
        <v>7.1201999999999996</v>
      </c>
      <c r="X64" s="1">
        <v>10.918200000000001</v>
      </c>
      <c r="Y64" s="1">
        <v>11.4656</v>
      </c>
      <c r="Z64" s="1">
        <v>7.3977999999999993</v>
      </c>
      <c r="AA64" s="1">
        <v>6.670399999999999</v>
      </c>
      <c r="AB64" s="1"/>
      <c r="AC64" s="1">
        <f t="shared" si="12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100</v>
      </c>
      <c r="B65" s="1" t="s">
        <v>38</v>
      </c>
      <c r="C65" s="1">
        <v>232</v>
      </c>
      <c r="D65" s="1">
        <v>972</v>
      </c>
      <c r="E65" s="1">
        <v>602</v>
      </c>
      <c r="F65" s="1">
        <v>488</v>
      </c>
      <c r="G65" s="6">
        <v>0.4</v>
      </c>
      <c r="H65" s="1">
        <v>40</v>
      </c>
      <c r="I65" s="1"/>
      <c r="J65" s="1">
        <v>602</v>
      </c>
      <c r="K65" s="1">
        <f t="shared" si="11"/>
        <v>0</v>
      </c>
      <c r="L65" s="1"/>
      <c r="M65" s="1"/>
      <c r="N65" s="1">
        <v>27.200000000000049</v>
      </c>
      <c r="O65" s="1">
        <v>320</v>
      </c>
      <c r="P65" s="1">
        <f t="shared" si="4"/>
        <v>120.4</v>
      </c>
      <c r="Q65" s="5">
        <v>450</v>
      </c>
      <c r="R65" s="5"/>
      <c r="S65" s="1"/>
      <c r="T65" s="1">
        <f t="shared" si="6"/>
        <v>10.674418604651162</v>
      </c>
      <c r="U65" s="1">
        <f t="shared" si="7"/>
        <v>6.9368770764119603</v>
      </c>
      <c r="V65" s="1">
        <v>109</v>
      </c>
      <c r="W65" s="1">
        <v>100.8</v>
      </c>
      <c r="X65" s="1">
        <v>118.4</v>
      </c>
      <c r="Y65" s="1">
        <v>125.4</v>
      </c>
      <c r="Z65" s="1">
        <v>96.2</v>
      </c>
      <c r="AA65" s="1">
        <v>107</v>
      </c>
      <c r="AB65" s="1"/>
      <c r="AC65" s="1">
        <f t="shared" si="12"/>
        <v>180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101</v>
      </c>
      <c r="B66" s="1" t="s">
        <v>38</v>
      </c>
      <c r="C66" s="1">
        <v>359</v>
      </c>
      <c r="D66" s="1">
        <v>252</v>
      </c>
      <c r="E66" s="1">
        <v>454</v>
      </c>
      <c r="F66" s="1">
        <v>59</v>
      </c>
      <c r="G66" s="6">
        <v>0.4</v>
      </c>
      <c r="H66" s="1">
        <v>40</v>
      </c>
      <c r="I66" s="1"/>
      <c r="J66" s="1">
        <v>495</v>
      </c>
      <c r="K66" s="1">
        <f t="shared" si="11"/>
        <v>-41</v>
      </c>
      <c r="L66" s="1"/>
      <c r="M66" s="1"/>
      <c r="N66" s="1">
        <v>289.8</v>
      </c>
      <c r="O66" s="1">
        <v>275.40000000000009</v>
      </c>
      <c r="P66" s="1">
        <f t="shared" si="4"/>
        <v>90.8</v>
      </c>
      <c r="Q66" s="5">
        <v>340</v>
      </c>
      <c r="R66" s="5"/>
      <c r="S66" s="1"/>
      <c r="T66" s="1">
        <f t="shared" si="6"/>
        <v>10.618942731277533</v>
      </c>
      <c r="U66" s="1">
        <f t="shared" si="7"/>
        <v>6.8744493392070494</v>
      </c>
      <c r="V66" s="1">
        <v>82.4</v>
      </c>
      <c r="W66" s="1">
        <v>82.6</v>
      </c>
      <c r="X66" s="1">
        <v>66.400000000000006</v>
      </c>
      <c r="Y66" s="1">
        <v>58.4</v>
      </c>
      <c r="Z66" s="1">
        <v>74.8</v>
      </c>
      <c r="AA66" s="1">
        <v>86.4</v>
      </c>
      <c r="AB66" s="1"/>
      <c r="AC66" s="1">
        <f t="shared" si="12"/>
        <v>136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3" t="s">
        <v>102</v>
      </c>
      <c r="B67" s="1" t="s">
        <v>38</v>
      </c>
      <c r="C67" s="1"/>
      <c r="D67" s="1">
        <v>6</v>
      </c>
      <c r="E67" s="12">
        <v>6</v>
      </c>
      <c r="F67" s="1"/>
      <c r="G67" s="6">
        <v>0</v>
      </c>
      <c r="H67" s="1" t="e">
        <v>#N/A</v>
      </c>
      <c r="I67" s="1"/>
      <c r="J67" s="1">
        <v>6</v>
      </c>
      <c r="K67" s="1">
        <f t="shared" si="11"/>
        <v>0</v>
      </c>
      <c r="L67" s="1"/>
      <c r="M67" s="1"/>
      <c r="N67" s="1"/>
      <c r="O67" s="1"/>
      <c r="P67" s="1">
        <f t="shared" si="4"/>
        <v>1.2</v>
      </c>
      <c r="Q67" s="5"/>
      <c r="R67" s="5"/>
      <c r="S67" s="1"/>
      <c r="T67" s="1">
        <f t="shared" si="6"/>
        <v>0</v>
      </c>
      <c r="U67" s="1">
        <f t="shared" si="7"/>
        <v>0</v>
      </c>
      <c r="V67" s="1">
        <v>1.2</v>
      </c>
      <c r="W67" s="1">
        <v>3.6</v>
      </c>
      <c r="X67" s="1">
        <v>1.2</v>
      </c>
      <c r="Y67" s="1">
        <v>1.2</v>
      </c>
      <c r="Z67" s="1">
        <v>2.4</v>
      </c>
      <c r="AA67" s="1">
        <v>2.4</v>
      </c>
      <c r="AB67" s="13" t="s">
        <v>103</v>
      </c>
      <c r="AC67" s="1">
        <f t="shared" si="12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3" t="s">
        <v>104</v>
      </c>
      <c r="B68" s="1" t="s">
        <v>38</v>
      </c>
      <c r="C68" s="1">
        <v>75</v>
      </c>
      <c r="D68" s="1">
        <v>210</v>
      </c>
      <c r="E68" s="12">
        <f>182+E67</f>
        <v>188</v>
      </c>
      <c r="F68" s="1">
        <v>74</v>
      </c>
      <c r="G68" s="6">
        <v>0.4</v>
      </c>
      <c r="H68" s="1">
        <v>40</v>
      </c>
      <c r="I68" s="1"/>
      <c r="J68" s="1">
        <v>185</v>
      </c>
      <c r="K68" s="1">
        <f t="shared" si="11"/>
        <v>3</v>
      </c>
      <c r="L68" s="1"/>
      <c r="M68" s="1"/>
      <c r="N68" s="1">
        <v>20</v>
      </c>
      <c r="O68" s="1">
        <v>88</v>
      </c>
      <c r="P68" s="1">
        <f t="shared" si="4"/>
        <v>37.6</v>
      </c>
      <c r="Q68" s="5">
        <f t="shared" ref="Q68:Q70" si="16">11*P68-O68-N68-F68</f>
        <v>231.60000000000002</v>
      </c>
      <c r="R68" s="5"/>
      <c r="S68" s="1"/>
      <c r="T68" s="1">
        <f t="shared" si="6"/>
        <v>11</v>
      </c>
      <c r="U68" s="1">
        <f t="shared" si="7"/>
        <v>4.8404255319148932</v>
      </c>
      <c r="V68" s="1">
        <v>26.4</v>
      </c>
      <c r="W68" s="1">
        <v>25.2</v>
      </c>
      <c r="X68" s="1">
        <v>28.4</v>
      </c>
      <c r="Y68" s="1">
        <v>29.8</v>
      </c>
      <c r="Z68" s="1">
        <v>26</v>
      </c>
      <c r="AA68" s="1">
        <v>25.2</v>
      </c>
      <c r="AB68" s="13" t="s">
        <v>105</v>
      </c>
      <c r="AC68" s="1">
        <f t="shared" si="12"/>
        <v>92.640000000000015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106</v>
      </c>
      <c r="B69" s="1" t="s">
        <v>32</v>
      </c>
      <c r="C69" s="1">
        <v>176.375</v>
      </c>
      <c r="D69" s="1">
        <v>718.678</v>
      </c>
      <c r="E69" s="1">
        <v>327.07100000000003</v>
      </c>
      <c r="F69" s="1">
        <v>500.58499999999998</v>
      </c>
      <c r="G69" s="6">
        <v>1</v>
      </c>
      <c r="H69" s="1">
        <v>40</v>
      </c>
      <c r="I69" s="1"/>
      <c r="J69" s="1">
        <v>324.51499999999999</v>
      </c>
      <c r="K69" s="1">
        <f t="shared" si="11"/>
        <v>2.55600000000004</v>
      </c>
      <c r="L69" s="1"/>
      <c r="M69" s="1"/>
      <c r="N69" s="1"/>
      <c r="O69" s="1">
        <v>39.955000000000041</v>
      </c>
      <c r="P69" s="1">
        <f t="shared" si="4"/>
        <v>65.414200000000008</v>
      </c>
      <c r="Q69" s="5">
        <f t="shared" si="16"/>
        <v>179.01620000000008</v>
      </c>
      <c r="R69" s="5"/>
      <c r="S69" s="1"/>
      <c r="T69" s="1">
        <f t="shared" si="6"/>
        <v>10.999999999999998</v>
      </c>
      <c r="U69" s="1">
        <f t="shared" si="7"/>
        <v>8.2633434330772193</v>
      </c>
      <c r="V69" s="1">
        <v>64.280999999999992</v>
      </c>
      <c r="W69" s="1">
        <v>59.437800000000003</v>
      </c>
      <c r="X69" s="1">
        <v>79.455999999999989</v>
      </c>
      <c r="Y69" s="1">
        <v>77.432000000000002</v>
      </c>
      <c r="Z69" s="1">
        <v>60.6006</v>
      </c>
      <c r="AA69" s="1">
        <v>58.591200000000001</v>
      </c>
      <c r="AB69" s="1"/>
      <c r="AC69" s="1">
        <f t="shared" si="12"/>
        <v>179.01620000000008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107</v>
      </c>
      <c r="B70" s="1" t="s">
        <v>32</v>
      </c>
      <c r="C70" s="1">
        <v>181.09100000000001</v>
      </c>
      <c r="D70" s="1">
        <v>606.93200000000002</v>
      </c>
      <c r="E70" s="1">
        <v>253.66200000000001</v>
      </c>
      <c r="F70" s="1">
        <v>471.88400000000001</v>
      </c>
      <c r="G70" s="6">
        <v>1</v>
      </c>
      <c r="H70" s="1">
        <v>40</v>
      </c>
      <c r="I70" s="1"/>
      <c r="J70" s="1">
        <v>253.001</v>
      </c>
      <c r="K70" s="1">
        <f t="shared" ref="K70:K97" si="17">E70-J70</f>
        <v>0.66100000000000136</v>
      </c>
      <c r="L70" s="1"/>
      <c r="M70" s="1"/>
      <c r="N70" s="1"/>
      <c r="O70" s="1"/>
      <c r="P70" s="1">
        <f t="shared" si="4"/>
        <v>50.732399999999998</v>
      </c>
      <c r="Q70" s="5">
        <f t="shared" si="16"/>
        <v>86.172399999999925</v>
      </c>
      <c r="R70" s="5"/>
      <c r="S70" s="1"/>
      <c r="T70" s="1">
        <f t="shared" si="6"/>
        <v>11</v>
      </c>
      <c r="U70" s="1">
        <f t="shared" si="7"/>
        <v>9.3014326150546793</v>
      </c>
      <c r="V70" s="1">
        <v>52.666400000000003</v>
      </c>
      <c r="W70" s="1">
        <v>50.687199999999997</v>
      </c>
      <c r="X70" s="1">
        <v>69.805399999999992</v>
      </c>
      <c r="Y70" s="1">
        <v>69.366</v>
      </c>
      <c r="Z70" s="1">
        <v>55.086399999999998</v>
      </c>
      <c r="AA70" s="1">
        <v>51.699800000000003</v>
      </c>
      <c r="AB70" s="1"/>
      <c r="AC70" s="1">
        <f t="shared" ref="AC70:AC101" si="18">Q70*G70</f>
        <v>86.172399999999925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108</v>
      </c>
      <c r="B71" s="1" t="s">
        <v>38</v>
      </c>
      <c r="C71" s="1"/>
      <c r="D71" s="1">
        <v>12</v>
      </c>
      <c r="E71" s="1">
        <v>12</v>
      </c>
      <c r="F71" s="1"/>
      <c r="G71" s="6">
        <v>0</v>
      </c>
      <c r="H71" s="1">
        <v>90</v>
      </c>
      <c r="I71" s="1"/>
      <c r="J71" s="1">
        <v>12</v>
      </c>
      <c r="K71" s="1">
        <f t="shared" si="17"/>
        <v>0</v>
      </c>
      <c r="L71" s="1"/>
      <c r="M71" s="1"/>
      <c r="N71" s="1"/>
      <c r="O71" s="1"/>
      <c r="P71" s="1">
        <f t="shared" ref="P71:P97" si="19">E71/5</f>
        <v>2.4</v>
      </c>
      <c r="Q71" s="15"/>
      <c r="R71" s="5"/>
      <c r="S71" s="1"/>
      <c r="T71" s="1">
        <f t="shared" ref="T71:T97" si="20">(F71+N71+O71+Q71)/P71</f>
        <v>0</v>
      </c>
      <c r="U71" s="1">
        <f t="shared" ref="U71:U97" si="21">(F71+N71+O71)/P71</f>
        <v>0</v>
      </c>
      <c r="V71" s="1">
        <v>2.4</v>
      </c>
      <c r="W71" s="1">
        <v>0</v>
      </c>
      <c r="X71" s="1">
        <v>0</v>
      </c>
      <c r="Y71" s="1">
        <v>0</v>
      </c>
      <c r="Z71" s="1">
        <v>0</v>
      </c>
      <c r="AA71" s="1">
        <v>0.4</v>
      </c>
      <c r="AB71" s="1" t="s">
        <v>109</v>
      </c>
      <c r="AC71" s="1">
        <f t="shared" si="18"/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110</v>
      </c>
      <c r="B72" s="1" t="s">
        <v>38</v>
      </c>
      <c r="C72" s="1">
        <v>51</v>
      </c>
      <c r="D72" s="1"/>
      <c r="E72" s="1">
        <v>14</v>
      </c>
      <c r="F72" s="1">
        <v>37</v>
      </c>
      <c r="G72" s="6">
        <v>0</v>
      </c>
      <c r="H72" s="1">
        <v>50</v>
      </c>
      <c r="I72" s="1"/>
      <c r="J72" s="1">
        <v>14</v>
      </c>
      <c r="K72" s="1">
        <f t="shared" si="17"/>
        <v>0</v>
      </c>
      <c r="L72" s="1"/>
      <c r="M72" s="1"/>
      <c r="N72" s="1"/>
      <c r="O72" s="1"/>
      <c r="P72" s="1">
        <f t="shared" si="19"/>
        <v>2.8</v>
      </c>
      <c r="Q72" s="5"/>
      <c r="R72" s="5"/>
      <c r="S72" s="1"/>
      <c r="T72" s="1">
        <f t="shared" si="20"/>
        <v>13.214285714285715</v>
      </c>
      <c r="U72" s="1">
        <f t="shared" si="21"/>
        <v>13.214285714285715</v>
      </c>
      <c r="V72" s="1">
        <v>1.8</v>
      </c>
      <c r="W72" s="1">
        <v>2.4</v>
      </c>
      <c r="X72" s="1">
        <v>1.4</v>
      </c>
      <c r="Y72" s="1">
        <v>1</v>
      </c>
      <c r="Z72" s="1">
        <v>1.2</v>
      </c>
      <c r="AA72" s="1">
        <v>2.6</v>
      </c>
      <c r="AB72" s="1" t="s">
        <v>39</v>
      </c>
      <c r="AC72" s="1">
        <f t="shared" si="18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111</v>
      </c>
      <c r="B73" s="1" t="s">
        <v>32</v>
      </c>
      <c r="C73" s="1">
        <v>53.098999999999997</v>
      </c>
      <c r="D73" s="1"/>
      <c r="E73" s="1">
        <v>3.1059999999999999</v>
      </c>
      <c r="F73" s="1">
        <v>48.460999999999999</v>
      </c>
      <c r="G73" s="6">
        <v>0</v>
      </c>
      <c r="H73" s="1">
        <v>50</v>
      </c>
      <c r="I73" s="1"/>
      <c r="J73" s="1">
        <v>4.6379999999999999</v>
      </c>
      <c r="K73" s="1">
        <f t="shared" si="17"/>
        <v>-1.532</v>
      </c>
      <c r="L73" s="1"/>
      <c r="M73" s="1"/>
      <c r="N73" s="1"/>
      <c r="O73" s="1"/>
      <c r="P73" s="1">
        <f t="shared" si="19"/>
        <v>0.62119999999999997</v>
      </c>
      <c r="Q73" s="5"/>
      <c r="R73" s="5"/>
      <c r="S73" s="1"/>
      <c r="T73" s="1">
        <f t="shared" si="20"/>
        <v>78.011912427559565</v>
      </c>
      <c r="U73" s="1">
        <f t="shared" si="21"/>
        <v>78.011912427559565</v>
      </c>
      <c r="V73" s="1">
        <v>8.0000000000000002E-3</v>
      </c>
      <c r="W73" s="1">
        <v>0.92799999999999994</v>
      </c>
      <c r="X73" s="1">
        <v>0.30359999999999998</v>
      </c>
      <c r="Y73" s="1">
        <v>0.30359999999999998</v>
      </c>
      <c r="Z73" s="1">
        <v>0.30959999999999999</v>
      </c>
      <c r="AA73" s="1">
        <v>0</v>
      </c>
      <c r="AB73" s="1" t="s">
        <v>39</v>
      </c>
      <c r="AC73" s="1">
        <f t="shared" si="18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0" t="s">
        <v>112</v>
      </c>
      <c r="B74" s="1" t="s">
        <v>38</v>
      </c>
      <c r="C74" s="1"/>
      <c r="D74" s="1"/>
      <c r="E74" s="1"/>
      <c r="F74" s="1"/>
      <c r="G74" s="6">
        <v>0</v>
      </c>
      <c r="H74" s="1">
        <v>90</v>
      </c>
      <c r="I74" s="1"/>
      <c r="J74" s="1"/>
      <c r="K74" s="1">
        <f t="shared" si="17"/>
        <v>0</v>
      </c>
      <c r="L74" s="1"/>
      <c r="M74" s="1"/>
      <c r="N74" s="1"/>
      <c r="O74" s="1"/>
      <c r="P74" s="1">
        <f t="shared" si="19"/>
        <v>0</v>
      </c>
      <c r="Q74" s="5"/>
      <c r="R74" s="5"/>
      <c r="S74" s="1"/>
      <c r="T74" s="1" t="e">
        <f t="shared" si="20"/>
        <v>#DIV/0!</v>
      </c>
      <c r="U74" s="1" t="e">
        <f t="shared" si="21"/>
        <v>#DIV/0!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 t="s">
        <v>39</v>
      </c>
      <c r="AC74" s="1">
        <f t="shared" si="18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0" t="s">
        <v>113</v>
      </c>
      <c r="B75" s="1" t="s">
        <v>38</v>
      </c>
      <c r="C75" s="1"/>
      <c r="D75" s="1"/>
      <c r="E75" s="1"/>
      <c r="F75" s="1"/>
      <c r="G75" s="6">
        <v>0</v>
      </c>
      <c r="H75" s="1">
        <v>55</v>
      </c>
      <c r="I75" s="1"/>
      <c r="J75" s="1"/>
      <c r="K75" s="1">
        <f t="shared" si="17"/>
        <v>0</v>
      </c>
      <c r="L75" s="1"/>
      <c r="M75" s="1"/>
      <c r="N75" s="1"/>
      <c r="O75" s="1"/>
      <c r="P75" s="1">
        <f t="shared" si="19"/>
        <v>0</v>
      </c>
      <c r="Q75" s="5"/>
      <c r="R75" s="5"/>
      <c r="S75" s="1"/>
      <c r="T75" s="1" t="e">
        <f t="shared" si="20"/>
        <v>#DIV/0!</v>
      </c>
      <c r="U75" s="1" t="e">
        <f t="shared" si="21"/>
        <v>#DIV/0!</v>
      </c>
      <c r="V75" s="1">
        <v>0</v>
      </c>
      <c r="W75" s="1">
        <v>0</v>
      </c>
      <c r="X75" s="1">
        <v>0.6</v>
      </c>
      <c r="Y75" s="1">
        <v>0.6</v>
      </c>
      <c r="Z75" s="1">
        <v>0</v>
      </c>
      <c r="AA75" s="1">
        <v>0</v>
      </c>
      <c r="AB75" s="1" t="s">
        <v>39</v>
      </c>
      <c r="AC75" s="1">
        <f t="shared" si="18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0" t="s">
        <v>114</v>
      </c>
      <c r="B76" s="1" t="s">
        <v>32</v>
      </c>
      <c r="C76" s="1">
        <v>73.572000000000003</v>
      </c>
      <c r="D76" s="1"/>
      <c r="E76" s="1">
        <v>8.6839999999999993</v>
      </c>
      <c r="F76" s="1">
        <v>24.013000000000002</v>
      </c>
      <c r="G76" s="6">
        <v>0</v>
      </c>
      <c r="H76" s="1">
        <v>35</v>
      </c>
      <c r="I76" s="1"/>
      <c r="J76" s="1">
        <v>49.918999999999997</v>
      </c>
      <c r="K76" s="1">
        <f t="shared" si="17"/>
        <v>-41.234999999999999</v>
      </c>
      <c r="L76" s="1"/>
      <c r="M76" s="1"/>
      <c r="N76" s="1"/>
      <c r="O76" s="1"/>
      <c r="P76" s="1">
        <f t="shared" si="19"/>
        <v>1.7367999999999999</v>
      </c>
      <c r="Q76" s="5"/>
      <c r="R76" s="5"/>
      <c r="S76" s="1"/>
      <c r="T76" s="1">
        <f t="shared" si="20"/>
        <v>13.82600184246891</v>
      </c>
      <c r="U76" s="1">
        <f t="shared" si="21"/>
        <v>13.82600184246891</v>
      </c>
      <c r="V76" s="1">
        <v>0</v>
      </c>
      <c r="W76" s="1">
        <v>0</v>
      </c>
      <c r="X76" s="1">
        <v>-0.81359999999999988</v>
      </c>
      <c r="Y76" s="1">
        <v>0</v>
      </c>
      <c r="Z76" s="1">
        <v>0.26900000000000002</v>
      </c>
      <c r="AA76" s="1">
        <v>0</v>
      </c>
      <c r="AB76" s="1" t="s">
        <v>115</v>
      </c>
      <c r="AC76" s="1">
        <f t="shared" si="18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116</v>
      </c>
      <c r="B77" s="1" t="s">
        <v>32</v>
      </c>
      <c r="C77" s="1">
        <v>198.708</v>
      </c>
      <c r="D77" s="1">
        <v>6.6539999999999999</v>
      </c>
      <c r="E77" s="1">
        <v>171.749</v>
      </c>
      <c r="F77" s="1"/>
      <c r="G77" s="6">
        <v>1</v>
      </c>
      <c r="H77" s="1">
        <v>40</v>
      </c>
      <c r="I77" s="1"/>
      <c r="J77" s="1">
        <v>172.191</v>
      </c>
      <c r="K77" s="1">
        <f t="shared" si="17"/>
        <v>-0.44200000000000728</v>
      </c>
      <c r="L77" s="1"/>
      <c r="M77" s="1"/>
      <c r="N77" s="1">
        <v>191.161</v>
      </c>
      <c r="O77" s="1">
        <v>287.68459999999999</v>
      </c>
      <c r="P77" s="1">
        <f t="shared" si="19"/>
        <v>34.349800000000002</v>
      </c>
      <c r="Q77" s="5"/>
      <c r="R77" s="5"/>
      <c r="S77" s="1"/>
      <c r="T77" s="1">
        <f t="shared" si="20"/>
        <v>13.940273305812552</v>
      </c>
      <c r="U77" s="1">
        <f t="shared" si="21"/>
        <v>13.940273305812552</v>
      </c>
      <c r="V77" s="1">
        <v>47.380600000000001</v>
      </c>
      <c r="W77" s="1">
        <v>39.584000000000003</v>
      </c>
      <c r="X77" s="1">
        <v>15.108000000000001</v>
      </c>
      <c r="Y77" s="1">
        <v>11.9536</v>
      </c>
      <c r="Z77" s="1">
        <v>31.872800000000002</v>
      </c>
      <c r="AA77" s="1">
        <v>19.864599999999999</v>
      </c>
      <c r="AB77" s="1"/>
      <c r="AC77" s="1">
        <f t="shared" si="18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117</v>
      </c>
      <c r="B78" s="1" t="s">
        <v>38</v>
      </c>
      <c r="C78" s="1">
        <v>65</v>
      </c>
      <c r="D78" s="1"/>
      <c r="E78" s="1">
        <v>20</v>
      </c>
      <c r="F78" s="1">
        <v>38</v>
      </c>
      <c r="G78" s="6">
        <v>0.1</v>
      </c>
      <c r="H78" s="1">
        <v>730</v>
      </c>
      <c r="I78" s="1"/>
      <c r="J78" s="1">
        <v>20</v>
      </c>
      <c r="K78" s="1">
        <f t="shared" si="17"/>
        <v>0</v>
      </c>
      <c r="L78" s="1"/>
      <c r="M78" s="1"/>
      <c r="N78" s="1"/>
      <c r="O78" s="1"/>
      <c r="P78" s="1">
        <f t="shared" si="19"/>
        <v>4</v>
      </c>
      <c r="Q78" s="5">
        <v>10</v>
      </c>
      <c r="R78" s="5"/>
      <c r="S78" s="1"/>
      <c r="T78" s="1">
        <f t="shared" si="20"/>
        <v>12</v>
      </c>
      <c r="U78" s="1">
        <f t="shared" si="21"/>
        <v>9.5</v>
      </c>
      <c r="V78" s="1">
        <v>1.8</v>
      </c>
      <c r="W78" s="1">
        <v>1.4</v>
      </c>
      <c r="X78" s="1">
        <v>2.8</v>
      </c>
      <c r="Y78" s="1">
        <v>2.8</v>
      </c>
      <c r="Z78" s="1">
        <v>4</v>
      </c>
      <c r="AA78" s="1">
        <v>6</v>
      </c>
      <c r="AB78" s="1" t="s">
        <v>46</v>
      </c>
      <c r="AC78" s="1">
        <f t="shared" si="18"/>
        <v>1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0" t="s">
        <v>118</v>
      </c>
      <c r="B79" s="1" t="s">
        <v>38</v>
      </c>
      <c r="C79" s="1"/>
      <c r="D79" s="1"/>
      <c r="E79" s="1"/>
      <c r="F79" s="1"/>
      <c r="G79" s="6">
        <v>0</v>
      </c>
      <c r="H79" s="1">
        <v>40</v>
      </c>
      <c r="I79" s="1"/>
      <c r="J79" s="1"/>
      <c r="K79" s="1">
        <f t="shared" si="17"/>
        <v>0</v>
      </c>
      <c r="L79" s="1"/>
      <c r="M79" s="1"/>
      <c r="N79" s="1"/>
      <c r="O79" s="1"/>
      <c r="P79" s="1">
        <f t="shared" si="19"/>
        <v>0</v>
      </c>
      <c r="Q79" s="5"/>
      <c r="R79" s="5"/>
      <c r="S79" s="1"/>
      <c r="T79" s="1" t="e">
        <f t="shared" si="20"/>
        <v>#DIV/0!</v>
      </c>
      <c r="U79" s="1" t="e">
        <f t="shared" si="21"/>
        <v>#DIV/0!</v>
      </c>
      <c r="V79" s="1">
        <v>0</v>
      </c>
      <c r="W79" s="1">
        <v>0.6</v>
      </c>
      <c r="X79" s="1">
        <v>3.8</v>
      </c>
      <c r="Y79" s="1">
        <v>3.4</v>
      </c>
      <c r="Z79" s="1">
        <v>0</v>
      </c>
      <c r="AA79" s="1">
        <v>0</v>
      </c>
      <c r="AB79" s="1" t="s">
        <v>39</v>
      </c>
      <c r="AC79" s="1">
        <f t="shared" si="18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119</v>
      </c>
      <c r="B80" s="1" t="s">
        <v>38</v>
      </c>
      <c r="C80" s="1">
        <v>33</v>
      </c>
      <c r="D80" s="1">
        <v>36</v>
      </c>
      <c r="E80" s="1">
        <v>34</v>
      </c>
      <c r="F80" s="1">
        <v>35</v>
      </c>
      <c r="G80" s="6">
        <v>0.33</v>
      </c>
      <c r="H80" s="1">
        <v>40</v>
      </c>
      <c r="I80" s="1"/>
      <c r="J80" s="1">
        <v>34</v>
      </c>
      <c r="K80" s="1">
        <f t="shared" si="17"/>
        <v>0</v>
      </c>
      <c r="L80" s="1"/>
      <c r="M80" s="1"/>
      <c r="N80" s="1"/>
      <c r="O80" s="1"/>
      <c r="P80" s="1">
        <f t="shared" si="19"/>
        <v>6.8</v>
      </c>
      <c r="Q80" s="5">
        <f t="shared" ref="Q80" si="22">11*P80-O80-N80-F80</f>
        <v>39.799999999999997</v>
      </c>
      <c r="R80" s="5"/>
      <c r="S80" s="1"/>
      <c r="T80" s="1">
        <f t="shared" si="20"/>
        <v>11</v>
      </c>
      <c r="U80" s="1">
        <f t="shared" si="21"/>
        <v>5.1470588235294121</v>
      </c>
      <c r="V80" s="1">
        <v>3.4</v>
      </c>
      <c r="W80" s="1">
        <v>3.6</v>
      </c>
      <c r="X80" s="1">
        <v>5.8</v>
      </c>
      <c r="Y80" s="1">
        <v>7</v>
      </c>
      <c r="Z80" s="1">
        <v>5.8</v>
      </c>
      <c r="AA80" s="1">
        <v>3.6</v>
      </c>
      <c r="AB80" s="1" t="s">
        <v>46</v>
      </c>
      <c r="AC80" s="1">
        <f t="shared" si="18"/>
        <v>13.134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120</v>
      </c>
      <c r="B81" s="1" t="s">
        <v>38</v>
      </c>
      <c r="C81" s="1">
        <v>34</v>
      </c>
      <c r="D81" s="1">
        <v>12</v>
      </c>
      <c r="E81" s="1">
        <v>12</v>
      </c>
      <c r="F81" s="1">
        <v>28</v>
      </c>
      <c r="G81" s="6">
        <v>0.3</v>
      </c>
      <c r="H81" s="1">
        <v>40</v>
      </c>
      <c r="I81" s="1"/>
      <c r="J81" s="1">
        <v>12</v>
      </c>
      <c r="K81" s="1">
        <f t="shared" si="17"/>
        <v>0</v>
      </c>
      <c r="L81" s="1"/>
      <c r="M81" s="1"/>
      <c r="N81" s="1">
        <v>10</v>
      </c>
      <c r="O81" s="1"/>
      <c r="P81" s="1">
        <f t="shared" si="19"/>
        <v>2.4</v>
      </c>
      <c r="Q81" s="5"/>
      <c r="R81" s="5"/>
      <c r="S81" s="1"/>
      <c r="T81" s="1">
        <f t="shared" si="20"/>
        <v>15.833333333333334</v>
      </c>
      <c r="U81" s="1">
        <f t="shared" si="21"/>
        <v>15.833333333333334</v>
      </c>
      <c r="V81" s="1">
        <v>3.6</v>
      </c>
      <c r="W81" s="1">
        <v>3.8</v>
      </c>
      <c r="X81" s="1">
        <v>4.4000000000000004</v>
      </c>
      <c r="Y81" s="1">
        <v>3.8</v>
      </c>
      <c r="Z81" s="1">
        <v>2</v>
      </c>
      <c r="AA81" s="1">
        <v>2</v>
      </c>
      <c r="AB81" s="14" t="s">
        <v>46</v>
      </c>
      <c r="AC81" s="1">
        <f t="shared" si="18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3" t="s">
        <v>121</v>
      </c>
      <c r="B82" s="1" t="s">
        <v>32</v>
      </c>
      <c r="C82" s="1"/>
      <c r="D82" s="1">
        <v>8.7729999999999997</v>
      </c>
      <c r="E82" s="12">
        <v>8.7729999999999997</v>
      </c>
      <c r="F82" s="1"/>
      <c r="G82" s="6">
        <v>0</v>
      </c>
      <c r="H82" s="1" t="e">
        <v>#N/A</v>
      </c>
      <c r="I82" s="1"/>
      <c r="J82" s="1">
        <v>6</v>
      </c>
      <c r="K82" s="1">
        <f t="shared" si="17"/>
        <v>2.7729999999999997</v>
      </c>
      <c r="L82" s="1"/>
      <c r="M82" s="1"/>
      <c r="N82" s="1"/>
      <c r="O82" s="1"/>
      <c r="P82" s="1">
        <f t="shared" si="19"/>
        <v>1.7545999999999999</v>
      </c>
      <c r="Q82" s="5"/>
      <c r="R82" s="5"/>
      <c r="S82" s="1"/>
      <c r="T82" s="1">
        <f t="shared" si="20"/>
        <v>0</v>
      </c>
      <c r="U82" s="1">
        <f t="shared" si="21"/>
        <v>0</v>
      </c>
      <c r="V82" s="1">
        <v>1.7545999999999999</v>
      </c>
      <c r="W82" s="1">
        <v>2.2067999999999999</v>
      </c>
      <c r="X82" s="1">
        <v>1.1212</v>
      </c>
      <c r="Y82" s="1">
        <v>1.1212</v>
      </c>
      <c r="Z82" s="1">
        <v>0</v>
      </c>
      <c r="AA82" s="1">
        <v>0</v>
      </c>
      <c r="AB82" s="13" t="s">
        <v>122</v>
      </c>
      <c r="AC82" s="1">
        <f t="shared" si="18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0" t="s">
        <v>123</v>
      </c>
      <c r="B83" s="1" t="s">
        <v>32</v>
      </c>
      <c r="C83" s="1">
        <v>185.45400000000001</v>
      </c>
      <c r="D83" s="1"/>
      <c r="E83" s="1">
        <v>13.186</v>
      </c>
      <c r="F83" s="1">
        <v>170.946</v>
      </c>
      <c r="G83" s="6">
        <v>0</v>
      </c>
      <c r="H83" s="1">
        <v>55</v>
      </c>
      <c r="I83" s="1"/>
      <c r="J83" s="1">
        <v>13.552</v>
      </c>
      <c r="K83" s="1">
        <f t="shared" si="17"/>
        <v>-0.36599999999999966</v>
      </c>
      <c r="L83" s="1"/>
      <c r="M83" s="1"/>
      <c r="N83" s="1"/>
      <c r="O83" s="1"/>
      <c r="P83" s="1">
        <f t="shared" si="19"/>
        <v>2.6372</v>
      </c>
      <c r="Q83" s="5"/>
      <c r="R83" s="5"/>
      <c r="S83" s="1"/>
      <c r="T83" s="1">
        <f t="shared" si="20"/>
        <v>64.821022296374949</v>
      </c>
      <c r="U83" s="1">
        <f t="shared" si="21"/>
        <v>64.821022296374949</v>
      </c>
      <c r="V83" s="1">
        <v>4.4923999999999999</v>
      </c>
      <c r="W83" s="1">
        <v>2.6419999999999999</v>
      </c>
      <c r="X83" s="1">
        <v>1.3251999999999999</v>
      </c>
      <c r="Y83" s="1">
        <v>3.1852</v>
      </c>
      <c r="Z83" s="1">
        <v>4.7972000000000001</v>
      </c>
      <c r="AA83" s="1">
        <v>5.8878000000000004</v>
      </c>
      <c r="AB83" s="1" t="s">
        <v>124</v>
      </c>
      <c r="AC83" s="1">
        <f t="shared" si="18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3" t="s">
        <v>125</v>
      </c>
      <c r="B84" s="1" t="s">
        <v>38</v>
      </c>
      <c r="C84" s="1"/>
      <c r="D84" s="1">
        <v>19</v>
      </c>
      <c r="E84" s="12">
        <v>19</v>
      </c>
      <c r="F84" s="1"/>
      <c r="G84" s="6">
        <v>0</v>
      </c>
      <c r="H84" s="1" t="e">
        <v>#N/A</v>
      </c>
      <c r="I84" s="1"/>
      <c r="J84" s="1">
        <v>19</v>
      </c>
      <c r="K84" s="1">
        <f t="shared" si="17"/>
        <v>0</v>
      </c>
      <c r="L84" s="1"/>
      <c r="M84" s="1"/>
      <c r="N84" s="1"/>
      <c r="O84" s="1"/>
      <c r="P84" s="1">
        <f t="shared" si="19"/>
        <v>3.8</v>
      </c>
      <c r="Q84" s="5"/>
      <c r="R84" s="5"/>
      <c r="S84" s="1"/>
      <c r="T84" s="1">
        <f t="shared" si="20"/>
        <v>0</v>
      </c>
      <c r="U84" s="1">
        <f t="shared" si="21"/>
        <v>0</v>
      </c>
      <c r="V84" s="1">
        <v>2.8</v>
      </c>
      <c r="W84" s="1">
        <v>3.6</v>
      </c>
      <c r="X84" s="1">
        <v>4.8</v>
      </c>
      <c r="Y84" s="1">
        <v>4.8</v>
      </c>
      <c r="Z84" s="1">
        <v>0</v>
      </c>
      <c r="AA84" s="1">
        <v>0</v>
      </c>
      <c r="AB84" s="13" t="s">
        <v>126</v>
      </c>
      <c r="AC84" s="1">
        <f t="shared" si="18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3" t="s">
        <v>127</v>
      </c>
      <c r="B85" s="1" t="s">
        <v>38</v>
      </c>
      <c r="C85" s="1"/>
      <c r="D85" s="1">
        <v>24</v>
      </c>
      <c r="E85" s="12">
        <v>24</v>
      </c>
      <c r="F85" s="1"/>
      <c r="G85" s="6">
        <v>0</v>
      </c>
      <c r="H85" s="1">
        <v>45</v>
      </c>
      <c r="I85" s="1"/>
      <c r="J85" s="1">
        <v>24</v>
      </c>
      <c r="K85" s="1">
        <f t="shared" si="17"/>
        <v>0</v>
      </c>
      <c r="L85" s="1"/>
      <c r="M85" s="1"/>
      <c r="N85" s="1"/>
      <c r="O85" s="1"/>
      <c r="P85" s="1">
        <f t="shared" si="19"/>
        <v>4.8</v>
      </c>
      <c r="Q85" s="5"/>
      <c r="R85" s="5"/>
      <c r="S85" s="1"/>
      <c r="T85" s="1">
        <f t="shared" si="20"/>
        <v>0</v>
      </c>
      <c r="U85" s="1">
        <f t="shared" si="21"/>
        <v>0</v>
      </c>
      <c r="V85" s="1">
        <v>4.8</v>
      </c>
      <c r="W85" s="1">
        <v>3.6</v>
      </c>
      <c r="X85" s="1">
        <v>3.6</v>
      </c>
      <c r="Y85" s="1">
        <v>3.6</v>
      </c>
      <c r="Z85" s="1">
        <v>1.2</v>
      </c>
      <c r="AA85" s="1">
        <v>1.2</v>
      </c>
      <c r="AB85" s="13" t="s">
        <v>128</v>
      </c>
      <c r="AC85" s="1">
        <f t="shared" si="18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0" t="s">
        <v>129</v>
      </c>
      <c r="B86" s="1" t="s">
        <v>32</v>
      </c>
      <c r="C86" s="1">
        <v>55.131</v>
      </c>
      <c r="D86" s="1"/>
      <c r="E86" s="1">
        <v>24.097000000000001</v>
      </c>
      <c r="F86" s="1">
        <v>28.326000000000001</v>
      </c>
      <c r="G86" s="6">
        <v>0</v>
      </c>
      <c r="H86" s="1">
        <v>40</v>
      </c>
      <c r="I86" s="1"/>
      <c r="J86" s="1">
        <v>21.96</v>
      </c>
      <c r="K86" s="1">
        <f t="shared" si="17"/>
        <v>2.1370000000000005</v>
      </c>
      <c r="L86" s="1"/>
      <c r="M86" s="1"/>
      <c r="N86" s="1"/>
      <c r="O86" s="1"/>
      <c r="P86" s="1">
        <f t="shared" si="19"/>
        <v>4.8193999999999999</v>
      </c>
      <c r="Q86" s="5"/>
      <c r="R86" s="5"/>
      <c r="S86" s="1"/>
      <c r="T86" s="1">
        <f t="shared" si="20"/>
        <v>5.8774951238743416</v>
      </c>
      <c r="U86" s="1">
        <f t="shared" si="21"/>
        <v>5.8774951238743416</v>
      </c>
      <c r="V86" s="1">
        <v>5.9060000000000006</v>
      </c>
      <c r="W86" s="1">
        <v>7.4878</v>
      </c>
      <c r="X86" s="1">
        <v>9.0558000000000014</v>
      </c>
      <c r="Y86" s="1">
        <v>9.3666</v>
      </c>
      <c r="Z86" s="1">
        <v>9.3114000000000008</v>
      </c>
      <c r="AA86" s="1">
        <v>6.2868000000000004</v>
      </c>
      <c r="AB86" s="1" t="s">
        <v>39</v>
      </c>
      <c r="AC86" s="1">
        <f t="shared" si="18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130</v>
      </c>
      <c r="B87" s="1" t="s">
        <v>38</v>
      </c>
      <c r="C87" s="1">
        <v>35</v>
      </c>
      <c r="D87" s="1">
        <v>24</v>
      </c>
      <c r="E87" s="1">
        <v>6</v>
      </c>
      <c r="F87" s="1">
        <v>44</v>
      </c>
      <c r="G87" s="6">
        <v>0.35</v>
      </c>
      <c r="H87" s="1">
        <v>40</v>
      </c>
      <c r="I87" s="1"/>
      <c r="J87" s="1">
        <v>6</v>
      </c>
      <c r="K87" s="1">
        <f t="shared" si="17"/>
        <v>0</v>
      </c>
      <c r="L87" s="1"/>
      <c r="M87" s="1"/>
      <c r="N87" s="1"/>
      <c r="O87" s="1"/>
      <c r="P87" s="1">
        <f t="shared" si="19"/>
        <v>1.2</v>
      </c>
      <c r="Q87" s="5"/>
      <c r="R87" s="5"/>
      <c r="S87" s="1"/>
      <c r="T87" s="1">
        <f t="shared" si="20"/>
        <v>36.666666666666671</v>
      </c>
      <c r="U87" s="1">
        <f t="shared" si="21"/>
        <v>36.666666666666671</v>
      </c>
      <c r="V87" s="1">
        <v>3</v>
      </c>
      <c r="W87" s="1">
        <v>3.2</v>
      </c>
      <c r="X87" s="1">
        <v>4.8</v>
      </c>
      <c r="Y87" s="1">
        <v>4.8</v>
      </c>
      <c r="Z87" s="1">
        <v>5.4</v>
      </c>
      <c r="AA87" s="1">
        <v>5.4</v>
      </c>
      <c r="AB87" s="14" t="s">
        <v>46</v>
      </c>
      <c r="AC87" s="1">
        <f t="shared" si="18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131</v>
      </c>
      <c r="B88" s="1" t="s">
        <v>38</v>
      </c>
      <c r="C88" s="1">
        <v>50</v>
      </c>
      <c r="D88" s="1"/>
      <c r="E88" s="1">
        <v>19</v>
      </c>
      <c r="F88" s="1">
        <v>24</v>
      </c>
      <c r="G88" s="6">
        <v>0.45</v>
      </c>
      <c r="H88" s="1">
        <v>55</v>
      </c>
      <c r="I88" s="1"/>
      <c r="J88" s="1">
        <v>21</v>
      </c>
      <c r="K88" s="1">
        <f t="shared" si="17"/>
        <v>-2</v>
      </c>
      <c r="L88" s="1"/>
      <c r="M88" s="1"/>
      <c r="N88" s="1"/>
      <c r="O88" s="1"/>
      <c r="P88" s="1">
        <f t="shared" si="19"/>
        <v>3.8</v>
      </c>
      <c r="Q88" s="5">
        <f t="shared" ref="Q88" si="23">11*P88-O88-N88-F88</f>
        <v>17.799999999999997</v>
      </c>
      <c r="R88" s="5"/>
      <c r="S88" s="1"/>
      <c r="T88" s="1">
        <f t="shared" si="20"/>
        <v>11</v>
      </c>
      <c r="U88" s="1">
        <f t="shared" si="21"/>
        <v>6.3157894736842106</v>
      </c>
      <c r="V88" s="1">
        <v>2.4</v>
      </c>
      <c r="W88" s="1">
        <v>2.6</v>
      </c>
      <c r="X88" s="1">
        <v>3.8</v>
      </c>
      <c r="Y88" s="1">
        <v>4</v>
      </c>
      <c r="Z88" s="1">
        <v>1</v>
      </c>
      <c r="AA88" s="1">
        <v>1.8</v>
      </c>
      <c r="AB88" s="1" t="s">
        <v>150</v>
      </c>
      <c r="AC88" s="1">
        <f t="shared" si="18"/>
        <v>8.01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132</v>
      </c>
      <c r="B89" s="1" t="s">
        <v>38</v>
      </c>
      <c r="C89" s="1">
        <v>31</v>
      </c>
      <c r="D89" s="1"/>
      <c r="E89" s="1">
        <v>13</v>
      </c>
      <c r="F89" s="1">
        <v>2</v>
      </c>
      <c r="G89" s="6">
        <v>0.11</v>
      </c>
      <c r="H89" s="1">
        <v>150</v>
      </c>
      <c r="I89" s="1"/>
      <c r="J89" s="1">
        <v>24</v>
      </c>
      <c r="K89" s="1">
        <f t="shared" si="17"/>
        <v>-11</v>
      </c>
      <c r="L89" s="1"/>
      <c r="M89" s="1"/>
      <c r="N89" s="1">
        <v>18</v>
      </c>
      <c r="O89" s="1">
        <v>14.599999999999991</v>
      </c>
      <c r="P89" s="1">
        <f t="shared" si="19"/>
        <v>2.6</v>
      </c>
      <c r="Q89" s="5"/>
      <c r="R89" s="5"/>
      <c r="S89" s="1"/>
      <c r="T89" s="1">
        <f t="shared" si="20"/>
        <v>13.307692307692305</v>
      </c>
      <c r="U89" s="1">
        <f t="shared" si="21"/>
        <v>13.307692307692305</v>
      </c>
      <c r="V89" s="1">
        <v>4.5999999999999996</v>
      </c>
      <c r="W89" s="1">
        <v>4.4000000000000004</v>
      </c>
      <c r="X89" s="1">
        <v>3.4</v>
      </c>
      <c r="Y89" s="1">
        <v>2.8</v>
      </c>
      <c r="Z89" s="1">
        <v>0</v>
      </c>
      <c r="AA89" s="1">
        <v>0</v>
      </c>
      <c r="AB89" s="1"/>
      <c r="AC89" s="1">
        <f t="shared" si="18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133</v>
      </c>
      <c r="B90" s="1" t="s">
        <v>38</v>
      </c>
      <c r="C90" s="1">
        <v>163</v>
      </c>
      <c r="D90" s="1"/>
      <c r="E90" s="1">
        <v>8</v>
      </c>
      <c r="F90" s="1">
        <v>146</v>
      </c>
      <c r="G90" s="6">
        <v>0.35</v>
      </c>
      <c r="H90" s="1">
        <v>45</v>
      </c>
      <c r="I90" s="1"/>
      <c r="J90" s="1">
        <v>8</v>
      </c>
      <c r="K90" s="1">
        <f t="shared" si="17"/>
        <v>0</v>
      </c>
      <c r="L90" s="1"/>
      <c r="M90" s="1"/>
      <c r="N90" s="1"/>
      <c r="O90" s="1"/>
      <c r="P90" s="1">
        <f t="shared" si="19"/>
        <v>1.6</v>
      </c>
      <c r="Q90" s="5"/>
      <c r="R90" s="5"/>
      <c r="S90" s="1"/>
      <c r="T90" s="1">
        <f t="shared" si="20"/>
        <v>91.25</v>
      </c>
      <c r="U90" s="1">
        <f t="shared" si="21"/>
        <v>91.25</v>
      </c>
      <c r="V90" s="1">
        <v>2.4</v>
      </c>
      <c r="W90" s="1">
        <v>5</v>
      </c>
      <c r="X90" s="1">
        <v>2.6</v>
      </c>
      <c r="Y90" s="1">
        <v>3</v>
      </c>
      <c r="Z90" s="1">
        <v>10.8</v>
      </c>
      <c r="AA90" s="1">
        <v>11.6</v>
      </c>
      <c r="AB90" s="14" t="s">
        <v>134</v>
      </c>
      <c r="AC90" s="1">
        <f t="shared" si="18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0" t="s">
        <v>135</v>
      </c>
      <c r="B91" s="1" t="s">
        <v>32</v>
      </c>
      <c r="C91" s="1"/>
      <c r="D91" s="1"/>
      <c r="E91" s="1"/>
      <c r="F91" s="1"/>
      <c r="G91" s="6">
        <v>0</v>
      </c>
      <c r="H91" s="1">
        <v>50</v>
      </c>
      <c r="I91" s="1"/>
      <c r="J91" s="1"/>
      <c r="K91" s="1">
        <f t="shared" si="17"/>
        <v>0</v>
      </c>
      <c r="L91" s="1"/>
      <c r="M91" s="1"/>
      <c r="N91" s="1"/>
      <c r="O91" s="1"/>
      <c r="P91" s="1">
        <f t="shared" si="19"/>
        <v>0</v>
      </c>
      <c r="Q91" s="5"/>
      <c r="R91" s="5"/>
      <c r="S91" s="1"/>
      <c r="T91" s="1" t="e">
        <f t="shared" si="20"/>
        <v>#DIV/0!</v>
      </c>
      <c r="U91" s="1" t="e">
        <f t="shared" si="21"/>
        <v>#DIV/0!</v>
      </c>
      <c r="V91" s="1">
        <v>-9.2800000000000007E-2</v>
      </c>
      <c r="W91" s="1">
        <v>-9.2800000000000007E-2</v>
      </c>
      <c r="X91" s="1">
        <v>6.1101999999999999</v>
      </c>
      <c r="Y91" s="1">
        <v>7.496599999999999</v>
      </c>
      <c r="Z91" s="1">
        <v>5.0195999999999996</v>
      </c>
      <c r="AA91" s="1">
        <v>2.5108000000000001</v>
      </c>
      <c r="AB91" s="1" t="s">
        <v>39</v>
      </c>
      <c r="AC91" s="1">
        <f t="shared" si="18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136</v>
      </c>
      <c r="B92" s="1" t="s">
        <v>38</v>
      </c>
      <c r="C92" s="1">
        <v>5</v>
      </c>
      <c r="D92" s="1">
        <v>3</v>
      </c>
      <c r="E92" s="1">
        <v>4</v>
      </c>
      <c r="F92" s="1">
        <v>4</v>
      </c>
      <c r="G92" s="6">
        <v>0.06</v>
      </c>
      <c r="H92" s="1">
        <v>60</v>
      </c>
      <c r="I92" s="1"/>
      <c r="J92" s="1">
        <v>4</v>
      </c>
      <c r="K92" s="1">
        <f t="shared" si="17"/>
        <v>0</v>
      </c>
      <c r="L92" s="1"/>
      <c r="M92" s="1"/>
      <c r="N92" s="1">
        <v>37</v>
      </c>
      <c r="O92" s="1"/>
      <c r="P92" s="1">
        <f t="shared" si="19"/>
        <v>0.8</v>
      </c>
      <c r="Q92" s="5">
        <v>25</v>
      </c>
      <c r="R92" s="5"/>
      <c r="S92" s="1"/>
      <c r="T92" s="1">
        <f t="shared" si="20"/>
        <v>82.5</v>
      </c>
      <c r="U92" s="1">
        <f t="shared" si="21"/>
        <v>51.25</v>
      </c>
      <c r="V92" s="1">
        <v>0.4</v>
      </c>
      <c r="W92" s="1">
        <v>7</v>
      </c>
      <c r="X92" s="1">
        <v>0</v>
      </c>
      <c r="Y92" s="1">
        <v>0</v>
      </c>
      <c r="Z92" s="1">
        <v>0</v>
      </c>
      <c r="AA92" s="1">
        <v>0</v>
      </c>
      <c r="AB92" s="1" t="s">
        <v>137</v>
      </c>
      <c r="AC92" s="1">
        <f t="shared" si="18"/>
        <v>1.5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138</v>
      </c>
      <c r="B93" s="1" t="s">
        <v>38</v>
      </c>
      <c r="C93" s="1">
        <v>3</v>
      </c>
      <c r="D93" s="1"/>
      <c r="E93" s="1"/>
      <c r="F93" s="1"/>
      <c r="G93" s="6">
        <v>0</v>
      </c>
      <c r="H93" s="1">
        <v>60</v>
      </c>
      <c r="I93" s="1"/>
      <c r="J93" s="1"/>
      <c r="K93" s="1">
        <f t="shared" si="17"/>
        <v>0</v>
      </c>
      <c r="L93" s="1"/>
      <c r="M93" s="1"/>
      <c r="N93" s="1"/>
      <c r="O93" s="1"/>
      <c r="P93" s="1">
        <f t="shared" si="19"/>
        <v>0</v>
      </c>
      <c r="Q93" s="5"/>
      <c r="R93" s="5"/>
      <c r="S93" s="1"/>
      <c r="T93" s="1" t="e">
        <f t="shared" si="20"/>
        <v>#DIV/0!</v>
      </c>
      <c r="U93" s="1" t="e">
        <f t="shared" si="21"/>
        <v>#DIV/0!</v>
      </c>
      <c r="V93" s="1">
        <v>0</v>
      </c>
      <c r="W93" s="1">
        <v>6.8</v>
      </c>
      <c r="X93" s="1">
        <v>0.8</v>
      </c>
      <c r="Y93" s="1">
        <v>0.6</v>
      </c>
      <c r="Z93" s="1">
        <v>0</v>
      </c>
      <c r="AA93" s="1">
        <v>0</v>
      </c>
      <c r="AB93" s="1" t="s">
        <v>39</v>
      </c>
      <c r="AC93" s="1">
        <f t="shared" si="18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139</v>
      </c>
      <c r="B94" s="1" t="s">
        <v>38</v>
      </c>
      <c r="C94" s="1">
        <v>5</v>
      </c>
      <c r="D94" s="1">
        <v>15</v>
      </c>
      <c r="E94" s="1">
        <v>20</v>
      </c>
      <c r="F94" s="1"/>
      <c r="G94" s="6">
        <v>0.06</v>
      </c>
      <c r="H94" s="1">
        <v>60</v>
      </c>
      <c r="I94" s="1"/>
      <c r="J94" s="1">
        <v>22</v>
      </c>
      <c r="K94" s="1">
        <f t="shared" si="17"/>
        <v>-2</v>
      </c>
      <c r="L94" s="1"/>
      <c r="M94" s="1"/>
      <c r="N94" s="1">
        <v>33.400000000000013</v>
      </c>
      <c r="O94" s="1">
        <v>25.599999999999991</v>
      </c>
      <c r="P94" s="1">
        <f t="shared" si="19"/>
        <v>4</v>
      </c>
      <c r="Q94" s="5"/>
      <c r="R94" s="5"/>
      <c r="S94" s="1"/>
      <c r="T94" s="1">
        <f t="shared" si="20"/>
        <v>14.75</v>
      </c>
      <c r="U94" s="1">
        <f t="shared" si="21"/>
        <v>14.75</v>
      </c>
      <c r="V94" s="1">
        <v>4</v>
      </c>
      <c r="W94" s="1">
        <v>6.4</v>
      </c>
      <c r="X94" s="1">
        <v>0.6</v>
      </c>
      <c r="Y94" s="1">
        <v>0.6</v>
      </c>
      <c r="Z94" s="1">
        <v>0</v>
      </c>
      <c r="AA94" s="1">
        <v>0</v>
      </c>
      <c r="AB94" s="1" t="s">
        <v>137</v>
      </c>
      <c r="AC94" s="1">
        <f t="shared" si="18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140</v>
      </c>
      <c r="B95" s="1" t="s">
        <v>38</v>
      </c>
      <c r="C95" s="1">
        <v>30</v>
      </c>
      <c r="D95" s="1">
        <v>4</v>
      </c>
      <c r="E95" s="1">
        <v>20</v>
      </c>
      <c r="F95" s="1">
        <v>5</v>
      </c>
      <c r="G95" s="6">
        <v>0</v>
      </c>
      <c r="H95" s="1">
        <v>730</v>
      </c>
      <c r="I95" s="1"/>
      <c r="J95" s="1">
        <v>20</v>
      </c>
      <c r="K95" s="1">
        <f t="shared" si="17"/>
        <v>0</v>
      </c>
      <c r="L95" s="1"/>
      <c r="M95" s="1"/>
      <c r="N95" s="1"/>
      <c r="O95" s="1"/>
      <c r="P95" s="1">
        <f t="shared" si="19"/>
        <v>4</v>
      </c>
      <c r="Q95" s="5"/>
      <c r="R95" s="5"/>
      <c r="S95" s="1"/>
      <c r="T95" s="1">
        <f t="shared" si="20"/>
        <v>1.25</v>
      </c>
      <c r="U95" s="1">
        <f t="shared" si="21"/>
        <v>1.25</v>
      </c>
      <c r="V95" s="1">
        <v>2.8</v>
      </c>
      <c r="W95" s="1">
        <v>0.2</v>
      </c>
      <c r="X95" s="1">
        <v>6</v>
      </c>
      <c r="Y95" s="1">
        <v>6</v>
      </c>
      <c r="Z95" s="1">
        <v>0</v>
      </c>
      <c r="AA95" s="1">
        <v>0</v>
      </c>
      <c r="AB95" s="1" t="s">
        <v>141</v>
      </c>
      <c r="AC95" s="1">
        <f t="shared" si="18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142</v>
      </c>
      <c r="B96" s="1" t="s">
        <v>38</v>
      </c>
      <c r="C96" s="1">
        <v>20</v>
      </c>
      <c r="D96" s="1"/>
      <c r="E96" s="1"/>
      <c r="F96" s="1"/>
      <c r="G96" s="6">
        <v>0</v>
      </c>
      <c r="H96" s="1" t="e">
        <v>#N/A</v>
      </c>
      <c r="I96" s="1"/>
      <c r="J96" s="1"/>
      <c r="K96" s="1">
        <f t="shared" si="17"/>
        <v>0</v>
      </c>
      <c r="L96" s="1"/>
      <c r="M96" s="1"/>
      <c r="N96" s="1"/>
      <c r="O96" s="1"/>
      <c r="P96" s="1">
        <f t="shared" si="19"/>
        <v>0</v>
      </c>
      <c r="Q96" s="5"/>
      <c r="R96" s="5"/>
      <c r="S96" s="1"/>
      <c r="T96" s="1" t="e">
        <f t="shared" si="20"/>
        <v>#DIV/0!</v>
      </c>
      <c r="U96" s="1" t="e">
        <f t="shared" si="21"/>
        <v>#DIV/0!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 t="s">
        <v>143</v>
      </c>
      <c r="AC96" s="1">
        <f t="shared" si="18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144</v>
      </c>
      <c r="B97" s="1" t="s">
        <v>32</v>
      </c>
      <c r="C97" s="1">
        <v>82.275999999999996</v>
      </c>
      <c r="D97" s="1"/>
      <c r="E97" s="1"/>
      <c r="F97" s="1">
        <v>78.075999999999993</v>
      </c>
      <c r="G97" s="6">
        <v>0</v>
      </c>
      <c r="H97" s="1">
        <v>50</v>
      </c>
      <c r="I97" s="1"/>
      <c r="J97" s="1"/>
      <c r="K97" s="1">
        <f t="shared" si="17"/>
        <v>0</v>
      </c>
      <c r="L97" s="1"/>
      <c r="M97" s="1"/>
      <c r="N97" s="1"/>
      <c r="O97" s="1"/>
      <c r="P97" s="1">
        <f t="shared" si="19"/>
        <v>0</v>
      </c>
      <c r="Q97" s="5"/>
      <c r="R97" s="5"/>
      <c r="S97" s="1"/>
      <c r="T97" s="1" t="e">
        <f t="shared" si="20"/>
        <v>#DIV/0!</v>
      </c>
      <c r="U97" s="1" t="e">
        <f t="shared" si="21"/>
        <v>#DIV/0!</v>
      </c>
      <c r="V97" s="1">
        <v>1.3952</v>
      </c>
      <c r="W97" s="1">
        <v>1.9583999999999999</v>
      </c>
      <c r="X97" s="1">
        <v>0.27839999999999998</v>
      </c>
      <c r="Y97" s="1">
        <v>0.27839999999999998</v>
      </c>
      <c r="Z97" s="1">
        <v>0</v>
      </c>
      <c r="AA97" s="1">
        <v>0</v>
      </c>
      <c r="AB97" s="11" t="s">
        <v>146</v>
      </c>
      <c r="AC97" s="1">
        <f t="shared" si="18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151</v>
      </c>
      <c r="B98" s="1" t="s">
        <v>32</v>
      </c>
      <c r="C98" s="1"/>
      <c r="D98" s="1"/>
      <c r="E98" s="1"/>
      <c r="F98" s="1"/>
      <c r="G98" s="6">
        <v>1</v>
      </c>
      <c r="H98" s="1"/>
      <c r="I98" s="1"/>
      <c r="J98" s="1"/>
      <c r="K98" s="1"/>
      <c r="L98" s="1"/>
      <c r="M98" s="1"/>
      <c r="N98" s="1"/>
      <c r="O98" s="1"/>
      <c r="P98" s="1"/>
      <c r="Q98" s="1">
        <v>50</v>
      </c>
      <c r="R98" s="1"/>
      <c r="S98" s="1"/>
      <c r="T98" s="1"/>
      <c r="U98" s="1"/>
      <c r="V98" s="1"/>
      <c r="W98" s="1"/>
      <c r="X98" s="1"/>
      <c r="Y98" s="1"/>
      <c r="Z98" s="1"/>
      <c r="AA98" s="1"/>
      <c r="AB98" s="1" t="s">
        <v>155</v>
      </c>
      <c r="AC98" s="1">
        <f t="shared" si="18"/>
        <v>50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152</v>
      </c>
      <c r="B99" s="1" t="s">
        <v>32</v>
      </c>
      <c r="C99" s="1"/>
      <c r="D99" s="1"/>
      <c r="E99" s="1"/>
      <c r="F99" s="1"/>
      <c r="G99" s="6">
        <v>1</v>
      </c>
      <c r="H99" s="1"/>
      <c r="I99" s="1"/>
      <c r="J99" s="1"/>
      <c r="K99" s="1"/>
      <c r="L99" s="1"/>
      <c r="M99" s="1"/>
      <c r="N99" s="1"/>
      <c r="O99" s="1"/>
      <c r="P99" s="1"/>
      <c r="Q99" s="1">
        <v>50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 t="s">
        <v>155</v>
      </c>
      <c r="AC99" s="1">
        <f t="shared" si="18"/>
        <v>50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153</v>
      </c>
      <c r="B100" s="1" t="s">
        <v>32</v>
      </c>
      <c r="C100" s="1"/>
      <c r="D100" s="1"/>
      <c r="E100" s="1"/>
      <c r="F100" s="1"/>
      <c r="G100" s="6">
        <v>1</v>
      </c>
      <c r="H100" s="1"/>
      <c r="I100" s="1"/>
      <c r="J100" s="1"/>
      <c r="K100" s="1"/>
      <c r="L100" s="1"/>
      <c r="M100" s="1"/>
      <c r="N100" s="1"/>
      <c r="O100" s="1"/>
      <c r="P100" s="1"/>
      <c r="Q100" s="1">
        <v>60</v>
      </c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 t="s">
        <v>155</v>
      </c>
      <c r="AC100" s="1">
        <f t="shared" si="18"/>
        <v>60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154</v>
      </c>
      <c r="B101" s="1" t="s">
        <v>32</v>
      </c>
      <c r="C101" s="1"/>
      <c r="D101" s="1"/>
      <c r="E101" s="1"/>
      <c r="F101" s="1"/>
      <c r="G101" s="6">
        <v>1</v>
      </c>
      <c r="H101" s="1"/>
      <c r="I101" s="1"/>
      <c r="J101" s="1"/>
      <c r="K101" s="1"/>
      <c r="L101" s="1"/>
      <c r="M101" s="1"/>
      <c r="N101" s="1"/>
      <c r="O101" s="1"/>
      <c r="P101" s="1"/>
      <c r="Q101" s="1">
        <v>60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 t="s">
        <v>155</v>
      </c>
      <c r="AC101" s="1">
        <f t="shared" si="18"/>
        <v>60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C101" xr:uid="{3F626E3D-8FDA-4128-9406-05CD7521FDF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2024-02-28T09:18:45Z</dcterms:created>
  <dcterms:modified xsi:type="dcterms:W3CDTF">2024-02-29T09:49:22Z</dcterms:modified>
</cp:coreProperties>
</file>