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02,24 ПОКОМ КИ филиалы\"/>
    </mc:Choice>
  </mc:AlternateContent>
  <xr:revisionPtr revIDLastSave="0" documentId="13_ncr:1_{37D52776-A909-42B1-BC7E-5852CCB3504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Sheet!$A$3:$AD$115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7" i="1" l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6" i="1"/>
  <c r="AD6" i="1"/>
  <c r="R5" i="1"/>
  <c r="AE5" i="1" l="1"/>
  <c r="AD112" i="1"/>
  <c r="AD113" i="1"/>
  <c r="AD114" i="1"/>
  <c r="AD115" i="1"/>
  <c r="AD10" i="1" l="1"/>
  <c r="AD14" i="1"/>
  <c r="AD53" i="1"/>
  <c r="AD54" i="1"/>
  <c r="AD64" i="1"/>
  <c r="AD74" i="1"/>
  <c r="AD86" i="1"/>
  <c r="AD94" i="1"/>
  <c r="AD104" i="1"/>
  <c r="Q7" i="1"/>
  <c r="AD7" i="1" s="1"/>
  <c r="Q8" i="1"/>
  <c r="AD8" i="1" s="1"/>
  <c r="Q9" i="1"/>
  <c r="AD9" i="1" s="1"/>
  <c r="Q10" i="1"/>
  <c r="Q11" i="1"/>
  <c r="AD11" i="1" s="1"/>
  <c r="Q12" i="1"/>
  <c r="AD12" i="1" s="1"/>
  <c r="Q13" i="1"/>
  <c r="AD13" i="1" s="1"/>
  <c r="Q14" i="1"/>
  <c r="Q15" i="1"/>
  <c r="AD15" i="1" s="1"/>
  <c r="Q17" i="1"/>
  <c r="AD17" i="1" s="1"/>
  <c r="Q18" i="1"/>
  <c r="AD18" i="1" s="1"/>
  <c r="Q19" i="1"/>
  <c r="AD19" i="1" s="1"/>
  <c r="Q21" i="1"/>
  <c r="AD21" i="1" s="1"/>
  <c r="Q23" i="1"/>
  <c r="AD23" i="1" s="1"/>
  <c r="Q24" i="1"/>
  <c r="AD24" i="1" s="1"/>
  <c r="Q25" i="1"/>
  <c r="AD25" i="1" s="1"/>
  <c r="Q26" i="1"/>
  <c r="AD26" i="1" s="1"/>
  <c r="Q27" i="1"/>
  <c r="AD27" i="1" s="1"/>
  <c r="Q37" i="1"/>
  <c r="AD37" i="1" s="1"/>
  <c r="Q38" i="1"/>
  <c r="AD38" i="1" s="1"/>
  <c r="Q42" i="1"/>
  <c r="AD42" i="1" s="1"/>
  <c r="Q43" i="1"/>
  <c r="AD43" i="1" s="1"/>
  <c r="Q45" i="1"/>
  <c r="AD45" i="1" s="1"/>
  <c r="Q47" i="1"/>
  <c r="AD47" i="1" s="1"/>
  <c r="Q48" i="1"/>
  <c r="AD48" i="1" s="1"/>
  <c r="Q49" i="1"/>
  <c r="AD49" i="1" s="1"/>
  <c r="Q50" i="1"/>
  <c r="AD50" i="1" s="1"/>
  <c r="Q55" i="1"/>
  <c r="AD55" i="1" s="1"/>
  <c r="Q59" i="1"/>
  <c r="AD59" i="1" s="1"/>
  <c r="Q64" i="1"/>
  <c r="Q65" i="1"/>
  <c r="AD65" i="1" s="1"/>
  <c r="Q67" i="1"/>
  <c r="AD67" i="1" s="1"/>
  <c r="Q70" i="1"/>
  <c r="AD70" i="1" s="1"/>
  <c r="Q72" i="1"/>
  <c r="AD72" i="1" s="1"/>
  <c r="Q73" i="1"/>
  <c r="AD73" i="1" s="1"/>
  <c r="Q74" i="1"/>
  <c r="Q75" i="1"/>
  <c r="AD75" i="1" s="1"/>
  <c r="Q77" i="1"/>
  <c r="AD77" i="1" s="1"/>
  <c r="Q78" i="1"/>
  <c r="AD78" i="1" s="1"/>
  <c r="Q81" i="1"/>
  <c r="AD81" i="1" s="1"/>
  <c r="Q83" i="1"/>
  <c r="AD83" i="1" s="1"/>
  <c r="Q84" i="1"/>
  <c r="AD84" i="1" s="1"/>
  <c r="Q85" i="1"/>
  <c r="AD85" i="1" s="1"/>
  <c r="Q86" i="1"/>
  <c r="Q89" i="1"/>
  <c r="AD89" i="1" s="1"/>
  <c r="Q90" i="1"/>
  <c r="AD90" i="1" s="1"/>
  <c r="Q91" i="1"/>
  <c r="AD91" i="1" s="1"/>
  <c r="Q94" i="1"/>
  <c r="Q95" i="1"/>
  <c r="AD95" i="1" s="1"/>
  <c r="Q98" i="1"/>
  <c r="AD98" i="1" s="1"/>
  <c r="Q100" i="1"/>
  <c r="AD100" i="1" s="1"/>
  <c r="Q101" i="1"/>
  <c r="AD101" i="1" s="1"/>
  <c r="Q103" i="1"/>
  <c r="AD103" i="1" s="1"/>
  <c r="Q104" i="1"/>
  <c r="Q105" i="1"/>
  <c r="AD105" i="1" s="1"/>
  <c r="Q106" i="1"/>
  <c r="AD106" i="1" s="1"/>
  <c r="Q108" i="1"/>
  <c r="AD108" i="1" s="1"/>
  <c r="Q109" i="1"/>
  <c r="AD109" i="1" s="1"/>
  <c r="Q110" i="1"/>
  <c r="AD110" i="1" s="1"/>
  <c r="Q111" i="1"/>
  <c r="AD111" i="1" s="1"/>
  <c r="Q6" i="1"/>
  <c r="E48" i="1" l="1"/>
  <c r="O48" i="1" s="1"/>
  <c r="U48" i="1" s="1"/>
  <c r="F104" i="1"/>
  <c r="F16" i="1"/>
  <c r="O7" i="1"/>
  <c r="U7" i="1" s="1"/>
  <c r="O8" i="1"/>
  <c r="U8" i="1" s="1"/>
  <c r="O9" i="1"/>
  <c r="U9" i="1" s="1"/>
  <c r="O10" i="1"/>
  <c r="U10" i="1" s="1"/>
  <c r="O11" i="1"/>
  <c r="U11" i="1" s="1"/>
  <c r="O12" i="1"/>
  <c r="U12" i="1" s="1"/>
  <c r="O13" i="1"/>
  <c r="U13" i="1" s="1"/>
  <c r="O14" i="1"/>
  <c r="U14" i="1" s="1"/>
  <c r="O15" i="1"/>
  <c r="U15" i="1" s="1"/>
  <c r="O16" i="1"/>
  <c r="P16" i="1" s="1"/>
  <c r="Q16" i="1" s="1"/>
  <c r="AD16" i="1" s="1"/>
  <c r="O17" i="1"/>
  <c r="U17" i="1" s="1"/>
  <c r="O18" i="1"/>
  <c r="U18" i="1" s="1"/>
  <c r="O19" i="1"/>
  <c r="U19" i="1" s="1"/>
  <c r="O20" i="1"/>
  <c r="O21" i="1"/>
  <c r="U21" i="1" s="1"/>
  <c r="O22" i="1"/>
  <c r="O23" i="1"/>
  <c r="U23" i="1" s="1"/>
  <c r="O24" i="1"/>
  <c r="U24" i="1" s="1"/>
  <c r="O25" i="1"/>
  <c r="U25" i="1" s="1"/>
  <c r="O26" i="1"/>
  <c r="U26" i="1" s="1"/>
  <c r="O27" i="1"/>
  <c r="U27" i="1" s="1"/>
  <c r="O28" i="1"/>
  <c r="O29" i="1"/>
  <c r="P29" i="1" s="1"/>
  <c r="Q29" i="1" s="1"/>
  <c r="O30" i="1"/>
  <c r="O31" i="1"/>
  <c r="P31" i="1" s="1"/>
  <c r="O32" i="1"/>
  <c r="O33" i="1"/>
  <c r="P33" i="1" s="1"/>
  <c r="O34" i="1"/>
  <c r="O35" i="1"/>
  <c r="P35" i="1" s="1"/>
  <c r="O36" i="1"/>
  <c r="O37" i="1"/>
  <c r="U37" i="1" s="1"/>
  <c r="O38" i="1"/>
  <c r="U38" i="1" s="1"/>
  <c r="O39" i="1"/>
  <c r="P39" i="1" s="1"/>
  <c r="O40" i="1"/>
  <c r="O41" i="1"/>
  <c r="P41" i="1" s="1"/>
  <c r="O42" i="1"/>
  <c r="U42" i="1" s="1"/>
  <c r="O43" i="1"/>
  <c r="U43" i="1" s="1"/>
  <c r="O44" i="1"/>
  <c r="P44" i="1" s="1"/>
  <c r="Q44" i="1" s="1"/>
  <c r="O45" i="1"/>
  <c r="U45" i="1" s="1"/>
  <c r="O46" i="1"/>
  <c r="P46" i="1" s="1"/>
  <c r="Q46" i="1" s="1"/>
  <c r="O47" i="1"/>
  <c r="U47" i="1" s="1"/>
  <c r="O49" i="1"/>
  <c r="U49" i="1" s="1"/>
  <c r="O50" i="1"/>
  <c r="U50" i="1" s="1"/>
  <c r="O51" i="1"/>
  <c r="O52" i="1"/>
  <c r="P52" i="1" s="1"/>
  <c r="Q52" i="1" s="1"/>
  <c r="O53" i="1"/>
  <c r="U53" i="1" s="1"/>
  <c r="O54" i="1"/>
  <c r="O55" i="1"/>
  <c r="U55" i="1" s="1"/>
  <c r="O56" i="1"/>
  <c r="P56" i="1" s="1"/>
  <c r="O57" i="1"/>
  <c r="O58" i="1"/>
  <c r="P58" i="1" s="1"/>
  <c r="Q58" i="1" s="1"/>
  <c r="O59" i="1"/>
  <c r="U59" i="1" s="1"/>
  <c r="O60" i="1"/>
  <c r="P60" i="1" s="1"/>
  <c r="Q60" i="1" s="1"/>
  <c r="O61" i="1"/>
  <c r="O62" i="1"/>
  <c r="P62" i="1" s="1"/>
  <c r="O63" i="1"/>
  <c r="O64" i="1"/>
  <c r="U64" i="1" s="1"/>
  <c r="O65" i="1"/>
  <c r="U65" i="1" s="1"/>
  <c r="O66" i="1"/>
  <c r="P66" i="1" s="1"/>
  <c r="O67" i="1"/>
  <c r="U67" i="1" s="1"/>
  <c r="O68" i="1"/>
  <c r="P68" i="1" s="1"/>
  <c r="O69" i="1"/>
  <c r="O70" i="1"/>
  <c r="U70" i="1" s="1"/>
  <c r="O71" i="1"/>
  <c r="O72" i="1"/>
  <c r="U72" i="1" s="1"/>
  <c r="O73" i="1"/>
  <c r="U73" i="1" s="1"/>
  <c r="O74" i="1"/>
  <c r="U74" i="1" s="1"/>
  <c r="O75" i="1"/>
  <c r="U75" i="1" s="1"/>
  <c r="O76" i="1"/>
  <c r="O77" i="1"/>
  <c r="U77" i="1" s="1"/>
  <c r="O78" i="1"/>
  <c r="U78" i="1" s="1"/>
  <c r="O79" i="1"/>
  <c r="O80" i="1"/>
  <c r="O81" i="1"/>
  <c r="U81" i="1" s="1"/>
  <c r="O82" i="1"/>
  <c r="O83" i="1"/>
  <c r="U83" i="1" s="1"/>
  <c r="O84" i="1"/>
  <c r="U84" i="1" s="1"/>
  <c r="O85" i="1"/>
  <c r="U85" i="1" s="1"/>
  <c r="O86" i="1"/>
  <c r="U86" i="1" s="1"/>
  <c r="O87" i="1"/>
  <c r="O88" i="1"/>
  <c r="P88" i="1" s="1"/>
  <c r="O89" i="1"/>
  <c r="U89" i="1" s="1"/>
  <c r="O90" i="1"/>
  <c r="U90" i="1" s="1"/>
  <c r="O91" i="1"/>
  <c r="U91" i="1" s="1"/>
  <c r="O92" i="1"/>
  <c r="V92" i="1" s="1"/>
  <c r="O93" i="1"/>
  <c r="O94" i="1"/>
  <c r="V94" i="1" s="1"/>
  <c r="O95" i="1"/>
  <c r="U95" i="1" s="1"/>
  <c r="O96" i="1"/>
  <c r="V96" i="1" s="1"/>
  <c r="O97" i="1"/>
  <c r="O98" i="1"/>
  <c r="O99" i="1"/>
  <c r="O100" i="1"/>
  <c r="V100" i="1" s="1"/>
  <c r="O101" i="1"/>
  <c r="U101" i="1" s="1"/>
  <c r="O102" i="1"/>
  <c r="V102" i="1" s="1"/>
  <c r="O103" i="1"/>
  <c r="U103" i="1" s="1"/>
  <c r="O104" i="1"/>
  <c r="O105" i="1"/>
  <c r="V105" i="1" s="1"/>
  <c r="O106" i="1"/>
  <c r="V106" i="1" s="1"/>
  <c r="O107" i="1"/>
  <c r="P107" i="1" s="1"/>
  <c r="Q107" i="1" s="1"/>
  <c r="O108" i="1"/>
  <c r="V108" i="1" s="1"/>
  <c r="O109" i="1"/>
  <c r="U109" i="1" s="1"/>
  <c r="O110" i="1"/>
  <c r="O111" i="1"/>
  <c r="U111" i="1" s="1"/>
  <c r="O6" i="1"/>
  <c r="U6" i="1" s="1"/>
  <c r="U88" i="1" l="1"/>
  <c r="AD88" i="1"/>
  <c r="U68" i="1"/>
  <c r="AD68" i="1"/>
  <c r="U66" i="1"/>
  <c r="AD66" i="1"/>
  <c r="U62" i="1"/>
  <c r="AD62" i="1"/>
  <c r="U60" i="1"/>
  <c r="AD60" i="1"/>
  <c r="U58" i="1"/>
  <c r="AD58" i="1"/>
  <c r="U56" i="1"/>
  <c r="AD56" i="1"/>
  <c r="U52" i="1"/>
  <c r="AD52" i="1"/>
  <c r="U41" i="1"/>
  <c r="AD41" i="1"/>
  <c r="U39" i="1"/>
  <c r="AD39" i="1"/>
  <c r="U35" i="1"/>
  <c r="AD35" i="1"/>
  <c r="U33" i="1"/>
  <c r="AD33" i="1"/>
  <c r="U31" i="1"/>
  <c r="AD31" i="1"/>
  <c r="U29" i="1"/>
  <c r="AD29" i="1"/>
  <c r="U107" i="1"/>
  <c r="AD107" i="1"/>
  <c r="U46" i="1"/>
  <c r="AD46" i="1"/>
  <c r="U44" i="1"/>
  <c r="AD44" i="1"/>
  <c r="U16" i="1"/>
  <c r="U105" i="1"/>
  <c r="U94" i="1"/>
  <c r="U100" i="1"/>
  <c r="V110" i="1"/>
  <c r="U110" i="1"/>
  <c r="V98" i="1"/>
  <c r="U98" i="1"/>
  <c r="P54" i="1"/>
  <c r="U54" i="1"/>
  <c r="U104" i="1"/>
  <c r="U106" i="1"/>
  <c r="U108" i="1"/>
  <c r="P102" i="1"/>
  <c r="P92" i="1"/>
  <c r="P96" i="1"/>
  <c r="V111" i="1"/>
  <c r="V109" i="1"/>
  <c r="V107" i="1"/>
  <c r="V103" i="1"/>
  <c r="V101" i="1"/>
  <c r="V99" i="1"/>
  <c r="P99" i="1"/>
  <c r="Q99" i="1" s="1"/>
  <c r="V97" i="1"/>
  <c r="P97" i="1"/>
  <c r="V95" i="1"/>
  <c r="V93" i="1"/>
  <c r="P93" i="1"/>
  <c r="P87" i="1"/>
  <c r="P79" i="1"/>
  <c r="Q79" i="1" s="1"/>
  <c r="P71" i="1"/>
  <c r="Q71" i="1" s="1"/>
  <c r="P69" i="1"/>
  <c r="P63" i="1"/>
  <c r="P61" i="1"/>
  <c r="P57" i="1"/>
  <c r="Q57" i="1" s="1"/>
  <c r="P53" i="1"/>
  <c r="P51" i="1"/>
  <c r="Q51" i="1" s="1"/>
  <c r="P40" i="1"/>
  <c r="P20" i="1"/>
  <c r="Q20" i="1" s="1"/>
  <c r="P22" i="1"/>
  <c r="Q22" i="1" s="1"/>
  <c r="P28" i="1"/>
  <c r="Q28" i="1" s="1"/>
  <c r="P30" i="1"/>
  <c r="P32" i="1"/>
  <c r="Q32" i="1" s="1"/>
  <c r="P34" i="1"/>
  <c r="Q34" i="1" s="1"/>
  <c r="P36" i="1"/>
  <c r="P76" i="1"/>
  <c r="Q76" i="1" s="1"/>
  <c r="P80" i="1"/>
  <c r="Q80" i="1" s="1"/>
  <c r="P82" i="1"/>
  <c r="Q82" i="1" s="1"/>
  <c r="V90" i="1"/>
  <c r="V82" i="1"/>
  <c r="V74" i="1"/>
  <c r="V66" i="1"/>
  <c r="V58" i="1"/>
  <c r="V50" i="1"/>
  <c r="V6" i="1"/>
  <c r="V86" i="1"/>
  <c r="V78" i="1"/>
  <c r="V70" i="1"/>
  <c r="V62" i="1"/>
  <c r="V54" i="1"/>
  <c r="V44" i="1"/>
  <c r="V40" i="1"/>
  <c r="V36" i="1"/>
  <c r="V32" i="1"/>
  <c r="V28" i="1"/>
  <c r="V24" i="1"/>
  <c r="V20" i="1"/>
  <c r="V14" i="1"/>
  <c r="V10" i="1"/>
  <c r="V16" i="1"/>
  <c r="V88" i="1"/>
  <c r="V84" i="1"/>
  <c r="V80" i="1"/>
  <c r="V76" i="1"/>
  <c r="V72" i="1"/>
  <c r="V68" i="1"/>
  <c r="V64" i="1"/>
  <c r="V60" i="1"/>
  <c r="V56" i="1"/>
  <c r="V52" i="1"/>
  <c r="V46" i="1"/>
  <c r="V42" i="1"/>
  <c r="V38" i="1"/>
  <c r="V34" i="1"/>
  <c r="V30" i="1"/>
  <c r="V26" i="1"/>
  <c r="V22" i="1"/>
  <c r="V18" i="1"/>
  <c r="V12" i="1"/>
  <c r="V8" i="1"/>
  <c r="V48" i="1"/>
  <c r="V104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U82" i="1" l="1"/>
  <c r="AD82" i="1"/>
  <c r="U76" i="1"/>
  <c r="AD76" i="1"/>
  <c r="U34" i="1"/>
  <c r="AD34" i="1"/>
  <c r="U30" i="1"/>
  <c r="AD30" i="1"/>
  <c r="U22" i="1"/>
  <c r="AD22" i="1"/>
  <c r="U40" i="1"/>
  <c r="AD40" i="1"/>
  <c r="U61" i="1"/>
  <c r="AD61" i="1"/>
  <c r="U69" i="1"/>
  <c r="AD69" i="1"/>
  <c r="U79" i="1"/>
  <c r="AD79" i="1"/>
  <c r="U93" i="1"/>
  <c r="AD93" i="1"/>
  <c r="U80" i="1"/>
  <c r="AD80" i="1"/>
  <c r="U36" i="1"/>
  <c r="AD36" i="1"/>
  <c r="U32" i="1"/>
  <c r="AD32" i="1"/>
  <c r="U28" i="1"/>
  <c r="AD28" i="1"/>
  <c r="U20" i="1"/>
  <c r="AD20" i="1"/>
  <c r="U51" i="1"/>
  <c r="AD51" i="1"/>
  <c r="U57" i="1"/>
  <c r="AD57" i="1"/>
  <c r="U63" i="1"/>
  <c r="AD63" i="1"/>
  <c r="U71" i="1"/>
  <c r="AD71" i="1"/>
  <c r="U87" i="1"/>
  <c r="AD87" i="1"/>
  <c r="U99" i="1"/>
  <c r="AD99" i="1"/>
  <c r="U92" i="1"/>
  <c r="AD92" i="1"/>
  <c r="Q97" i="1"/>
  <c r="Q96" i="1"/>
  <c r="Q102" i="1"/>
  <c r="P5" i="1"/>
  <c r="K5" i="1"/>
  <c r="U102" i="1" l="1"/>
  <c r="AD102" i="1"/>
  <c r="U97" i="1"/>
  <c r="AD97" i="1"/>
  <c r="Q5" i="1"/>
  <c r="U96" i="1"/>
  <c r="AD96" i="1"/>
  <c r="AD5" i="1" s="1"/>
</calcChain>
</file>

<file path=xl/sharedStrings.xml><?xml version="1.0" encoding="utf-8"?>
<sst xmlns="http://schemas.openxmlformats.org/spreadsheetml/2006/main" count="343" uniqueCount="163">
  <si>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</si>
  <si>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</si>
  <si>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</si>
  <si>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</si>
  <si>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</si>
  <si>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</si>
  <si>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</si>
  <si>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</si>
  <si>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</si>
  <si>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</si>
  <si>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</si>
  <si>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</si>
  <si>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</si>
  <si>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</si>
  <si>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</si>
  <si>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</si>
  <si>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</si>
  <si>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</si>
  <si>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</si>
  <si>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</si>
  <si>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</si>
  <si>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</si>
  <si>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</si>
  <si>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26,02,</t>
  </si>
  <si>
    <t>28,02,</t>
  </si>
  <si>
    <t>23,02,</t>
  </si>
  <si>
    <t>21,02,</t>
  </si>
  <si>
    <t>15,02,</t>
  </si>
  <si>
    <t>14,02,</t>
  </si>
  <si>
    <t>08,02,</t>
  </si>
  <si>
    <t>06,02,</t>
  </si>
  <si>
    <t>005  Колбаса Докторская ГОСТ, Вязанка вектор,ВЕС. ПОКОМ</t>
  </si>
  <si>
    <t>кг</t>
  </si>
  <si>
    <t>Вояж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</si>
  <si>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</si>
  <si>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</si>
  <si>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</si>
  <si>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</si>
  <si>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</si>
  <si>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</si>
  <si>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</si>
  <si>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</si>
  <si>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</si>
  <si>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</si>
  <si>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то же что 055 (задвоенное СКЮ)</t>
  </si>
  <si>
    <t>055  Колбаса вареная Филейбургская, 0,45 кг, БАВАРУШКА ПОКОМ</t>
  </si>
  <si>
    <t>то же что 054</t>
  </si>
  <si>
    <t>059  Колбаса Докторская по-стародворски  0.5 кг, ПОКОМ</t>
  </si>
  <si>
    <t>060  Колбаса Докторская стародворская  0,5 кг,ПОКОМ</t>
  </si>
  <si>
    <t>нужно увеличить продажи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</si>
  <si>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</si>
  <si>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</si>
  <si>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</si>
  <si>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</si>
  <si>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</si>
  <si>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094  Сосиски Баварские,  0.35кг, ТМ Колбасный стандарт ПОКОМ</t>
  </si>
  <si>
    <t>то же что и 451 (задвоенное СКЮ)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</si>
  <si>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</si>
  <si>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</si>
  <si>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</si>
  <si>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</si>
  <si>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</si>
  <si>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</si>
  <si>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</si>
  <si>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</si>
  <si>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</si>
  <si>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</si>
  <si>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</si>
  <si>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</si>
  <si>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</si>
  <si>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</si>
  <si>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</si>
  <si>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</si>
  <si>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</si>
  <si>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</si>
  <si>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</si>
  <si>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</si>
  <si>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</si>
  <si>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</si>
  <si>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</si>
  <si>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</si>
  <si>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и 256, 326</t>
  </si>
  <si>
    <t>256  Сосиски Молочные для завтрака, п/а МГС, ВЕС, ТМ Стародворье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</si>
  <si>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</si>
  <si>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</si>
  <si>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</si>
  <si>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</si>
  <si>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</si>
  <si>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</si>
  <si>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</si>
  <si>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</si>
  <si>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</si>
  <si>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</si>
  <si>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</si>
  <si>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</si>
  <si>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</si>
  <si>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</si>
  <si>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</si>
  <si>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</si>
  <si>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</si>
  <si>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319  Колбаса вареная Филейская ТМ Вязанка ТС Классическая, 0,45 кг.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</si>
  <si>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</si>
  <si>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</si>
  <si>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</si>
  <si>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то же что и 255 (задвоенное СКЮ)</t>
  </si>
  <si>
    <t>339  Колбаса вареная Филейская ТМ Вязанка ТС Классическая, 0,40 кг.  ПОКОМ</t>
  </si>
  <si>
    <t>340 Ветчина Запекуша с сочным окороком ТМ Стародворские колбасы ТС Вязанка в обо 0,42 кг.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</si>
  <si>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</si>
  <si>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</si>
  <si>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</si>
  <si>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</si>
  <si>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</si>
  <si>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</si>
  <si>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</si>
  <si>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</si>
  <si>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</si>
  <si>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</si>
  <si>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</si>
  <si>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то же что 368</t>
  </si>
  <si>
    <t>368 Колбаса вареная Молокуша ТМ Вязанка в оболочке полиамид 0,45 кг</t>
  </si>
  <si>
    <t>то же что 367 (задвоенное СКЮ)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</si>
  <si>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</si>
  <si>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</si>
  <si>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</si>
  <si>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</si>
  <si>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</si>
  <si>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</si>
  <si>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376  Сардельки Сочинки с сочным окороком ТМ Стародворье полиамид мгс ф/в 0,4 кг СК3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</si>
  <si>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</si>
  <si>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</si>
  <si>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</si>
  <si>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</si>
  <si>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</si>
  <si>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</si>
  <si>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</si>
  <si>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</si>
  <si>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</si>
  <si>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</si>
  <si>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</si>
  <si>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</si>
  <si>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</si>
  <si>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094, 460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</si>
  <si>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</si>
  <si>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</si>
  <si>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</si>
  <si>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</si>
  <si>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согласовал Химич / слабая реализация из ТТ, ставилась доп.задача для ТП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</si>
  <si>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</si>
  <si>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</si>
  <si>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474 Колбаса Филейбургская ТМ Баварушка с филе сочного окорока в оболочке черева 0,11 кг.  Поком</t>
  </si>
  <si>
    <t>слабая реализация, ставилась спец.задача распродать большие остатки</t>
  </si>
  <si>
    <t>заказ</t>
  </si>
  <si>
    <t>ПРОМО Вояж</t>
  </si>
  <si>
    <t>ПРОМО Spar</t>
  </si>
  <si>
    <t>Вояж / ПРОМО Spar</t>
  </si>
  <si>
    <t>28,02 слабая реализация, ставилась спец.задача распродать большие остатки</t>
  </si>
  <si>
    <t>Вареные колбасы «Филедворская с молоком» Весовой п/а ТМ «Стародворье»</t>
  </si>
  <si>
    <t>Вареные колбасы «Филедворская» Вес п/а ТМ «Стародворье»</t>
  </si>
  <si>
    <t>Вареные колбасы «Молочная Стародворская с молоком» Весовой п/а ТМ «Стародворье»</t>
  </si>
  <si>
    <t>Вареные колбасы «Стародворская с окороком » Весовой п/а ТМ «Стародворье»</t>
  </si>
  <si>
    <t>новинка / Можаев подтвердил</t>
  </si>
  <si>
    <t>02,03,(1)</t>
  </si>
  <si>
    <t>02,03,(2)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</si>
</sst>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164" fontId="4" fillId="5" borderId="1" xfId="1" applyNumberFormat="1" applyFont="1" applyFill="1"/>
    <xf numFmtId="164" fontId="5" fillId="6" borderId="1" xfId="1" applyNumberFormat="1" applyFont="1" applyFill="1"/>
    <xf numFmtId="164" fontId="1" fillId="0" borderId="2" xfId="1" applyNumberFormat="1" applyBorder="1"/>
    <xf numFmtId="164" fontId="1" fillId="5" borderId="2" xfId="1" applyNumberFormat="1" applyFill="1" applyBorder="1"/>
    <xf numFmtId="164" fontId="1" fillId="0" borderId="3" xfId="1" applyNumberFormat="1" applyBorder="1"/>
    <xf numFmtId="164" fontId="3" fillId="2" borderId="4" xfId="1" applyNumberFormat="1" applyFont="1" applyFill="1" applyBorder="1"/>
    <xf numFmtId="164" fontId="1" fillId="0" borderId="5" xfId="1" applyNumberFormat="1" applyBorder="1"/>
    <xf numFmtId="164" fontId="1" fillId="3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ySplit="5" topLeftCell="A6" activePane="bottomLeft" state="frozen"/>
      <selection pane="bottomLeft" activeCell="AC9" sqref="AC9"/>
    </sheetView>
  </sheetViews>
  <sheetFormatPr defaultRowHeight="15" x14ac:dyDescent="0.25"/>
  <cols>
    <col min="1" max="1" width="60" customWidth="1"/>
    <col min="2" max="2" width="3.42578125" customWidth="1"/>
    <col min="3" max="6" width="6.7109375" customWidth="1"/>
    <col min="7" max="7" width="5" style="7" customWidth="1"/>
    <col min="8" max="8" width="5" customWidth="1"/>
    <col min="9" max="9" width="13.5703125" customWidth="1"/>
    <col min="10" max="11" width="6.7109375" customWidth="1"/>
    <col min="12" max="13" width="1" customWidth="1"/>
    <col min="14" max="16" width="6.7109375" customWidth="1"/>
    <col min="17" max="18" width="7.42578125" customWidth="1"/>
    <col min="19" max="19" width="6.7109375" customWidth="1"/>
    <col min="20" max="20" width="21.5703125" customWidth="1"/>
    <col min="21" max="22" width="5.42578125" customWidth="1"/>
    <col min="23" max="28" width="6.85546875" customWidth="1"/>
    <col min="29" max="29" width="31.28515625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5.75" thickBot="1" x14ac:dyDescent="0.3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5" t="s">
        <v>151</v>
      </c>
      <c r="R3" s="15" t="s">
        <v>151</v>
      </c>
      <c r="S3" s="8" t="s">
        <v>16</v>
      </c>
      <c r="T3" s="8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6" t="s">
        <v>162</v>
      </c>
      <c r="R4" s="16" t="s">
        <v>161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/>
      <c r="AD4" s="1" t="s">
        <v>162</v>
      </c>
      <c r="AE4" s="1" t="s">
        <v>161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34120.476000000017</v>
      </c>
      <c r="F5" s="4">
        <f>SUM(F6:F499)</f>
        <v>47963.579999999994</v>
      </c>
      <c r="G5" s="5"/>
      <c r="H5" s="1"/>
      <c r="I5" s="1"/>
      <c r="J5" s="4">
        <f t="shared" ref="J5:S5" si="0">SUM(J6:J499)</f>
        <v>34547.370000000003</v>
      </c>
      <c r="K5" s="4">
        <f t="shared" si="0"/>
        <v>-426.89400000000012</v>
      </c>
      <c r="L5" s="4">
        <f t="shared" si="0"/>
        <v>0</v>
      </c>
      <c r="M5" s="4">
        <f t="shared" si="0"/>
        <v>0</v>
      </c>
      <c r="N5" s="4">
        <f t="shared" si="0"/>
        <v>21462.247400000004</v>
      </c>
      <c r="O5" s="4">
        <f t="shared" si="0"/>
        <v>6824.0952000000007</v>
      </c>
      <c r="P5" s="4">
        <f t="shared" si="0"/>
        <v>10430.3344</v>
      </c>
      <c r="Q5" s="17">
        <f t="shared" si="0"/>
        <v>6760.8157999999985</v>
      </c>
      <c r="R5" s="17">
        <f t="shared" si="0"/>
        <v>3805</v>
      </c>
      <c r="S5" s="4">
        <f t="shared" si="0"/>
        <v>0</v>
      </c>
      <c r="T5" s="1"/>
      <c r="U5" s="1"/>
      <c r="V5" s="1"/>
      <c r="W5" s="4">
        <f t="shared" ref="W5:AB5" si="1">SUM(W6:W499)</f>
        <v>7597.4113999999981</v>
      </c>
      <c r="X5" s="4">
        <f t="shared" si="1"/>
        <v>7393.0024000000021</v>
      </c>
      <c r="Y5" s="4">
        <f t="shared" si="1"/>
        <v>6526.3458000000019</v>
      </c>
      <c r="Z5" s="4">
        <f t="shared" si="1"/>
        <v>6156.1006000000016</v>
      </c>
      <c r="AA5" s="4">
        <f t="shared" si="1"/>
        <v>6623.3226000000013</v>
      </c>
      <c r="AB5" s="4">
        <f t="shared" si="1"/>
        <v>6423.4720000000034</v>
      </c>
      <c r="AC5" s="1"/>
      <c r="AD5" s="4">
        <f>SUM(AD6:AD499)</f>
        <v>5286.9718000000003</v>
      </c>
      <c r="AE5" s="4">
        <f>SUM(AE6:AE499)</f>
        <v>3017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1633.68</v>
      </c>
      <c r="D6" s="1">
        <v>664.14</v>
      </c>
      <c r="E6" s="1">
        <v>652.19799999999998</v>
      </c>
      <c r="F6" s="1">
        <v>1486.6220000000001</v>
      </c>
      <c r="G6" s="5">
        <v>1</v>
      </c>
      <c r="H6" s="1">
        <v>50</v>
      </c>
      <c r="I6" s="1" t="s">
        <v>33</v>
      </c>
      <c r="J6" s="1">
        <v>953.05499999999995</v>
      </c>
      <c r="K6" s="1">
        <f t="shared" ref="K6:K37" si="2">E6-J6</f>
        <v>-300.85699999999997</v>
      </c>
      <c r="L6" s="1"/>
      <c r="M6" s="1"/>
      <c r="N6" s="1">
        <v>536.75900000000024</v>
      </c>
      <c r="O6" s="1">
        <f>E6/5</f>
        <v>130.43959999999998</v>
      </c>
      <c r="P6" s="12"/>
      <c r="Q6" s="18">
        <f>P6</f>
        <v>0</v>
      </c>
      <c r="R6" s="18"/>
      <c r="S6" s="14"/>
      <c r="T6" s="1"/>
      <c r="U6" s="1">
        <f>(F6+N6+Q6)/O6</f>
        <v>15.512014756255006</v>
      </c>
      <c r="V6" s="1">
        <f>(F6+N6)/O6</f>
        <v>15.512014756255006</v>
      </c>
      <c r="W6" s="1">
        <v>206.17359999999999</v>
      </c>
      <c r="X6" s="1">
        <v>193.19560000000001</v>
      </c>
      <c r="Y6" s="1">
        <v>159.58459999999999</v>
      </c>
      <c r="Z6" s="1">
        <v>149.84559999999999</v>
      </c>
      <c r="AA6" s="1">
        <v>206.2022</v>
      </c>
      <c r="AB6" s="1">
        <v>272.33199999999999</v>
      </c>
      <c r="AC6" s="1"/>
      <c r="AD6" s="1">
        <f>Q6*G6</f>
        <v>0</v>
      </c>
      <c r="AE6" s="1">
        <f>R6*G6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32</v>
      </c>
      <c r="C7" s="1">
        <v>487.04399999999998</v>
      </c>
      <c r="D7" s="1">
        <v>340.36900000000003</v>
      </c>
      <c r="E7" s="1">
        <v>266.25799999999998</v>
      </c>
      <c r="F7" s="1">
        <v>505.00700000000001</v>
      </c>
      <c r="G7" s="5">
        <v>1</v>
      </c>
      <c r="H7" s="1">
        <v>45</v>
      </c>
      <c r="I7" s="1"/>
      <c r="J7" s="1">
        <v>252.2</v>
      </c>
      <c r="K7" s="1">
        <f t="shared" si="2"/>
        <v>14.057999999999993</v>
      </c>
      <c r="L7" s="1"/>
      <c r="M7" s="1"/>
      <c r="N7" s="1">
        <v>127.86539999999999</v>
      </c>
      <c r="O7" s="1">
        <f t="shared" ref="O7:O70" si="3">E7/5</f>
        <v>53.251599999999996</v>
      </c>
      <c r="P7" s="12"/>
      <c r="Q7" s="18">
        <f t="shared" ref="Q7:Q70" si="4">P7</f>
        <v>0</v>
      </c>
      <c r="R7" s="18"/>
      <c r="S7" s="14"/>
      <c r="T7" s="1"/>
      <c r="U7" s="1">
        <f t="shared" ref="U7:U70" si="5">(F7+N7+Q7)/O7</f>
        <v>11.884570604451321</v>
      </c>
      <c r="V7" s="1">
        <f t="shared" ref="V7:V70" si="6">(F7+N7)/O7</f>
        <v>11.884570604451321</v>
      </c>
      <c r="W7" s="1">
        <v>67.964799999999997</v>
      </c>
      <c r="X7" s="1">
        <v>67.969399999999993</v>
      </c>
      <c r="Y7" s="1">
        <v>59.696800000000003</v>
      </c>
      <c r="Z7" s="1">
        <v>63.653399999999998</v>
      </c>
      <c r="AA7" s="1">
        <v>81.352800000000002</v>
      </c>
      <c r="AB7" s="1">
        <v>81.873199999999997</v>
      </c>
      <c r="AC7" s="1"/>
      <c r="AD7" s="1">
        <f t="shared" ref="AD7:AE70" si="7">Q7*G7</f>
        <v>0</v>
      </c>
      <c r="AE7" s="1">
        <f t="shared" ref="AE7:AE70" si="8">R7*G7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32</v>
      </c>
      <c r="C8" s="1">
        <v>512.351</v>
      </c>
      <c r="D8" s="1">
        <v>825.23699999999997</v>
      </c>
      <c r="E8" s="1">
        <v>371.44299999999998</v>
      </c>
      <c r="F8" s="1">
        <v>883.65499999999997</v>
      </c>
      <c r="G8" s="5">
        <v>1</v>
      </c>
      <c r="H8" s="1">
        <v>45</v>
      </c>
      <c r="I8" s="1"/>
      <c r="J8" s="1">
        <v>352.50200000000001</v>
      </c>
      <c r="K8" s="1">
        <f t="shared" si="2"/>
        <v>18.940999999999974</v>
      </c>
      <c r="L8" s="1"/>
      <c r="M8" s="1"/>
      <c r="N8" s="1"/>
      <c r="O8" s="1">
        <f t="shared" si="3"/>
        <v>74.288600000000002</v>
      </c>
      <c r="P8" s="12"/>
      <c r="Q8" s="18">
        <f t="shared" si="4"/>
        <v>0</v>
      </c>
      <c r="R8" s="18"/>
      <c r="S8" s="14"/>
      <c r="T8" s="1"/>
      <c r="U8" s="1">
        <f t="shared" si="5"/>
        <v>11.894893698360178</v>
      </c>
      <c r="V8" s="1">
        <f t="shared" si="6"/>
        <v>11.894893698360178</v>
      </c>
      <c r="W8" s="1">
        <v>88.089200000000005</v>
      </c>
      <c r="X8" s="1">
        <v>112.1112</v>
      </c>
      <c r="Y8" s="1">
        <v>104.38460000000001</v>
      </c>
      <c r="Z8" s="1">
        <v>79.344399999999993</v>
      </c>
      <c r="AA8" s="1">
        <v>74.498599999999996</v>
      </c>
      <c r="AB8" s="1">
        <v>117.74460000000001</v>
      </c>
      <c r="AC8" s="1"/>
      <c r="AD8" s="1">
        <f t="shared" si="7"/>
        <v>0</v>
      </c>
      <c r="AE8" s="1">
        <f t="shared" si="8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32</v>
      </c>
      <c r="C9" s="1">
        <v>304.18400000000003</v>
      </c>
      <c r="D9" s="1">
        <v>321.24700000000001</v>
      </c>
      <c r="E9" s="1">
        <v>201.899</v>
      </c>
      <c r="F9" s="1">
        <v>372.87799999999999</v>
      </c>
      <c r="G9" s="5">
        <v>1</v>
      </c>
      <c r="H9" s="1">
        <v>40</v>
      </c>
      <c r="I9" s="1"/>
      <c r="J9" s="1">
        <v>192.60499999999999</v>
      </c>
      <c r="K9" s="1">
        <f t="shared" si="2"/>
        <v>9.2940000000000111</v>
      </c>
      <c r="L9" s="1"/>
      <c r="M9" s="1"/>
      <c r="N9" s="1">
        <v>306.49579999999992</v>
      </c>
      <c r="O9" s="1">
        <f t="shared" si="3"/>
        <v>40.379800000000003</v>
      </c>
      <c r="P9" s="12"/>
      <c r="Q9" s="18">
        <f t="shared" si="4"/>
        <v>0</v>
      </c>
      <c r="R9" s="18"/>
      <c r="S9" s="14"/>
      <c r="T9" s="1"/>
      <c r="U9" s="1">
        <f t="shared" si="5"/>
        <v>16.82459546604985</v>
      </c>
      <c r="V9" s="1">
        <f t="shared" si="6"/>
        <v>16.82459546604985</v>
      </c>
      <c r="W9" s="1">
        <v>68.128799999999998</v>
      </c>
      <c r="X9" s="1">
        <v>55.651200000000003</v>
      </c>
      <c r="Y9" s="1">
        <v>41.661000000000001</v>
      </c>
      <c r="Z9" s="1">
        <v>48.047199999999997</v>
      </c>
      <c r="AA9" s="1">
        <v>58.797400000000003</v>
      </c>
      <c r="AB9" s="1">
        <v>63.800600000000003</v>
      </c>
      <c r="AC9" s="1"/>
      <c r="AD9" s="1">
        <f t="shared" si="7"/>
        <v>0</v>
      </c>
      <c r="AE9" s="1">
        <f t="shared" si="8"/>
        <v>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37</v>
      </c>
      <c r="B10" s="1" t="s">
        <v>38</v>
      </c>
      <c r="C10" s="1"/>
      <c r="D10" s="1">
        <v>240</v>
      </c>
      <c r="E10" s="1">
        <v>72</v>
      </c>
      <c r="F10" s="1">
        <v>156</v>
      </c>
      <c r="G10" s="5">
        <v>0.5</v>
      </c>
      <c r="H10" s="1">
        <v>31</v>
      </c>
      <c r="I10" s="1" t="s">
        <v>33</v>
      </c>
      <c r="J10" s="1">
        <v>84</v>
      </c>
      <c r="K10" s="1">
        <f t="shared" si="2"/>
        <v>-12</v>
      </c>
      <c r="L10" s="1"/>
      <c r="M10" s="1"/>
      <c r="N10" s="1"/>
      <c r="O10" s="1">
        <f t="shared" si="3"/>
        <v>14.4</v>
      </c>
      <c r="P10" s="12"/>
      <c r="Q10" s="18">
        <f t="shared" si="4"/>
        <v>0</v>
      </c>
      <c r="R10" s="18"/>
      <c r="S10" s="14"/>
      <c r="T10" s="1"/>
      <c r="U10" s="1">
        <f t="shared" si="5"/>
        <v>10.833333333333334</v>
      </c>
      <c r="V10" s="1">
        <f t="shared" si="6"/>
        <v>10.833333333333334</v>
      </c>
      <c r="W10" s="1">
        <v>5.8</v>
      </c>
      <c r="X10" s="1">
        <v>9.8000000000000007</v>
      </c>
      <c r="Y10" s="1">
        <v>21</v>
      </c>
      <c r="Z10" s="1">
        <v>17.399999999999999</v>
      </c>
      <c r="AA10" s="1">
        <v>8.1999999999999993</v>
      </c>
      <c r="AB10" s="1">
        <v>11</v>
      </c>
      <c r="AC10" s="1"/>
      <c r="AD10" s="1">
        <f t="shared" si="7"/>
        <v>0</v>
      </c>
      <c r="AE10" s="1">
        <f t="shared" si="8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39</v>
      </c>
      <c r="B11" s="1" t="s">
        <v>38</v>
      </c>
      <c r="C11" s="1">
        <v>126.714</v>
      </c>
      <c r="D11" s="1">
        <v>456</v>
      </c>
      <c r="E11" s="1">
        <v>160</v>
      </c>
      <c r="F11" s="1">
        <v>364.714</v>
      </c>
      <c r="G11" s="5">
        <v>0.45</v>
      </c>
      <c r="H11" s="1">
        <v>45</v>
      </c>
      <c r="I11" s="1"/>
      <c r="J11" s="1">
        <v>161</v>
      </c>
      <c r="K11" s="1">
        <f t="shared" si="2"/>
        <v>-1</v>
      </c>
      <c r="L11" s="1"/>
      <c r="M11" s="1"/>
      <c r="N11" s="1"/>
      <c r="O11" s="1">
        <f t="shared" si="3"/>
        <v>32</v>
      </c>
      <c r="P11" s="12"/>
      <c r="Q11" s="18">
        <f t="shared" si="4"/>
        <v>0</v>
      </c>
      <c r="R11" s="18"/>
      <c r="S11" s="14"/>
      <c r="T11" s="1"/>
      <c r="U11" s="1">
        <f t="shared" si="5"/>
        <v>11.3973125</v>
      </c>
      <c r="V11" s="1">
        <f t="shared" si="6"/>
        <v>11.3973125</v>
      </c>
      <c r="W11" s="1">
        <v>41.694400000000002</v>
      </c>
      <c r="X11" s="1">
        <v>47.364199999999997</v>
      </c>
      <c r="Y11" s="1">
        <v>40</v>
      </c>
      <c r="Z11" s="1">
        <v>38</v>
      </c>
      <c r="AA11" s="1">
        <v>36.493000000000002</v>
      </c>
      <c r="AB11" s="1">
        <v>34.493000000000002</v>
      </c>
      <c r="AC11" s="1"/>
      <c r="AD11" s="1">
        <f t="shared" si="7"/>
        <v>0</v>
      </c>
      <c r="AE11" s="1">
        <f t="shared" si="8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40</v>
      </c>
      <c r="B12" s="1" t="s">
        <v>38</v>
      </c>
      <c r="C12" s="1">
        <v>265.43799999999999</v>
      </c>
      <c r="D12" s="1">
        <v>564</v>
      </c>
      <c r="E12" s="1">
        <v>200</v>
      </c>
      <c r="F12" s="1">
        <v>541.43799999999999</v>
      </c>
      <c r="G12" s="5">
        <v>0.45</v>
      </c>
      <c r="H12" s="1">
        <v>45</v>
      </c>
      <c r="I12" s="1"/>
      <c r="J12" s="1">
        <v>203</v>
      </c>
      <c r="K12" s="1">
        <f t="shared" si="2"/>
        <v>-3</v>
      </c>
      <c r="L12" s="1"/>
      <c r="M12" s="1"/>
      <c r="N12" s="1"/>
      <c r="O12" s="1">
        <f t="shared" si="3"/>
        <v>40</v>
      </c>
      <c r="P12" s="12"/>
      <c r="Q12" s="18">
        <f t="shared" si="4"/>
        <v>0</v>
      </c>
      <c r="R12" s="18"/>
      <c r="S12" s="14"/>
      <c r="T12" s="1"/>
      <c r="U12" s="1">
        <f t="shared" si="5"/>
        <v>13.53595</v>
      </c>
      <c r="V12" s="1">
        <f t="shared" si="6"/>
        <v>13.53595</v>
      </c>
      <c r="W12" s="1">
        <v>60.808399999999992</v>
      </c>
      <c r="X12" s="1">
        <v>67.019599999999997</v>
      </c>
      <c r="Y12" s="1">
        <v>55</v>
      </c>
      <c r="Z12" s="1">
        <v>54.4</v>
      </c>
      <c r="AA12" s="1">
        <v>58.692799999999998</v>
      </c>
      <c r="AB12" s="1">
        <v>52.892800000000001</v>
      </c>
      <c r="AC12" s="1"/>
      <c r="AD12" s="1">
        <f t="shared" si="7"/>
        <v>0</v>
      </c>
      <c r="AE12" s="1">
        <f t="shared" si="8"/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41</v>
      </c>
      <c r="B13" s="1" t="s">
        <v>38</v>
      </c>
      <c r="C13" s="1">
        <v>20</v>
      </c>
      <c r="D13" s="1">
        <v>30</v>
      </c>
      <c r="E13" s="1">
        <v>15</v>
      </c>
      <c r="F13" s="1">
        <v>25</v>
      </c>
      <c r="G13" s="5">
        <v>0.4</v>
      </c>
      <c r="H13" s="1">
        <v>50</v>
      </c>
      <c r="I13" s="1" t="s">
        <v>33</v>
      </c>
      <c r="J13" s="1">
        <v>15</v>
      </c>
      <c r="K13" s="1">
        <f t="shared" si="2"/>
        <v>0</v>
      </c>
      <c r="L13" s="1"/>
      <c r="M13" s="1"/>
      <c r="N13" s="1">
        <v>9.6000000000000032</v>
      </c>
      <c r="O13" s="1">
        <f t="shared" si="3"/>
        <v>3</v>
      </c>
      <c r="P13" s="12"/>
      <c r="Q13" s="18">
        <f t="shared" si="4"/>
        <v>0</v>
      </c>
      <c r="R13" s="18"/>
      <c r="S13" s="14"/>
      <c r="T13" s="1"/>
      <c r="U13" s="1">
        <f t="shared" si="5"/>
        <v>11.533333333333333</v>
      </c>
      <c r="V13" s="1">
        <f t="shared" si="6"/>
        <v>11.533333333333333</v>
      </c>
      <c r="W13" s="1">
        <v>3.2</v>
      </c>
      <c r="X13" s="1">
        <v>2.6</v>
      </c>
      <c r="Y13" s="1">
        <v>3.2</v>
      </c>
      <c r="Z13" s="1">
        <v>2.8</v>
      </c>
      <c r="AA13" s="1">
        <v>2.4</v>
      </c>
      <c r="AB13" s="1">
        <v>4.2</v>
      </c>
      <c r="AC13" s="1"/>
      <c r="AD13" s="1">
        <f t="shared" si="7"/>
        <v>0</v>
      </c>
      <c r="AE13" s="1">
        <f t="shared" si="8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42</v>
      </c>
      <c r="B14" s="1" t="s">
        <v>38</v>
      </c>
      <c r="C14" s="1">
        <v>267</v>
      </c>
      <c r="D14" s="1"/>
      <c r="E14" s="1">
        <v>122</v>
      </c>
      <c r="F14" s="1">
        <v>120</v>
      </c>
      <c r="G14" s="5">
        <v>0.17</v>
      </c>
      <c r="H14" s="1">
        <v>180</v>
      </c>
      <c r="I14" s="1" t="s">
        <v>33</v>
      </c>
      <c r="J14" s="1">
        <v>111</v>
      </c>
      <c r="K14" s="1">
        <f t="shared" si="2"/>
        <v>11</v>
      </c>
      <c r="L14" s="1"/>
      <c r="M14" s="1"/>
      <c r="N14" s="1">
        <v>147.6</v>
      </c>
      <c r="O14" s="1">
        <f t="shared" si="3"/>
        <v>24.4</v>
      </c>
      <c r="P14" s="12"/>
      <c r="Q14" s="18">
        <f t="shared" si="4"/>
        <v>0</v>
      </c>
      <c r="R14" s="18"/>
      <c r="S14" s="14"/>
      <c r="T14" s="1"/>
      <c r="U14" s="1">
        <f t="shared" si="5"/>
        <v>10.967213114754101</v>
      </c>
      <c r="V14" s="1">
        <f t="shared" si="6"/>
        <v>10.967213114754101</v>
      </c>
      <c r="W14" s="1">
        <v>26.6</v>
      </c>
      <c r="X14" s="1">
        <v>12.6</v>
      </c>
      <c r="Y14" s="1">
        <v>7.8</v>
      </c>
      <c r="Z14" s="1">
        <v>8.8000000000000007</v>
      </c>
      <c r="AA14" s="1">
        <v>25.2</v>
      </c>
      <c r="AB14" s="1">
        <v>15.2</v>
      </c>
      <c r="AC14" s="1"/>
      <c r="AD14" s="1">
        <f t="shared" si="7"/>
        <v>0</v>
      </c>
      <c r="AE14" s="1">
        <f t="shared" si="8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1" t="s">
        <v>43</v>
      </c>
      <c r="B15" s="1" t="s">
        <v>38</v>
      </c>
      <c r="C15" s="1"/>
      <c r="D15" s="1"/>
      <c r="E15" s="1"/>
      <c r="F15" s="10">
        <v>-42</v>
      </c>
      <c r="G15" s="5">
        <v>0</v>
      </c>
      <c r="H15" s="1" t="e">
        <v>#N/A</v>
      </c>
      <c r="I15" s="1"/>
      <c r="J15" s="1"/>
      <c r="K15" s="1">
        <f t="shared" si="2"/>
        <v>0</v>
      </c>
      <c r="L15" s="1"/>
      <c r="M15" s="1"/>
      <c r="N15" s="1"/>
      <c r="O15" s="1">
        <f t="shared" si="3"/>
        <v>0</v>
      </c>
      <c r="P15" s="12"/>
      <c r="Q15" s="18">
        <f t="shared" si="4"/>
        <v>0</v>
      </c>
      <c r="R15" s="18"/>
      <c r="S15" s="14"/>
      <c r="T15" s="1"/>
      <c r="U15" s="1" t="e">
        <f t="shared" si="5"/>
        <v>#DIV/0!</v>
      </c>
      <c r="V15" s="1" t="e">
        <f t="shared" si="6"/>
        <v>#DIV/0!</v>
      </c>
      <c r="W15" s="1">
        <v>8.4</v>
      </c>
      <c r="X15" s="1">
        <v>8.4</v>
      </c>
      <c r="Y15" s="1">
        <v>0</v>
      </c>
      <c r="Z15" s="1">
        <v>0</v>
      </c>
      <c r="AA15" s="1">
        <v>0</v>
      </c>
      <c r="AB15" s="1">
        <v>0</v>
      </c>
      <c r="AC15" s="11" t="s">
        <v>44</v>
      </c>
      <c r="AD15" s="1">
        <f t="shared" si="7"/>
        <v>0</v>
      </c>
      <c r="AE15" s="1">
        <f t="shared" si="8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1" t="s">
        <v>45</v>
      </c>
      <c r="B16" s="1" t="s">
        <v>38</v>
      </c>
      <c r="C16" s="1"/>
      <c r="D16" s="1">
        <v>204</v>
      </c>
      <c r="E16" s="1">
        <v>91</v>
      </c>
      <c r="F16" s="10">
        <f>113+F15</f>
        <v>71</v>
      </c>
      <c r="G16" s="5">
        <v>0.45</v>
      </c>
      <c r="H16" s="1">
        <v>50</v>
      </c>
      <c r="I16" s="1" t="s">
        <v>152</v>
      </c>
      <c r="J16" s="1">
        <v>93</v>
      </c>
      <c r="K16" s="1">
        <f t="shared" si="2"/>
        <v>-2</v>
      </c>
      <c r="L16" s="1"/>
      <c r="M16" s="1"/>
      <c r="N16" s="1">
        <v>26.40000000000002</v>
      </c>
      <c r="O16" s="1">
        <f t="shared" si="3"/>
        <v>18.2</v>
      </c>
      <c r="P16" s="12">
        <f t="shared" ref="P16:P22" si="9">11*O16-N16-F16</f>
        <v>102.79999999999995</v>
      </c>
      <c r="Q16" s="18">
        <f t="shared" si="4"/>
        <v>102.79999999999995</v>
      </c>
      <c r="R16" s="18"/>
      <c r="S16" s="14"/>
      <c r="T16" s="1"/>
      <c r="U16" s="1">
        <f t="shared" si="5"/>
        <v>11</v>
      </c>
      <c r="V16" s="1">
        <f t="shared" si="6"/>
        <v>5.3516483516483531</v>
      </c>
      <c r="W16" s="1">
        <v>14.4</v>
      </c>
      <c r="X16" s="1">
        <v>8.4</v>
      </c>
      <c r="Y16" s="1">
        <v>15.6</v>
      </c>
      <c r="Z16" s="1">
        <v>15.6</v>
      </c>
      <c r="AA16" s="1">
        <v>5</v>
      </c>
      <c r="AB16" s="1">
        <v>0.2</v>
      </c>
      <c r="AC16" s="11" t="s">
        <v>46</v>
      </c>
      <c r="AD16" s="1">
        <f t="shared" si="7"/>
        <v>46.259999999999984</v>
      </c>
      <c r="AE16" s="1">
        <f t="shared" si="8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47</v>
      </c>
      <c r="B17" s="1" t="s">
        <v>38</v>
      </c>
      <c r="C17" s="1">
        <v>47</v>
      </c>
      <c r="D17" s="1">
        <v>73</v>
      </c>
      <c r="E17" s="1">
        <v>20</v>
      </c>
      <c r="F17" s="1">
        <v>70</v>
      </c>
      <c r="G17" s="5">
        <v>0.5</v>
      </c>
      <c r="H17" s="1">
        <v>55</v>
      </c>
      <c r="I17" s="1" t="s">
        <v>33</v>
      </c>
      <c r="J17" s="1">
        <v>60</v>
      </c>
      <c r="K17" s="1">
        <f t="shared" si="2"/>
        <v>-40</v>
      </c>
      <c r="L17" s="1"/>
      <c r="M17" s="1"/>
      <c r="N17" s="1">
        <v>46.2</v>
      </c>
      <c r="O17" s="1">
        <f t="shared" si="3"/>
        <v>4</v>
      </c>
      <c r="P17" s="12"/>
      <c r="Q17" s="18">
        <f t="shared" si="4"/>
        <v>0</v>
      </c>
      <c r="R17" s="18"/>
      <c r="S17" s="14"/>
      <c r="T17" s="1"/>
      <c r="U17" s="1">
        <f t="shared" si="5"/>
        <v>29.05</v>
      </c>
      <c r="V17" s="1">
        <f t="shared" si="6"/>
        <v>29.05</v>
      </c>
      <c r="W17" s="1">
        <v>10.4</v>
      </c>
      <c r="X17" s="1">
        <v>11.6</v>
      </c>
      <c r="Y17" s="1">
        <v>2.8</v>
      </c>
      <c r="Z17" s="1">
        <v>3.2</v>
      </c>
      <c r="AA17" s="1">
        <v>6.4</v>
      </c>
      <c r="AB17" s="1">
        <v>5</v>
      </c>
      <c r="AC17" s="1"/>
      <c r="AD17" s="1">
        <f t="shared" si="7"/>
        <v>0</v>
      </c>
      <c r="AE17" s="1">
        <f t="shared" si="8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38</v>
      </c>
      <c r="C18" s="1">
        <v>148</v>
      </c>
      <c r="D18" s="1"/>
      <c r="E18" s="1">
        <v>6</v>
      </c>
      <c r="F18" s="1">
        <v>142</v>
      </c>
      <c r="G18" s="5">
        <v>0.5</v>
      </c>
      <c r="H18" s="1">
        <v>55</v>
      </c>
      <c r="I18" s="1" t="s">
        <v>33</v>
      </c>
      <c r="J18" s="1">
        <v>6</v>
      </c>
      <c r="K18" s="1">
        <f t="shared" si="2"/>
        <v>0</v>
      </c>
      <c r="L18" s="1"/>
      <c r="M18" s="1"/>
      <c r="N18" s="1"/>
      <c r="O18" s="1">
        <f t="shared" si="3"/>
        <v>1.2</v>
      </c>
      <c r="P18" s="12"/>
      <c r="Q18" s="18">
        <f t="shared" si="4"/>
        <v>0</v>
      </c>
      <c r="R18" s="18"/>
      <c r="S18" s="14"/>
      <c r="T18" s="1"/>
      <c r="U18" s="1">
        <f t="shared" si="5"/>
        <v>118.33333333333334</v>
      </c>
      <c r="V18" s="1">
        <f t="shared" si="6"/>
        <v>118.33333333333334</v>
      </c>
      <c r="W18" s="1">
        <v>0.4</v>
      </c>
      <c r="X18" s="1">
        <v>2.4</v>
      </c>
      <c r="Y18" s="1">
        <v>1.4</v>
      </c>
      <c r="Z18" s="1">
        <v>0.6</v>
      </c>
      <c r="AA18" s="1">
        <v>2.2000000000000002</v>
      </c>
      <c r="AB18" s="1">
        <v>3.8</v>
      </c>
      <c r="AC18" s="9" t="s">
        <v>49</v>
      </c>
      <c r="AD18" s="1">
        <f t="shared" si="7"/>
        <v>0</v>
      </c>
      <c r="AE18" s="1">
        <f t="shared" si="8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38</v>
      </c>
      <c r="C19" s="1">
        <v>223</v>
      </c>
      <c r="D19" s="1">
        <v>72</v>
      </c>
      <c r="E19" s="1">
        <v>112</v>
      </c>
      <c r="F19" s="1">
        <v>162</v>
      </c>
      <c r="G19" s="5">
        <v>0.3</v>
      </c>
      <c r="H19" s="1">
        <v>40</v>
      </c>
      <c r="I19" s="1" t="s">
        <v>33</v>
      </c>
      <c r="J19" s="1">
        <v>113</v>
      </c>
      <c r="K19" s="1">
        <f t="shared" si="2"/>
        <v>-1</v>
      </c>
      <c r="L19" s="1"/>
      <c r="M19" s="1"/>
      <c r="N19" s="1">
        <v>118.4</v>
      </c>
      <c r="O19" s="1">
        <f t="shared" si="3"/>
        <v>22.4</v>
      </c>
      <c r="P19" s="12"/>
      <c r="Q19" s="18">
        <f t="shared" si="4"/>
        <v>0</v>
      </c>
      <c r="R19" s="18"/>
      <c r="S19" s="14"/>
      <c r="T19" s="1"/>
      <c r="U19" s="1">
        <f t="shared" si="5"/>
        <v>12.517857142857142</v>
      </c>
      <c r="V19" s="1">
        <f t="shared" si="6"/>
        <v>12.517857142857142</v>
      </c>
      <c r="W19" s="1">
        <v>26.8</v>
      </c>
      <c r="X19" s="1">
        <v>24.4</v>
      </c>
      <c r="Y19" s="1">
        <v>18.399999999999999</v>
      </c>
      <c r="Z19" s="1">
        <v>17.8</v>
      </c>
      <c r="AA19" s="1">
        <v>30.4</v>
      </c>
      <c r="AB19" s="1">
        <v>23</v>
      </c>
      <c r="AC19" s="1"/>
      <c r="AD19" s="1">
        <f t="shared" si="7"/>
        <v>0</v>
      </c>
      <c r="AE19" s="1">
        <f t="shared" si="8"/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38</v>
      </c>
      <c r="C20" s="1">
        <v>264</v>
      </c>
      <c r="D20" s="1"/>
      <c r="E20" s="1">
        <v>108</v>
      </c>
      <c r="F20" s="1">
        <v>131</v>
      </c>
      <c r="G20" s="5">
        <v>0.4</v>
      </c>
      <c r="H20" s="1">
        <v>50</v>
      </c>
      <c r="I20" s="1" t="s">
        <v>33</v>
      </c>
      <c r="J20" s="1">
        <v>105</v>
      </c>
      <c r="K20" s="1">
        <f t="shared" si="2"/>
        <v>3</v>
      </c>
      <c r="L20" s="1"/>
      <c r="M20" s="1"/>
      <c r="N20" s="1">
        <v>46.399999999999977</v>
      </c>
      <c r="O20" s="1">
        <f t="shared" si="3"/>
        <v>21.6</v>
      </c>
      <c r="P20" s="12">
        <f t="shared" si="9"/>
        <v>60.200000000000045</v>
      </c>
      <c r="Q20" s="18">
        <f t="shared" si="4"/>
        <v>60.200000000000045</v>
      </c>
      <c r="R20" s="18"/>
      <c r="S20" s="14"/>
      <c r="T20" s="1"/>
      <c r="U20" s="1">
        <f t="shared" si="5"/>
        <v>11</v>
      </c>
      <c r="V20" s="1">
        <f t="shared" si="6"/>
        <v>8.2129629629629619</v>
      </c>
      <c r="W20" s="1">
        <v>19.399999999999999</v>
      </c>
      <c r="X20" s="1">
        <v>15.6</v>
      </c>
      <c r="Y20" s="1">
        <v>11</v>
      </c>
      <c r="Z20" s="1">
        <v>16.2</v>
      </c>
      <c r="AA20" s="1">
        <v>29</v>
      </c>
      <c r="AB20" s="1">
        <v>15.6</v>
      </c>
      <c r="AC20" s="1"/>
      <c r="AD20" s="1">
        <f t="shared" si="7"/>
        <v>24.08000000000002</v>
      </c>
      <c r="AE20" s="1">
        <f t="shared" si="8"/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52</v>
      </c>
      <c r="B21" s="1" t="s">
        <v>38</v>
      </c>
      <c r="C21" s="1">
        <v>262</v>
      </c>
      <c r="D21" s="1">
        <v>241</v>
      </c>
      <c r="E21" s="1">
        <v>183</v>
      </c>
      <c r="F21" s="1">
        <v>284</v>
      </c>
      <c r="G21" s="5">
        <v>0.35</v>
      </c>
      <c r="H21" s="1">
        <v>40</v>
      </c>
      <c r="I21" s="1" t="s">
        <v>33</v>
      </c>
      <c r="J21" s="1">
        <v>177</v>
      </c>
      <c r="K21" s="1">
        <f t="shared" si="2"/>
        <v>6</v>
      </c>
      <c r="L21" s="1"/>
      <c r="M21" s="1"/>
      <c r="N21" s="1">
        <v>159.2000000000001</v>
      </c>
      <c r="O21" s="1">
        <f t="shared" si="3"/>
        <v>36.6</v>
      </c>
      <c r="P21" s="12"/>
      <c r="Q21" s="18">
        <f t="shared" si="4"/>
        <v>0</v>
      </c>
      <c r="R21" s="18"/>
      <c r="S21" s="14"/>
      <c r="T21" s="1"/>
      <c r="U21" s="1">
        <f t="shared" si="5"/>
        <v>12.109289617486342</v>
      </c>
      <c r="V21" s="1">
        <f t="shared" si="6"/>
        <v>12.109289617486342</v>
      </c>
      <c r="W21" s="1">
        <v>42.4</v>
      </c>
      <c r="X21" s="1">
        <v>37</v>
      </c>
      <c r="Y21" s="1">
        <v>40.4</v>
      </c>
      <c r="Z21" s="1">
        <v>30.8</v>
      </c>
      <c r="AA21" s="1">
        <v>40.200000000000003</v>
      </c>
      <c r="AB21" s="1">
        <v>37</v>
      </c>
      <c r="AC21" s="1"/>
      <c r="AD21" s="1">
        <f t="shared" si="7"/>
        <v>0</v>
      </c>
      <c r="AE21" s="1">
        <f t="shared" si="8"/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53</v>
      </c>
      <c r="B22" s="1" t="s">
        <v>38</v>
      </c>
      <c r="C22" s="1">
        <v>309</v>
      </c>
      <c r="D22" s="1">
        <v>243</v>
      </c>
      <c r="E22" s="1">
        <v>228</v>
      </c>
      <c r="F22" s="1">
        <v>282</v>
      </c>
      <c r="G22" s="5">
        <v>0.17</v>
      </c>
      <c r="H22" s="1">
        <v>120</v>
      </c>
      <c r="I22" s="1" t="s">
        <v>33</v>
      </c>
      <c r="J22" s="1">
        <v>201</v>
      </c>
      <c r="K22" s="1">
        <f t="shared" si="2"/>
        <v>27</v>
      </c>
      <c r="L22" s="1"/>
      <c r="M22" s="1"/>
      <c r="N22" s="1">
        <v>155.4</v>
      </c>
      <c r="O22" s="1">
        <f t="shared" si="3"/>
        <v>45.6</v>
      </c>
      <c r="P22" s="12">
        <f t="shared" si="9"/>
        <v>64.200000000000045</v>
      </c>
      <c r="Q22" s="18">
        <f t="shared" si="4"/>
        <v>64.200000000000045</v>
      </c>
      <c r="R22" s="18"/>
      <c r="S22" s="14"/>
      <c r="T22" s="1"/>
      <c r="U22" s="1">
        <f t="shared" si="5"/>
        <v>11</v>
      </c>
      <c r="V22" s="1">
        <f t="shared" si="6"/>
        <v>9.5921052631578938</v>
      </c>
      <c r="W22" s="1">
        <v>45.8</v>
      </c>
      <c r="X22" s="1">
        <v>44.4</v>
      </c>
      <c r="Y22" s="1">
        <v>37.6</v>
      </c>
      <c r="Z22" s="1">
        <v>25.4</v>
      </c>
      <c r="AA22" s="1">
        <v>44.8</v>
      </c>
      <c r="AB22" s="1">
        <v>50.4</v>
      </c>
      <c r="AC22" s="1"/>
      <c r="AD22" s="1">
        <f t="shared" si="7"/>
        <v>10.914000000000009</v>
      </c>
      <c r="AE22" s="1">
        <f t="shared" si="8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54</v>
      </c>
      <c r="B23" s="1" t="s">
        <v>38</v>
      </c>
      <c r="C23" s="1">
        <v>27</v>
      </c>
      <c r="D23" s="1">
        <v>24</v>
      </c>
      <c r="E23" s="1">
        <v>4</v>
      </c>
      <c r="F23" s="1">
        <v>44</v>
      </c>
      <c r="G23" s="5">
        <v>0.38</v>
      </c>
      <c r="H23" s="1">
        <v>40</v>
      </c>
      <c r="I23" s="1" t="s">
        <v>33</v>
      </c>
      <c r="J23" s="1">
        <v>14</v>
      </c>
      <c r="K23" s="1">
        <f t="shared" si="2"/>
        <v>-10</v>
      </c>
      <c r="L23" s="1"/>
      <c r="M23" s="1"/>
      <c r="N23" s="1"/>
      <c r="O23" s="1">
        <f t="shared" si="3"/>
        <v>0.8</v>
      </c>
      <c r="P23" s="12"/>
      <c r="Q23" s="18">
        <f t="shared" si="4"/>
        <v>0</v>
      </c>
      <c r="R23" s="18"/>
      <c r="S23" s="14"/>
      <c r="T23" s="1"/>
      <c r="U23" s="1">
        <f t="shared" si="5"/>
        <v>55</v>
      </c>
      <c r="V23" s="1">
        <f t="shared" si="6"/>
        <v>55</v>
      </c>
      <c r="W23" s="1">
        <v>-0.4</v>
      </c>
      <c r="X23" s="1">
        <v>1.4</v>
      </c>
      <c r="Y23" s="1">
        <v>4</v>
      </c>
      <c r="Z23" s="1">
        <v>4.8</v>
      </c>
      <c r="AA23" s="1">
        <v>3</v>
      </c>
      <c r="AB23" s="1">
        <v>3.4</v>
      </c>
      <c r="AC23" s="1"/>
      <c r="AD23" s="1">
        <f t="shared" si="7"/>
        <v>0</v>
      </c>
      <c r="AE23" s="1">
        <f t="shared" si="8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1" t="s">
        <v>55</v>
      </c>
      <c r="B24" s="1" t="s">
        <v>38</v>
      </c>
      <c r="C24" s="1">
        <v>5</v>
      </c>
      <c r="D24" s="1">
        <v>1</v>
      </c>
      <c r="E24" s="1"/>
      <c r="F24" s="10">
        <v>6</v>
      </c>
      <c r="G24" s="5">
        <v>0</v>
      </c>
      <c r="H24" s="1" t="e">
        <v>#N/A</v>
      </c>
      <c r="I24" s="1"/>
      <c r="J24" s="1">
        <v>7</v>
      </c>
      <c r="K24" s="1">
        <f t="shared" si="2"/>
        <v>-7</v>
      </c>
      <c r="L24" s="1"/>
      <c r="M24" s="1"/>
      <c r="N24" s="1"/>
      <c r="O24" s="1">
        <f t="shared" si="3"/>
        <v>0</v>
      </c>
      <c r="P24" s="12"/>
      <c r="Q24" s="18">
        <f t="shared" si="4"/>
        <v>0</v>
      </c>
      <c r="R24" s="18"/>
      <c r="S24" s="14"/>
      <c r="T24" s="1"/>
      <c r="U24" s="1" t="e">
        <f t="shared" si="5"/>
        <v>#DIV/0!</v>
      </c>
      <c r="V24" s="1" t="e">
        <f t="shared" si="6"/>
        <v>#DIV/0!</v>
      </c>
      <c r="W24" s="1">
        <v>0</v>
      </c>
      <c r="X24" s="1">
        <v>0</v>
      </c>
      <c r="Y24" s="1">
        <v>0</v>
      </c>
      <c r="Z24" s="1">
        <v>0</v>
      </c>
      <c r="AA24" s="1">
        <v>2</v>
      </c>
      <c r="AB24" s="1">
        <v>2</v>
      </c>
      <c r="AC24" s="11" t="s">
        <v>56</v>
      </c>
      <c r="AD24" s="1">
        <f t="shared" si="7"/>
        <v>0</v>
      </c>
      <c r="AE24" s="1">
        <f t="shared" si="8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57</v>
      </c>
      <c r="B25" s="1" t="s">
        <v>38</v>
      </c>
      <c r="C25" s="1">
        <v>56</v>
      </c>
      <c r="D25" s="1">
        <v>24</v>
      </c>
      <c r="E25" s="1">
        <v>9</v>
      </c>
      <c r="F25" s="1">
        <v>55</v>
      </c>
      <c r="G25" s="5">
        <v>0.6</v>
      </c>
      <c r="H25" s="1">
        <v>45</v>
      </c>
      <c r="I25" s="1" t="s">
        <v>33</v>
      </c>
      <c r="J25" s="1">
        <v>28</v>
      </c>
      <c r="K25" s="1">
        <f t="shared" si="2"/>
        <v>-19</v>
      </c>
      <c r="L25" s="1"/>
      <c r="M25" s="1"/>
      <c r="N25" s="1"/>
      <c r="O25" s="1">
        <f t="shared" si="3"/>
        <v>1.8</v>
      </c>
      <c r="P25" s="12"/>
      <c r="Q25" s="18">
        <f t="shared" si="4"/>
        <v>0</v>
      </c>
      <c r="R25" s="18"/>
      <c r="S25" s="14"/>
      <c r="T25" s="1"/>
      <c r="U25" s="1">
        <f t="shared" si="5"/>
        <v>30.555555555555554</v>
      </c>
      <c r="V25" s="1">
        <f t="shared" si="6"/>
        <v>30.555555555555554</v>
      </c>
      <c r="W25" s="1">
        <v>3.6</v>
      </c>
      <c r="X25" s="1">
        <v>5.6</v>
      </c>
      <c r="Y25" s="1">
        <v>6.4</v>
      </c>
      <c r="Z25" s="1">
        <v>6.4</v>
      </c>
      <c r="AA25" s="1">
        <v>3.2</v>
      </c>
      <c r="AB25" s="1">
        <v>8</v>
      </c>
      <c r="AC25" s="9" t="s">
        <v>49</v>
      </c>
      <c r="AD25" s="1">
        <f t="shared" si="7"/>
        <v>0</v>
      </c>
      <c r="AE25" s="1">
        <f t="shared" si="8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58</v>
      </c>
      <c r="B26" s="1" t="s">
        <v>38</v>
      </c>
      <c r="C26" s="1">
        <v>38</v>
      </c>
      <c r="D26" s="1"/>
      <c r="E26" s="1">
        <v>6</v>
      </c>
      <c r="F26" s="1">
        <v>30</v>
      </c>
      <c r="G26" s="5">
        <v>0.42</v>
      </c>
      <c r="H26" s="1">
        <v>35</v>
      </c>
      <c r="I26" s="1" t="s">
        <v>33</v>
      </c>
      <c r="J26" s="1">
        <v>6</v>
      </c>
      <c r="K26" s="1">
        <f t="shared" si="2"/>
        <v>0</v>
      </c>
      <c r="L26" s="1"/>
      <c r="M26" s="1"/>
      <c r="N26" s="1"/>
      <c r="O26" s="1">
        <f t="shared" si="3"/>
        <v>1.2</v>
      </c>
      <c r="P26" s="12"/>
      <c r="Q26" s="18">
        <f t="shared" si="4"/>
        <v>0</v>
      </c>
      <c r="R26" s="18"/>
      <c r="S26" s="14"/>
      <c r="T26" s="1"/>
      <c r="U26" s="1">
        <f t="shared" si="5"/>
        <v>25</v>
      </c>
      <c r="V26" s="1">
        <f t="shared" si="6"/>
        <v>25</v>
      </c>
      <c r="W26" s="1">
        <v>1</v>
      </c>
      <c r="X26" s="1">
        <v>1.2</v>
      </c>
      <c r="Y26" s="1">
        <v>3.2</v>
      </c>
      <c r="Z26" s="1">
        <v>3</v>
      </c>
      <c r="AA26" s="1">
        <v>1.4</v>
      </c>
      <c r="AB26" s="1">
        <v>2.6</v>
      </c>
      <c r="AC26" s="9" t="s">
        <v>49</v>
      </c>
      <c r="AD26" s="1">
        <f t="shared" si="7"/>
        <v>0</v>
      </c>
      <c r="AE26" s="1">
        <f t="shared" si="8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59</v>
      </c>
      <c r="B27" s="1" t="s">
        <v>38</v>
      </c>
      <c r="C27" s="1">
        <v>85</v>
      </c>
      <c r="D27" s="1"/>
      <c r="E27" s="1">
        <v>10</v>
      </c>
      <c r="F27" s="1">
        <v>75</v>
      </c>
      <c r="G27" s="5">
        <v>0.55000000000000004</v>
      </c>
      <c r="H27" s="1">
        <v>45</v>
      </c>
      <c r="I27" s="1" t="s">
        <v>33</v>
      </c>
      <c r="J27" s="1">
        <v>9</v>
      </c>
      <c r="K27" s="1">
        <f t="shared" si="2"/>
        <v>1</v>
      </c>
      <c r="L27" s="1"/>
      <c r="M27" s="1"/>
      <c r="N27" s="1"/>
      <c r="O27" s="1">
        <f t="shared" si="3"/>
        <v>2</v>
      </c>
      <c r="P27" s="12"/>
      <c r="Q27" s="18">
        <f t="shared" si="4"/>
        <v>0</v>
      </c>
      <c r="R27" s="18"/>
      <c r="S27" s="14"/>
      <c r="T27" s="1"/>
      <c r="U27" s="1">
        <f t="shared" si="5"/>
        <v>37.5</v>
      </c>
      <c r="V27" s="1">
        <f t="shared" si="6"/>
        <v>37.5</v>
      </c>
      <c r="W27" s="1">
        <v>0.4</v>
      </c>
      <c r="X27" s="1">
        <v>0</v>
      </c>
      <c r="Y27" s="1">
        <v>0</v>
      </c>
      <c r="Z27" s="1">
        <v>0</v>
      </c>
      <c r="AA27" s="1">
        <v>2.4</v>
      </c>
      <c r="AB27" s="1">
        <v>6.6</v>
      </c>
      <c r="AC27" s="9" t="s">
        <v>49</v>
      </c>
      <c r="AD27" s="1">
        <f t="shared" si="7"/>
        <v>0</v>
      </c>
      <c r="AE27" s="1">
        <f t="shared" si="8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60</v>
      </c>
      <c r="B28" s="1" t="s">
        <v>38</v>
      </c>
      <c r="C28" s="1"/>
      <c r="D28" s="1">
        <v>342</v>
      </c>
      <c r="E28" s="1">
        <v>106</v>
      </c>
      <c r="F28" s="1">
        <v>190</v>
      </c>
      <c r="G28" s="5">
        <v>0.35</v>
      </c>
      <c r="H28" s="1">
        <v>45</v>
      </c>
      <c r="I28" s="1" t="s">
        <v>152</v>
      </c>
      <c r="J28" s="1">
        <v>109</v>
      </c>
      <c r="K28" s="1">
        <f t="shared" si="2"/>
        <v>-3</v>
      </c>
      <c r="L28" s="1"/>
      <c r="M28" s="1"/>
      <c r="N28" s="1">
        <v>33.999999999999972</v>
      </c>
      <c r="O28" s="1">
        <f t="shared" si="3"/>
        <v>21.2</v>
      </c>
      <c r="P28" s="12">
        <f t="shared" ref="P28:P41" si="10">11*O28-N28-F28</f>
        <v>9.2000000000000171</v>
      </c>
      <c r="Q28" s="18">
        <f t="shared" si="4"/>
        <v>9.2000000000000171</v>
      </c>
      <c r="R28" s="18"/>
      <c r="S28" s="14"/>
      <c r="T28" s="1"/>
      <c r="U28" s="1">
        <f t="shared" si="5"/>
        <v>11</v>
      </c>
      <c r="V28" s="1">
        <f t="shared" si="6"/>
        <v>10.566037735849056</v>
      </c>
      <c r="W28" s="1">
        <v>23.4</v>
      </c>
      <c r="X28" s="1">
        <v>14.2</v>
      </c>
      <c r="Y28" s="1">
        <v>26.6</v>
      </c>
      <c r="Z28" s="1">
        <v>24.8</v>
      </c>
      <c r="AA28" s="1">
        <v>11.8</v>
      </c>
      <c r="AB28" s="1">
        <v>9.6</v>
      </c>
      <c r="AC28" s="1"/>
      <c r="AD28" s="1">
        <f t="shared" si="7"/>
        <v>3.220000000000006</v>
      </c>
      <c r="AE28" s="1">
        <f t="shared" si="8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61</v>
      </c>
      <c r="B29" s="1" t="s">
        <v>38</v>
      </c>
      <c r="C29" s="1">
        <v>74</v>
      </c>
      <c r="D29" s="1">
        <v>216</v>
      </c>
      <c r="E29" s="1">
        <v>101</v>
      </c>
      <c r="F29" s="1">
        <v>135</v>
      </c>
      <c r="G29" s="5">
        <v>0.35</v>
      </c>
      <c r="H29" s="1">
        <v>45</v>
      </c>
      <c r="I29" s="1" t="s">
        <v>152</v>
      </c>
      <c r="J29" s="1">
        <v>103</v>
      </c>
      <c r="K29" s="1">
        <f t="shared" si="2"/>
        <v>-2</v>
      </c>
      <c r="L29" s="1"/>
      <c r="M29" s="1"/>
      <c r="N29" s="1">
        <v>69.399999999999949</v>
      </c>
      <c r="O29" s="1">
        <f t="shared" si="3"/>
        <v>20.2</v>
      </c>
      <c r="P29" s="12">
        <f t="shared" si="10"/>
        <v>17.80000000000004</v>
      </c>
      <c r="Q29" s="18">
        <f t="shared" si="4"/>
        <v>17.80000000000004</v>
      </c>
      <c r="R29" s="18"/>
      <c r="S29" s="14"/>
      <c r="T29" s="1"/>
      <c r="U29" s="1">
        <f t="shared" si="5"/>
        <v>11</v>
      </c>
      <c r="V29" s="1">
        <f t="shared" si="6"/>
        <v>10.118811881188117</v>
      </c>
      <c r="W29" s="1">
        <v>22.2</v>
      </c>
      <c r="X29" s="1">
        <v>11.6</v>
      </c>
      <c r="Y29" s="1">
        <v>21.8</v>
      </c>
      <c r="Z29" s="1">
        <v>19.8</v>
      </c>
      <c r="AA29" s="1">
        <v>11.4</v>
      </c>
      <c r="AB29" s="1">
        <v>15</v>
      </c>
      <c r="AC29" s="1"/>
      <c r="AD29" s="1">
        <f t="shared" si="7"/>
        <v>6.2300000000000137</v>
      </c>
      <c r="AE29" s="1">
        <f t="shared" si="8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62</v>
      </c>
      <c r="B30" s="1" t="s">
        <v>32</v>
      </c>
      <c r="C30" s="1">
        <v>418.62400000000002</v>
      </c>
      <c r="D30" s="1">
        <v>1254.8699999999999</v>
      </c>
      <c r="E30" s="1">
        <v>744.322</v>
      </c>
      <c r="F30" s="1">
        <v>747.06200000000001</v>
      </c>
      <c r="G30" s="5">
        <v>1</v>
      </c>
      <c r="H30" s="1">
        <v>55</v>
      </c>
      <c r="I30" s="1"/>
      <c r="J30" s="1">
        <v>817.20799999999997</v>
      </c>
      <c r="K30" s="1">
        <f t="shared" si="2"/>
        <v>-72.885999999999967</v>
      </c>
      <c r="L30" s="1"/>
      <c r="M30" s="1"/>
      <c r="N30" s="1">
        <v>420</v>
      </c>
      <c r="O30" s="1">
        <f t="shared" si="3"/>
        <v>148.86439999999999</v>
      </c>
      <c r="P30" s="12">
        <f t="shared" si="10"/>
        <v>470.44639999999993</v>
      </c>
      <c r="Q30" s="18">
        <v>270</v>
      </c>
      <c r="R30" s="18">
        <v>200</v>
      </c>
      <c r="S30" s="14"/>
      <c r="T30" s="1"/>
      <c r="U30" s="1">
        <f t="shared" si="5"/>
        <v>9.653496739314436</v>
      </c>
      <c r="V30" s="1">
        <f t="shared" si="6"/>
        <v>7.8397655853246313</v>
      </c>
      <c r="W30" s="1">
        <v>144.87860000000001</v>
      </c>
      <c r="X30" s="1">
        <v>134.70760000000001</v>
      </c>
      <c r="Y30" s="1">
        <v>122.0226</v>
      </c>
      <c r="Z30" s="1">
        <v>127.43259999999999</v>
      </c>
      <c r="AA30" s="1">
        <v>118.0526</v>
      </c>
      <c r="AB30" s="1">
        <v>117.8698</v>
      </c>
      <c r="AC30" s="1"/>
      <c r="AD30" s="1">
        <f t="shared" si="7"/>
        <v>270</v>
      </c>
      <c r="AE30" s="1">
        <f t="shared" si="8"/>
        <v>200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63</v>
      </c>
      <c r="B31" s="1" t="s">
        <v>32</v>
      </c>
      <c r="C31" s="1">
        <v>2119.3440000000001</v>
      </c>
      <c r="D31" s="1">
        <v>3102.94</v>
      </c>
      <c r="E31" s="1">
        <v>2210.7959999999998</v>
      </c>
      <c r="F31" s="1">
        <v>2584.16</v>
      </c>
      <c r="G31" s="5">
        <v>1</v>
      </c>
      <c r="H31" s="1">
        <v>50</v>
      </c>
      <c r="I31" s="1"/>
      <c r="J31" s="1">
        <v>2220.36</v>
      </c>
      <c r="K31" s="1">
        <f t="shared" si="2"/>
        <v>-9.5640000000003056</v>
      </c>
      <c r="L31" s="1"/>
      <c r="M31" s="1"/>
      <c r="N31" s="1">
        <v>1500</v>
      </c>
      <c r="O31" s="1">
        <f t="shared" si="3"/>
        <v>442.15919999999994</v>
      </c>
      <c r="P31" s="12">
        <f t="shared" si="10"/>
        <v>779.59119999999984</v>
      </c>
      <c r="Q31" s="18">
        <v>380</v>
      </c>
      <c r="R31" s="18">
        <v>400</v>
      </c>
      <c r="S31" s="14"/>
      <c r="T31" s="1"/>
      <c r="U31" s="1">
        <f t="shared" si="5"/>
        <v>10.096273016596738</v>
      </c>
      <c r="V31" s="1">
        <f t="shared" si="6"/>
        <v>9.2368540561860986</v>
      </c>
      <c r="W31" s="1">
        <v>450.03179999999998</v>
      </c>
      <c r="X31" s="1">
        <v>453.98419999999999</v>
      </c>
      <c r="Y31" s="1">
        <v>376.50839999999999</v>
      </c>
      <c r="Z31" s="1">
        <v>377.85</v>
      </c>
      <c r="AA31" s="1">
        <v>414.22239999999999</v>
      </c>
      <c r="AB31" s="1">
        <v>350.93299999999999</v>
      </c>
      <c r="AC31" s="1"/>
      <c r="AD31" s="1">
        <f t="shared" si="7"/>
        <v>380</v>
      </c>
      <c r="AE31" s="1">
        <f t="shared" si="8"/>
        <v>400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64</v>
      </c>
      <c r="B32" s="1" t="s">
        <v>32</v>
      </c>
      <c r="C32" s="1">
        <v>189.06</v>
      </c>
      <c r="D32" s="1">
        <v>3.5470000000000002</v>
      </c>
      <c r="E32" s="1">
        <v>171.49100000000001</v>
      </c>
      <c r="F32" s="1"/>
      <c r="G32" s="5">
        <v>1</v>
      </c>
      <c r="H32" s="1">
        <v>55</v>
      </c>
      <c r="I32" s="1"/>
      <c r="J32" s="1">
        <v>186.55600000000001</v>
      </c>
      <c r="K32" s="1">
        <f t="shared" si="2"/>
        <v>-15.064999999999998</v>
      </c>
      <c r="L32" s="1"/>
      <c r="M32" s="1"/>
      <c r="N32" s="1">
        <v>300</v>
      </c>
      <c r="O32" s="1">
        <f t="shared" si="3"/>
        <v>34.298200000000001</v>
      </c>
      <c r="P32" s="12">
        <f t="shared" si="10"/>
        <v>77.280200000000036</v>
      </c>
      <c r="Q32" s="18">
        <f t="shared" si="4"/>
        <v>77.280200000000036</v>
      </c>
      <c r="R32" s="18"/>
      <c r="S32" s="14"/>
      <c r="T32" s="1"/>
      <c r="U32" s="1">
        <f t="shared" si="5"/>
        <v>11</v>
      </c>
      <c r="V32" s="1">
        <f t="shared" si="6"/>
        <v>8.7468147016461497</v>
      </c>
      <c r="W32" s="1">
        <v>42.761600000000001</v>
      </c>
      <c r="X32" s="1">
        <v>13.2508</v>
      </c>
      <c r="Y32" s="1">
        <v>11.892200000000001</v>
      </c>
      <c r="Z32" s="1">
        <v>10.6478</v>
      </c>
      <c r="AA32" s="1">
        <v>9.594199999999999</v>
      </c>
      <c r="AB32" s="1">
        <v>24.434999999999999</v>
      </c>
      <c r="AC32" s="1"/>
      <c r="AD32" s="1">
        <f t="shared" si="7"/>
        <v>77.280200000000036</v>
      </c>
      <c r="AE32" s="1">
        <f t="shared" si="8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65</v>
      </c>
      <c r="B33" s="1" t="s">
        <v>32</v>
      </c>
      <c r="C33" s="1">
        <v>652.48599999999999</v>
      </c>
      <c r="D33" s="1">
        <v>2145.9699999999998</v>
      </c>
      <c r="E33" s="1">
        <v>1392.1769999999999</v>
      </c>
      <c r="F33" s="1">
        <v>1152.8900000000001</v>
      </c>
      <c r="G33" s="5">
        <v>1</v>
      </c>
      <c r="H33" s="1">
        <v>55</v>
      </c>
      <c r="I33" s="1"/>
      <c r="J33" s="1">
        <v>1343.155</v>
      </c>
      <c r="K33" s="1">
        <f t="shared" si="2"/>
        <v>49.021999999999935</v>
      </c>
      <c r="L33" s="1"/>
      <c r="M33" s="1"/>
      <c r="N33" s="1">
        <v>946.63720000000012</v>
      </c>
      <c r="O33" s="1">
        <f t="shared" si="3"/>
        <v>278.43539999999996</v>
      </c>
      <c r="P33" s="12">
        <f t="shared" si="10"/>
        <v>963.26219999999944</v>
      </c>
      <c r="Q33" s="18">
        <v>463</v>
      </c>
      <c r="R33" s="18">
        <v>500</v>
      </c>
      <c r="S33" s="14"/>
      <c r="T33" s="1"/>
      <c r="U33" s="1">
        <f t="shared" si="5"/>
        <v>9.2033096366338505</v>
      </c>
      <c r="V33" s="1">
        <f t="shared" si="6"/>
        <v>7.5404463656560941</v>
      </c>
      <c r="W33" s="1">
        <v>264.59440000000001</v>
      </c>
      <c r="X33" s="1">
        <v>230.29220000000001</v>
      </c>
      <c r="Y33" s="1">
        <v>187.9</v>
      </c>
      <c r="Z33" s="1">
        <v>186.38939999999999</v>
      </c>
      <c r="AA33" s="1">
        <v>193.22219999999999</v>
      </c>
      <c r="AB33" s="1">
        <v>192.73500000000001</v>
      </c>
      <c r="AC33" s="1"/>
      <c r="AD33" s="1">
        <f t="shared" si="7"/>
        <v>463</v>
      </c>
      <c r="AE33" s="1">
        <f t="shared" si="8"/>
        <v>500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66</v>
      </c>
      <c r="B34" s="1" t="s">
        <v>32</v>
      </c>
      <c r="C34" s="1">
        <v>2576.895</v>
      </c>
      <c r="D34" s="1">
        <v>5300.91</v>
      </c>
      <c r="E34" s="1">
        <v>2553.431</v>
      </c>
      <c r="F34" s="1">
        <v>4736.9920000000002</v>
      </c>
      <c r="G34" s="5">
        <v>1</v>
      </c>
      <c r="H34" s="1">
        <v>60</v>
      </c>
      <c r="I34" s="1"/>
      <c r="J34" s="1">
        <v>2471.5749999999998</v>
      </c>
      <c r="K34" s="1">
        <f t="shared" si="2"/>
        <v>81.856000000000222</v>
      </c>
      <c r="L34" s="1"/>
      <c r="M34" s="1"/>
      <c r="N34" s="1">
        <v>700</v>
      </c>
      <c r="O34" s="1">
        <f t="shared" si="3"/>
        <v>510.68619999999999</v>
      </c>
      <c r="P34" s="12">
        <f t="shared" si="10"/>
        <v>180.55619999999999</v>
      </c>
      <c r="Q34" s="18">
        <f t="shared" si="4"/>
        <v>180.55619999999999</v>
      </c>
      <c r="R34" s="18"/>
      <c r="S34" s="14"/>
      <c r="T34" s="1"/>
      <c r="U34" s="1">
        <f t="shared" si="5"/>
        <v>11</v>
      </c>
      <c r="V34" s="1">
        <f t="shared" si="6"/>
        <v>10.646443941504588</v>
      </c>
      <c r="W34" s="1">
        <v>565.98099999999999</v>
      </c>
      <c r="X34" s="1">
        <v>691.68619999999999</v>
      </c>
      <c r="Y34" s="1">
        <v>604.96980000000008</v>
      </c>
      <c r="Z34" s="1">
        <v>472.80279999999999</v>
      </c>
      <c r="AA34" s="1">
        <v>567.62959999999998</v>
      </c>
      <c r="AB34" s="1">
        <v>664.63660000000004</v>
      </c>
      <c r="AC34" s="1"/>
      <c r="AD34" s="1">
        <f t="shared" si="7"/>
        <v>180.55619999999999</v>
      </c>
      <c r="AE34" s="1">
        <f t="shared" si="8"/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67</v>
      </c>
      <c r="B35" s="1" t="s">
        <v>32</v>
      </c>
      <c r="C35" s="1">
        <v>88.073999999999998</v>
      </c>
      <c r="D35" s="1">
        <v>613.46</v>
      </c>
      <c r="E35" s="1">
        <v>325.46600000000001</v>
      </c>
      <c r="F35" s="1">
        <v>312.22399999999999</v>
      </c>
      <c r="G35" s="5">
        <v>1</v>
      </c>
      <c r="H35" s="1">
        <v>50</v>
      </c>
      <c r="I35" s="1" t="s">
        <v>33</v>
      </c>
      <c r="J35" s="1">
        <v>315.86</v>
      </c>
      <c r="K35" s="1">
        <f t="shared" si="2"/>
        <v>9.6059999999999945</v>
      </c>
      <c r="L35" s="1"/>
      <c r="M35" s="1"/>
      <c r="N35" s="1">
        <v>171.10560000000009</v>
      </c>
      <c r="O35" s="1">
        <f t="shared" si="3"/>
        <v>65.093199999999996</v>
      </c>
      <c r="P35" s="12">
        <f t="shared" si="10"/>
        <v>232.69559999999984</v>
      </c>
      <c r="Q35" s="18">
        <v>133</v>
      </c>
      <c r="R35" s="18">
        <v>100</v>
      </c>
      <c r="S35" s="14"/>
      <c r="T35" s="1"/>
      <c r="U35" s="1">
        <f t="shared" si="5"/>
        <v>9.4684175920065385</v>
      </c>
      <c r="V35" s="1">
        <f t="shared" si="6"/>
        <v>7.4251934149803684</v>
      </c>
      <c r="W35" s="1">
        <v>59.747400000000013</v>
      </c>
      <c r="X35" s="1">
        <v>57.229799999999997</v>
      </c>
      <c r="Y35" s="1">
        <v>46.6096</v>
      </c>
      <c r="Z35" s="1">
        <v>40.055</v>
      </c>
      <c r="AA35" s="1">
        <v>38.1616</v>
      </c>
      <c r="AB35" s="1">
        <v>33.773200000000003</v>
      </c>
      <c r="AC35" s="1"/>
      <c r="AD35" s="1">
        <f t="shared" si="7"/>
        <v>133</v>
      </c>
      <c r="AE35" s="1">
        <f t="shared" si="8"/>
        <v>100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68</v>
      </c>
      <c r="B36" s="1" t="s">
        <v>32</v>
      </c>
      <c r="C36" s="1">
        <v>464.49400000000003</v>
      </c>
      <c r="D36" s="1">
        <v>1849.5820000000001</v>
      </c>
      <c r="E36" s="1">
        <v>1027.347</v>
      </c>
      <c r="F36" s="1">
        <v>1093.3679999999999</v>
      </c>
      <c r="G36" s="5">
        <v>1</v>
      </c>
      <c r="H36" s="1">
        <v>55</v>
      </c>
      <c r="I36" s="1"/>
      <c r="J36" s="1">
        <v>985.14099999999996</v>
      </c>
      <c r="K36" s="1">
        <f t="shared" si="2"/>
        <v>42.206000000000017</v>
      </c>
      <c r="L36" s="1"/>
      <c r="M36" s="1"/>
      <c r="N36" s="1">
        <v>615.32000000000016</v>
      </c>
      <c r="O36" s="1">
        <f t="shared" si="3"/>
        <v>205.46940000000001</v>
      </c>
      <c r="P36" s="12">
        <f t="shared" si="10"/>
        <v>551.47539999999981</v>
      </c>
      <c r="Q36" s="18">
        <v>301</v>
      </c>
      <c r="R36" s="18">
        <v>250</v>
      </c>
      <c r="S36" s="14"/>
      <c r="T36" s="1"/>
      <c r="U36" s="1">
        <f t="shared" si="5"/>
        <v>9.7809600845673366</v>
      </c>
      <c r="V36" s="1">
        <f t="shared" si="6"/>
        <v>8.3160217531174965</v>
      </c>
      <c r="W36" s="1">
        <v>208.57759999999999</v>
      </c>
      <c r="X36" s="1">
        <v>191.66159999999999</v>
      </c>
      <c r="Y36" s="1">
        <v>151.14160000000001</v>
      </c>
      <c r="Z36" s="1">
        <v>159.57140000000001</v>
      </c>
      <c r="AA36" s="1">
        <v>153.39420000000001</v>
      </c>
      <c r="AB36" s="1">
        <v>158.17619999999999</v>
      </c>
      <c r="AC36" s="1"/>
      <c r="AD36" s="1">
        <f t="shared" si="7"/>
        <v>301</v>
      </c>
      <c r="AE36" s="1">
        <f t="shared" si="8"/>
        <v>250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69</v>
      </c>
      <c r="B37" s="1" t="s">
        <v>32</v>
      </c>
      <c r="C37" s="1">
        <v>2064.6080000000002</v>
      </c>
      <c r="D37" s="1">
        <v>3866.89</v>
      </c>
      <c r="E37" s="1">
        <v>1952.8009999999999</v>
      </c>
      <c r="F37" s="1">
        <v>3601.0059999999999</v>
      </c>
      <c r="G37" s="5">
        <v>1</v>
      </c>
      <c r="H37" s="1">
        <v>60</v>
      </c>
      <c r="I37" s="1"/>
      <c r="J37" s="1">
        <v>1895.64</v>
      </c>
      <c r="K37" s="1">
        <f t="shared" si="2"/>
        <v>57.160999999999831</v>
      </c>
      <c r="L37" s="1"/>
      <c r="M37" s="1"/>
      <c r="N37" s="1">
        <v>1100</v>
      </c>
      <c r="O37" s="1">
        <f t="shared" si="3"/>
        <v>390.56020000000001</v>
      </c>
      <c r="P37" s="12"/>
      <c r="Q37" s="18">
        <f t="shared" si="4"/>
        <v>0</v>
      </c>
      <c r="R37" s="18"/>
      <c r="S37" s="14"/>
      <c r="T37" s="1"/>
      <c r="U37" s="1">
        <f t="shared" si="5"/>
        <v>12.036572082869681</v>
      </c>
      <c r="V37" s="1">
        <f t="shared" si="6"/>
        <v>12.036572082869681</v>
      </c>
      <c r="W37" s="1">
        <v>474.02679999999998</v>
      </c>
      <c r="X37" s="1">
        <v>525.96620000000007</v>
      </c>
      <c r="Y37" s="1">
        <v>369.12439999999998</v>
      </c>
      <c r="Z37" s="1">
        <v>354.24959999999999</v>
      </c>
      <c r="AA37" s="1">
        <v>434.18299999999999</v>
      </c>
      <c r="AB37" s="1">
        <v>461.75080000000003</v>
      </c>
      <c r="AC37" s="1"/>
      <c r="AD37" s="1">
        <f t="shared" si="7"/>
        <v>0</v>
      </c>
      <c r="AE37" s="1">
        <f t="shared" si="8"/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70</v>
      </c>
      <c r="B38" s="1" t="s">
        <v>32</v>
      </c>
      <c r="C38" s="1">
        <v>358.19200000000001</v>
      </c>
      <c r="D38" s="1">
        <v>4563.75</v>
      </c>
      <c r="E38" s="1">
        <v>1592.6510000000001</v>
      </c>
      <c r="F38" s="1">
        <v>3013.9839999999999</v>
      </c>
      <c r="G38" s="5">
        <v>1</v>
      </c>
      <c r="H38" s="1">
        <v>60</v>
      </c>
      <c r="I38" s="1"/>
      <c r="J38" s="1">
        <v>1537.81</v>
      </c>
      <c r="K38" s="1">
        <f t="shared" ref="K38:K68" si="11">E38-J38</f>
        <v>54.841000000000122</v>
      </c>
      <c r="L38" s="1"/>
      <c r="M38" s="1"/>
      <c r="N38" s="1">
        <v>700</v>
      </c>
      <c r="O38" s="1">
        <f t="shared" si="3"/>
        <v>318.53020000000004</v>
      </c>
      <c r="P38" s="12"/>
      <c r="Q38" s="18">
        <f t="shared" si="4"/>
        <v>0</v>
      </c>
      <c r="R38" s="18"/>
      <c r="S38" s="14"/>
      <c r="T38" s="1"/>
      <c r="U38" s="1">
        <f t="shared" si="5"/>
        <v>11.6597547108563</v>
      </c>
      <c r="V38" s="1">
        <f t="shared" si="6"/>
        <v>11.6597547108563</v>
      </c>
      <c r="W38" s="1">
        <v>383.67759999999998</v>
      </c>
      <c r="X38" s="1">
        <v>433.697</v>
      </c>
      <c r="Y38" s="1">
        <v>385.75900000000001</v>
      </c>
      <c r="Z38" s="1">
        <v>315.82220000000001</v>
      </c>
      <c r="AA38" s="1">
        <v>273.3664</v>
      </c>
      <c r="AB38" s="1">
        <v>274.9282</v>
      </c>
      <c r="AC38" s="1"/>
      <c r="AD38" s="1">
        <f t="shared" si="7"/>
        <v>0</v>
      </c>
      <c r="AE38" s="1">
        <f t="shared" si="8"/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71</v>
      </c>
      <c r="B39" s="1" t="s">
        <v>32</v>
      </c>
      <c r="C39" s="1">
        <v>292.33300000000003</v>
      </c>
      <c r="D39" s="1">
        <v>1038.585</v>
      </c>
      <c r="E39" s="1">
        <v>684.76800000000003</v>
      </c>
      <c r="F39" s="1">
        <v>540.83600000000001</v>
      </c>
      <c r="G39" s="5">
        <v>1</v>
      </c>
      <c r="H39" s="1">
        <v>60</v>
      </c>
      <c r="I39" s="1"/>
      <c r="J39" s="1">
        <v>667.37400000000002</v>
      </c>
      <c r="K39" s="1">
        <f t="shared" si="11"/>
        <v>17.394000000000005</v>
      </c>
      <c r="L39" s="1"/>
      <c r="M39" s="1"/>
      <c r="N39" s="1">
        <v>547.49739999999997</v>
      </c>
      <c r="O39" s="1">
        <f t="shared" si="3"/>
        <v>136.95359999999999</v>
      </c>
      <c r="P39" s="12">
        <f t="shared" si="10"/>
        <v>418.1561999999999</v>
      </c>
      <c r="Q39" s="18">
        <v>218</v>
      </c>
      <c r="R39" s="18">
        <v>200</v>
      </c>
      <c r="S39" s="14"/>
      <c r="T39" s="1"/>
      <c r="U39" s="1">
        <f t="shared" si="5"/>
        <v>9.5385108533109033</v>
      </c>
      <c r="V39" s="1">
        <f t="shared" si="6"/>
        <v>7.9467308635917568</v>
      </c>
      <c r="W39" s="1">
        <v>130.87979999999999</v>
      </c>
      <c r="X39" s="1">
        <v>110.53440000000001</v>
      </c>
      <c r="Y39" s="1">
        <v>104.7766</v>
      </c>
      <c r="Z39" s="1">
        <v>99.275000000000006</v>
      </c>
      <c r="AA39" s="1">
        <v>93.4572</v>
      </c>
      <c r="AB39" s="1">
        <v>98.391999999999996</v>
      </c>
      <c r="AC39" s="1"/>
      <c r="AD39" s="1">
        <f t="shared" si="7"/>
        <v>218</v>
      </c>
      <c r="AE39" s="1">
        <f t="shared" si="8"/>
        <v>200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72</v>
      </c>
      <c r="B40" s="1" t="s">
        <v>32</v>
      </c>
      <c r="C40" s="1">
        <v>235.84</v>
      </c>
      <c r="D40" s="1">
        <v>1120.066</v>
      </c>
      <c r="E40" s="1">
        <v>654.89499999999998</v>
      </c>
      <c r="F40" s="1">
        <v>579.28</v>
      </c>
      <c r="G40" s="5">
        <v>1</v>
      </c>
      <c r="H40" s="1">
        <v>60</v>
      </c>
      <c r="I40" s="1"/>
      <c r="J40" s="1">
        <v>625.89</v>
      </c>
      <c r="K40" s="1">
        <f t="shared" si="11"/>
        <v>29.004999999999995</v>
      </c>
      <c r="L40" s="1"/>
      <c r="M40" s="1"/>
      <c r="N40" s="1">
        <v>431.75680000000011</v>
      </c>
      <c r="O40" s="1">
        <f t="shared" si="3"/>
        <v>130.97899999999998</v>
      </c>
      <c r="P40" s="12">
        <f t="shared" si="10"/>
        <v>429.73219999999969</v>
      </c>
      <c r="Q40" s="18">
        <v>230</v>
      </c>
      <c r="R40" s="18">
        <v>200</v>
      </c>
      <c r="S40" s="14"/>
      <c r="T40" s="1"/>
      <c r="U40" s="1">
        <f t="shared" si="5"/>
        <v>9.4750822650959332</v>
      </c>
      <c r="V40" s="1">
        <f t="shared" si="6"/>
        <v>7.7190755770008952</v>
      </c>
      <c r="W40" s="1">
        <v>122.8278</v>
      </c>
      <c r="X40" s="1">
        <v>111.075</v>
      </c>
      <c r="Y40" s="1">
        <v>91.465400000000002</v>
      </c>
      <c r="Z40" s="1">
        <v>84.985199999999992</v>
      </c>
      <c r="AA40" s="1">
        <v>83.379199999999997</v>
      </c>
      <c r="AB40" s="1">
        <v>77.879600000000011</v>
      </c>
      <c r="AC40" s="1"/>
      <c r="AD40" s="1">
        <f t="shared" si="7"/>
        <v>230</v>
      </c>
      <c r="AE40" s="1">
        <f t="shared" si="8"/>
        <v>200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73</v>
      </c>
      <c r="B41" s="1" t="s">
        <v>32</v>
      </c>
      <c r="C41" s="1">
        <v>494.94600000000003</v>
      </c>
      <c r="D41" s="1">
        <v>828.851</v>
      </c>
      <c r="E41" s="1">
        <v>678.33</v>
      </c>
      <c r="F41" s="1">
        <v>519.12900000000002</v>
      </c>
      <c r="G41" s="5">
        <v>1</v>
      </c>
      <c r="H41" s="1">
        <v>60</v>
      </c>
      <c r="I41" s="1"/>
      <c r="J41" s="1">
        <v>651.88900000000001</v>
      </c>
      <c r="K41" s="1">
        <f t="shared" si="11"/>
        <v>26.441000000000031</v>
      </c>
      <c r="L41" s="1"/>
      <c r="M41" s="1"/>
      <c r="N41" s="1">
        <v>559.95280000000002</v>
      </c>
      <c r="O41" s="1">
        <f t="shared" si="3"/>
        <v>135.666</v>
      </c>
      <c r="P41" s="12">
        <f t="shared" si="10"/>
        <v>413.24419999999998</v>
      </c>
      <c r="Q41" s="18">
        <v>213</v>
      </c>
      <c r="R41" s="18">
        <v>200</v>
      </c>
      <c r="S41" s="14"/>
      <c r="T41" s="1"/>
      <c r="U41" s="1">
        <f t="shared" si="5"/>
        <v>9.5239912726843858</v>
      </c>
      <c r="V41" s="1">
        <f t="shared" si="6"/>
        <v>7.9539589875134515</v>
      </c>
      <c r="W41" s="1">
        <v>130.0428</v>
      </c>
      <c r="X41" s="1">
        <v>107.84</v>
      </c>
      <c r="Y41" s="1">
        <v>94.14</v>
      </c>
      <c r="Z41" s="1">
        <v>100.14879999999999</v>
      </c>
      <c r="AA41" s="1">
        <v>106.1836</v>
      </c>
      <c r="AB41" s="1">
        <v>98.607600000000005</v>
      </c>
      <c r="AC41" s="1"/>
      <c r="AD41" s="1">
        <f t="shared" si="7"/>
        <v>213</v>
      </c>
      <c r="AE41" s="1">
        <f t="shared" si="8"/>
        <v>200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74</v>
      </c>
      <c r="B42" s="1" t="s">
        <v>32</v>
      </c>
      <c r="C42" s="1">
        <v>167.29300000000001</v>
      </c>
      <c r="D42" s="1">
        <v>41.353999999999999</v>
      </c>
      <c r="E42" s="1">
        <v>109.786</v>
      </c>
      <c r="F42" s="1">
        <v>40.630000000000003</v>
      </c>
      <c r="G42" s="5">
        <v>1</v>
      </c>
      <c r="H42" s="1">
        <v>35</v>
      </c>
      <c r="I42" s="1"/>
      <c r="J42" s="1">
        <v>125.8</v>
      </c>
      <c r="K42" s="1">
        <f t="shared" si="11"/>
        <v>-16.013999999999996</v>
      </c>
      <c r="L42" s="1"/>
      <c r="M42" s="1"/>
      <c r="N42" s="1">
        <v>199.3048</v>
      </c>
      <c r="O42" s="1">
        <f t="shared" si="3"/>
        <v>21.9572</v>
      </c>
      <c r="P42" s="12"/>
      <c r="Q42" s="18">
        <f t="shared" si="4"/>
        <v>0</v>
      </c>
      <c r="R42" s="18"/>
      <c r="S42" s="14"/>
      <c r="T42" s="1"/>
      <c r="U42" s="1">
        <f t="shared" si="5"/>
        <v>10.927386005501612</v>
      </c>
      <c r="V42" s="1">
        <f t="shared" si="6"/>
        <v>10.927386005501612</v>
      </c>
      <c r="W42" s="1">
        <v>34.186399999999999</v>
      </c>
      <c r="X42" s="1">
        <v>17.481200000000001</v>
      </c>
      <c r="Y42" s="1">
        <v>14.029400000000001</v>
      </c>
      <c r="Z42" s="1">
        <v>20.601400000000002</v>
      </c>
      <c r="AA42" s="1">
        <v>23.26</v>
      </c>
      <c r="AB42" s="1">
        <v>10.2098</v>
      </c>
      <c r="AC42" s="1"/>
      <c r="AD42" s="1">
        <f t="shared" si="7"/>
        <v>0</v>
      </c>
      <c r="AE42" s="1">
        <f t="shared" si="8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75</v>
      </c>
      <c r="B43" s="1" t="s">
        <v>32</v>
      </c>
      <c r="C43" s="1">
        <v>62.777999999999999</v>
      </c>
      <c r="D43" s="1">
        <v>114.867</v>
      </c>
      <c r="E43" s="1">
        <v>79.643000000000001</v>
      </c>
      <c r="F43" s="1">
        <v>75.588999999999999</v>
      </c>
      <c r="G43" s="5">
        <v>1</v>
      </c>
      <c r="H43" s="1">
        <v>40</v>
      </c>
      <c r="I43" s="1"/>
      <c r="J43" s="1">
        <v>81.900000000000006</v>
      </c>
      <c r="K43" s="1">
        <f t="shared" si="11"/>
        <v>-2.257000000000005</v>
      </c>
      <c r="L43" s="1"/>
      <c r="M43" s="1"/>
      <c r="N43" s="1">
        <v>98.097799999999992</v>
      </c>
      <c r="O43" s="1">
        <f t="shared" si="3"/>
        <v>15.928599999999999</v>
      </c>
      <c r="P43" s="12"/>
      <c r="Q43" s="18">
        <f t="shared" si="4"/>
        <v>0</v>
      </c>
      <c r="R43" s="18"/>
      <c r="S43" s="14"/>
      <c r="T43" s="1"/>
      <c r="U43" s="1">
        <f t="shared" si="5"/>
        <v>10.904084476978518</v>
      </c>
      <c r="V43" s="1">
        <f t="shared" si="6"/>
        <v>10.904084476978518</v>
      </c>
      <c r="W43" s="1">
        <v>18.671600000000002</v>
      </c>
      <c r="X43" s="1">
        <v>13.6448</v>
      </c>
      <c r="Y43" s="1">
        <v>13.226000000000001</v>
      </c>
      <c r="Z43" s="1">
        <v>11.6838</v>
      </c>
      <c r="AA43" s="1">
        <v>12.5444</v>
      </c>
      <c r="AB43" s="1">
        <v>14.810600000000001</v>
      </c>
      <c r="AC43" s="1"/>
      <c r="AD43" s="1">
        <f t="shared" si="7"/>
        <v>0</v>
      </c>
      <c r="AE43" s="1">
        <f t="shared" si="8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76</v>
      </c>
      <c r="B44" s="1" t="s">
        <v>32</v>
      </c>
      <c r="C44" s="1">
        <v>221.405</v>
      </c>
      <c r="D44" s="1">
        <v>243.768</v>
      </c>
      <c r="E44" s="1">
        <v>175.57900000000001</v>
      </c>
      <c r="F44" s="1">
        <v>225.59100000000001</v>
      </c>
      <c r="G44" s="5">
        <v>1</v>
      </c>
      <c r="H44" s="1">
        <v>30</v>
      </c>
      <c r="I44" s="1"/>
      <c r="J44" s="1">
        <v>180.44900000000001</v>
      </c>
      <c r="K44" s="1">
        <f t="shared" si="11"/>
        <v>-4.8700000000000045</v>
      </c>
      <c r="L44" s="1"/>
      <c r="M44" s="1"/>
      <c r="N44" s="1">
        <v>41.824999999999939</v>
      </c>
      <c r="O44" s="1">
        <f t="shared" si="3"/>
        <v>35.1158</v>
      </c>
      <c r="P44" s="12">
        <f>10*O44-N44-F44</f>
        <v>83.742000000000075</v>
      </c>
      <c r="Q44" s="18">
        <f t="shared" si="4"/>
        <v>83.742000000000075</v>
      </c>
      <c r="R44" s="18"/>
      <c r="S44" s="14"/>
      <c r="T44" s="1"/>
      <c r="U44" s="1">
        <f t="shared" si="5"/>
        <v>10</v>
      </c>
      <c r="V44" s="1">
        <f t="shared" si="6"/>
        <v>7.6152615062165729</v>
      </c>
      <c r="W44" s="1">
        <v>36.316199999999988</v>
      </c>
      <c r="X44" s="1">
        <v>45.155999999999999</v>
      </c>
      <c r="Y44" s="1">
        <v>33.551200000000001</v>
      </c>
      <c r="Z44" s="1">
        <v>32.689800000000012</v>
      </c>
      <c r="AA44" s="1">
        <v>43.328200000000002</v>
      </c>
      <c r="AB44" s="1">
        <v>37.0398</v>
      </c>
      <c r="AC44" s="1"/>
      <c r="AD44" s="1">
        <f t="shared" si="7"/>
        <v>83.742000000000075</v>
      </c>
      <c r="AE44" s="1">
        <f t="shared" si="8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77</v>
      </c>
      <c r="B45" s="1" t="s">
        <v>32</v>
      </c>
      <c r="C45" s="1">
        <v>108.68600000000001</v>
      </c>
      <c r="D45" s="1">
        <v>287.90199999999999</v>
      </c>
      <c r="E45" s="1">
        <v>151.309</v>
      </c>
      <c r="F45" s="1">
        <v>191.27</v>
      </c>
      <c r="G45" s="5">
        <v>1</v>
      </c>
      <c r="H45" s="1">
        <v>30</v>
      </c>
      <c r="I45" s="1"/>
      <c r="J45" s="1">
        <v>153.69999999999999</v>
      </c>
      <c r="K45" s="1">
        <f t="shared" si="11"/>
        <v>-2.3909999999999911</v>
      </c>
      <c r="L45" s="1"/>
      <c r="M45" s="1"/>
      <c r="N45" s="1">
        <v>189.33039999999991</v>
      </c>
      <c r="O45" s="1">
        <f t="shared" si="3"/>
        <v>30.261800000000001</v>
      </c>
      <c r="P45" s="12"/>
      <c r="Q45" s="18">
        <f t="shared" si="4"/>
        <v>0</v>
      </c>
      <c r="R45" s="18"/>
      <c r="S45" s="14"/>
      <c r="T45" s="1"/>
      <c r="U45" s="1">
        <f t="shared" si="5"/>
        <v>12.576925364651141</v>
      </c>
      <c r="V45" s="1">
        <f t="shared" si="6"/>
        <v>12.576925364651141</v>
      </c>
      <c r="W45" s="1">
        <v>45.2286</v>
      </c>
      <c r="X45" s="1">
        <v>47.123800000000003</v>
      </c>
      <c r="Y45" s="1">
        <v>29.965800000000002</v>
      </c>
      <c r="Z45" s="1">
        <v>26.313199999999998</v>
      </c>
      <c r="AA45" s="1">
        <v>35.185600000000001</v>
      </c>
      <c r="AB45" s="1">
        <v>41.148200000000003</v>
      </c>
      <c r="AC45" s="1"/>
      <c r="AD45" s="1">
        <f t="shared" si="7"/>
        <v>0</v>
      </c>
      <c r="AE45" s="1">
        <f t="shared" si="8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78</v>
      </c>
      <c r="B46" s="1" t="s">
        <v>32</v>
      </c>
      <c r="C46" s="1">
        <v>470.25400000000002</v>
      </c>
      <c r="D46" s="1">
        <v>266.483</v>
      </c>
      <c r="E46" s="1">
        <v>347.41699999999997</v>
      </c>
      <c r="F46" s="1">
        <v>307.39400000000001</v>
      </c>
      <c r="G46" s="5">
        <v>1</v>
      </c>
      <c r="H46" s="1">
        <v>30</v>
      </c>
      <c r="I46" s="1"/>
      <c r="J46" s="1">
        <v>332.6</v>
      </c>
      <c r="K46" s="1">
        <f t="shared" si="11"/>
        <v>14.81699999999995</v>
      </c>
      <c r="L46" s="1"/>
      <c r="M46" s="1"/>
      <c r="N46" s="1">
        <v>203.28399999999999</v>
      </c>
      <c r="O46" s="1">
        <f t="shared" si="3"/>
        <v>69.483399999999989</v>
      </c>
      <c r="P46" s="12">
        <f>10*O46-N46-F46</f>
        <v>184.15599999999984</v>
      </c>
      <c r="Q46" s="18">
        <f t="shared" si="4"/>
        <v>184.15599999999984</v>
      </c>
      <c r="R46" s="18"/>
      <c r="S46" s="14"/>
      <c r="T46" s="1"/>
      <c r="U46" s="1">
        <f t="shared" si="5"/>
        <v>10</v>
      </c>
      <c r="V46" s="1">
        <f t="shared" si="6"/>
        <v>7.3496403457516486</v>
      </c>
      <c r="W46" s="1">
        <v>67.712800000000001</v>
      </c>
      <c r="X46" s="1">
        <v>64.741200000000006</v>
      </c>
      <c r="Y46" s="1">
        <v>70.950599999999994</v>
      </c>
      <c r="Z46" s="1">
        <v>76.333200000000005</v>
      </c>
      <c r="AA46" s="1">
        <v>81.131399999999999</v>
      </c>
      <c r="AB46" s="1">
        <v>65.1952</v>
      </c>
      <c r="AC46" s="1"/>
      <c r="AD46" s="1">
        <f t="shared" si="7"/>
        <v>184.15599999999984</v>
      </c>
      <c r="AE46" s="1">
        <f t="shared" si="8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79</v>
      </c>
      <c r="B47" s="1" t="s">
        <v>32</v>
      </c>
      <c r="C47" s="1">
        <v>87.548000000000002</v>
      </c>
      <c r="D47" s="1">
        <v>194.036</v>
      </c>
      <c r="E47" s="1">
        <v>49.796999999999997</v>
      </c>
      <c r="F47" s="1">
        <v>219.30500000000001</v>
      </c>
      <c r="G47" s="5">
        <v>1</v>
      </c>
      <c r="H47" s="1">
        <v>45</v>
      </c>
      <c r="I47" s="1"/>
      <c r="J47" s="1">
        <v>79</v>
      </c>
      <c r="K47" s="1">
        <f t="shared" si="11"/>
        <v>-29.203000000000003</v>
      </c>
      <c r="L47" s="1"/>
      <c r="M47" s="1"/>
      <c r="N47" s="1">
        <v>165.7518</v>
      </c>
      <c r="O47" s="1">
        <f t="shared" si="3"/>
        <v>9.9593999999999987</v>
      </c>
      <c r="P47" s="12"/>
      <c r="Q47" s="18">
        <f t="shared" si="4"/>
        <v>0</v>
      </c>
      <c r="R47" s="18"/>
      <c r="S47" s="14"/>
      <c r="T47" s="1"/>
      <c r="U47" s="1">
        <f t="shared" si="5"/>
        <v>38.662650360463488</v>
      </c>
      <c r="V47" s="1">
        <f t="shared" si="6"/>
        <v>38.662650360463488</v>
      </c>
      <c r="W47" s="1">
        <v>35.065199999999997</v>
      </c>
      <c r="X47" s="1">
        <v>36.644199999999998</v>
      </c>
      <c r="Y47" s="1">
        <v>21.4876</v>
      </c>
      <c r="Z47" s="1">
        <v>19.972000000000001</v>
      </c>
      <c r="AA47" s="1">
        <v>18.395</v>
      </c>
      <c r="AB47" s="1">
        <v>18.288799999999998</v>
      </c>
      <c r="AC47" s="1"/>
      <c r="AD47" s="1">
        <f t="shared" si="7"/>
        <v>0</v>
      </c>
      <c r="AE47" s="1">
        <f t="shared" si="8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1" t="s">
        <v>80</v>
      </c>
      <c r="B48" s="1" t="s">
        <v>32</v>
      </c>
      <c r="C48" s="1">
        <v>715.56299999999999</v>
      </c>
      <c r="D48" s="1">
        <v>2923.8649999999998</v>
      </c>
      <c r="E48" s="10">
        <f>1128.832+E49</f>
        <v>1212.6950000000002</v>
      </c>
      <c r="F48" s="1">
        <v>1959.415</v>
      </c>
      <c r="G48" s="5">
        <v>1</v>
      </c>
      <c r="H48" s="1">
        <v>40</v>
      </c>
      <c r="I48" s="1"/>
      <c r="J48" s="1">
        <v>1131.6500000000001</v>
      </c>
      <c r="K48" s="1">
        <f t="shared" si="11"/>
        <v>81.045000000000073</v>
      </c>
      <c r="L48" s="1"/>
      <c r="M48" s="1"/>
      <c r="N48" s="1">
        <v>807.61899999999969</v>
      </c>
      <c r="O48" s="1">
        <f t="shared" si="3"/>
        <v>242.53900000000004</v>
      </c>
      <c r="P48" s="12"/>
      <c r="Q48" s="18">
        <f t="shared" si="4"/>
        <v>0</v>
      </c>
      <c r="R48" s="18"/>
      <c r="S48" s="14"/>
      <c r="T48" s="1"/>
      <c r="U48" s="1">
        <f t="shared" si="5"/>
        <v>11.408614697017796</v>
      </c>
      <c r="V48" s="1">
        <f t="shared" si="6"/>
        <v>11.408614697017796</v>
      </c>
      <c r="W48" s="1">
        <v>312.31959999999998</v>
      </c>
      <c r="X48" s="1">
        <v>286.62060000000002</v>
      </c>
      <c r="Y48" s="1">
        <v>233.76900000000001</v>
      </c>
      <c r="Z48" s="1">
        <v>232.1292</v>
      </c>
      <c r="AA48" s="1">
        <v>223.7782</v>
      </c>
      <c r="AB48" s="1">
        <v>187.64439999999999</v>
      </c>
      <c r="AC48" s="11" t="s">
        <v>81</v>
      </c>
      <c r="AD48" s="1">
        <f t="shared" si="7"/>
        <v>0</v>
      </c>
      <c r="AE48" s="1">
        <f t="shared" si="8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1" t="s">
        <v>82</v>
      </c>
      <c r="B49" s="1" t="s">
        <v>32</v>
      </c>
      <c r="C49" s="1">
        <v>-2.7650000000000001</v>
      </c>
      <c r="D49" s="1">
        <v>86.628</v>
      </c>
      <c r="E49" s="10">
        <v>83.863</v>
      </c>
      <c r="F49" s="1"/>
      <c r="G49" s="5">
        <v>0</v>
      </c>
      <c r="H49" s="1" t="e">
        <v>#N/A</v>
      </c>
      <c r="I49" s="1"/>
      <c r="J49" s="1">
        <v>80</v>
      </c>
      <c r="K49" s="1">
        <f t="shared" si="11"/>
        <v>3.8629999999999995</v>
      </c>
      <c r="L49" s="1"/>
      <c r="M49" s="1"/>
      <c r="N49" s="1"/>
      <c r="O49" s="1">
        <f t="shared" si="3"/>
        <v>16.772600000000001</v>
      </c>
      <c r="P49" s="12"/>
      <c r="Q49" s="18">
        <f t="shared" si="4"/>
        <v>0</v>
      </c>
      <c r="R49" s="18"/>
      <c r="S49" s="14"/>
      <c r="T49" s="1"/>
      <c r="U49" s="1">
        <f t="shared" si="5"/>
        <v>0</v>
      </c>
      <c r="V49" s="1">
        <f t="shared" si="6"/>
        <v>0</v>
      </c>
      <c r="W49" s="1">
        <v>17.325600000000001</v>
      </c>
      <c r="X49" s="1">
        <v>0.55300000000000005</v>
      </c>
      <c r="Y49" s="1">
        <v>0</v>
      </c>
      <c r="Z49" s="1">
        <v>0</v>
      </c>
      <c r="AA49" s="1">
        <v>0</v>
      </c>
      <c r="AB49" s="1">
        <v>0</v>
      </c>
      <c r="AC49" s="11" t="s">
        <v>104</v>
      </c>
      <c r="AD49" s="1">
        <f t="shared" si="7"/>
        <v>0</v>
      </c>
      <c r="AE49" s="1">
        <f t="shared" si="8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83</v>
      </c>
      <c r="B50" s="1" t="s">
        <v>32</v>
      </c>
      <c r="C50" s="1">
        <v>11.113</v>
      </c>
      <c r="D50" s="1">
        <v>200.06800000000001</v>
      </c>
      <c r="E50" s="1">
        <v>91.197999999999993</v>
      </c>
      <c r="F50" s="1">
        <v>107.01600000000001</v>
      </c>
      <c r="G50" s="5">
        <v>1</v>
      </c>
      <c r="H50" s="1">
        <v>35</v>
      </c>
      <c r="I50" s="1"/>
      <c r="J50" s="1">
        <v>85.3</v>
      </c>
      <c r="K50" s="1">
        <f t="shared" si="11"/>
        <v>5.8979999999999961</v>
      </c>
      <c r="L50" s="1"/>
      <c r="M50" s="1"/>
      <c r="N50" s="1">
        <v>79.434000000000012</v>
      </c>
      <c r="O50" s="1">
        <f t="shared" si="3"/>
        <v>18.239599999999999</v>
      </c>
      <c r="P50" s="12"/>
      <c r="Q50" s="18">
        <f t="shared" si="4"/>
        <v>0</v>
      </c>
      <c r="R50" s="18"/>
      <c r="S50" s="14"/>
      <c r="T50" s="1"/>
      <c r="U50" s="1">
        <f t="shared" si="5"/>
        <v>10.222263646132593</v>
      </c>
      <c r="V50" s="1">
        <f t="shared" si="6"/>
        <v>10.222263646132593</v>
      </c>
      <c r="W50" s="1">
        <v>22.748999999999999</v>
      </c>
      <c r="X50" s="1">
        <v>18.751000000000001</v>
      </c>
      <c r="Y50" s="1">
        <v>17.801200000000001</v>
      </c>
      <c r="Z50" s="1">
        <v>21.236000000000001</v>
      </c>
      <c r="AA50" s="1">
        <v>13.833600000000001</v>
      </c>
      <c r="AB50" s="1">
        <v>6.7004000000000001</v>
      </c>
      <c r="AC50" s="1"/>
      <c r="AD50" s="1">
        <f t="shared" si="7"/>
        <v>0</v>
      </c>
      <c r="AE50" s="1">
        <f t="shared" si="8"/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84</v>
      </c>
      <c r="B51" s="1" t="s">
        <v>32</v>
      </c>
      <c r="C51" s="1">
        <v>57.042999999999999</v>
      </c>
      <c r="D51" s="1">
        <v>25.19</v>
      </c>
      <c r="E51" s="1">
        <v>80.866</v>
      </c>
      <c r="F51" s="1">
        <v>1.367</v>
      </c>
      <c r="G51" s="5">
        <v>1</v>
      </c>
      <c r="H51" s="1">
        <v>45</v>
      </c>
      <c r="I51" s="1" t="s">
        <v>33</v>
      </c>
      <c r="J51" s="1">
        <v>75.900000000000006</v>
      </c>
      <c r="K51" s="1">
        <f t="shared" si="11"/>
        <v>4.965999999999994</v>
      </c>
      <c r="L51" s="1"/>
      <c r="M51" s="1"/>
      <c r="N51" s="1">
        <v>62.00160000000001</v>
      </c>
      <c r="O51" s="1">
        <f t="shared" si="3"/>
        <v>16.173200000000001</v>
      </c>
      <c r="P51" s="12">
        <f t="shared" ref="P51:P69" si="12">11*O51-N51-F51</f>
        <v>114.53659999999999</v>
      </c>
      <c r="Q51" s="18">
        <f t="shared" si="4"/>
        <v>114.53659999999999</v>
      </c>
      <c r="R51" s="18"/>
      <c r="S51" s="14"/>
      <c r="T51" s="1"/>
      <c r="U51" s="1">
        <f t="shared" si="5"/>
        <v>11</v>
      </c>
      <c r="V51" s="1">
        <f t="shared" si="6"/>
        <v>3.9181238097593551</v>
      </c>
      <c r="W51" s="1">
        <v>9.2686000000000011</v>
      </c>
      <c r="X51" s="1">
        <v>2.9620000000000002</v>
      </c>
      <c r="Y51" s="1">
        <v>4.8132000000000001</v>
      </c>
      <c r="Z51" s="1">
        <v>9.1934000000000005</v>
      </c>
      <c r="AA51" s="1">
        <v>6.4779999999999998</v>
      </c>
      <c r="AB51" s="1">
        <v>0.7762</v>
      </c>
      <c r="AC51" s="1"/>
      <c r="AD51" s="1">
        <f t="shared" si="7"/>
        <v>114.53659999999999</v>
      </c>
      <c r="AE51" s="1">
        <f t="shared" si="8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85</v>
      </c>
      <c r="B52" s="1" t="s">
        <v>32</v>
      </c>
      <c r="C52" s="1">
        <v>164.76599999999999</v>
      </c>
      <c r="D52" s="1">
        <v>166.584</v>
      </c>
      <c r="E52" s="1">
        <v>192.72499999999999</v>
      </c>
      <c r="F52" s="1">
        <v>107.556</v>
      </c>
      <c r="G52" s="5">
        <v>1</v>
      </c>
      <c r="H52" s="1">
        <v>30</v>
      </c>
      <c r="I52" s="1"/>
      <c r="J52" s="1">
        <v>188.59200000000001</v>
      </c>
      <c r="K52" s="1">
        <f t="shared" si="11"/>
        <v>4.1329999999999814</v>
      </c>
      <c r="L52" s="1"/>
      <c r="M52" s="1"/>
      <c r="N52" s="1">
        <v>153.66200000000001</v>
      </c>
      <c r="O52" s="1">
        <f t="shared" si="3"/>
        <v>38.545000000000002</v>
      </c>
      <c r="P52" s="12">
        <f>10*O52-N52-F52</f>
        <v>124.23200000000004</v>
      </c>
      <c r="Q52" s="18">
        <f t="shared" si="4"/>
        <v>124.23200000000004</v>
      </c>
      <c r="R52" s="18"/>
      <c r="S52" s="14"/>
      <c r="T52" s="1"/>
      <c r="U52" s="1">
        <f t="shared" si="5"/>
        <v>10</v>
      </c>
      <c r="V52" s="1">
        <f t="shared" si="6"/>
        <v>6.7769619924763269</v>
      </c>
      <c r="W52" s="1">
        <v>34.179400000000001</v>
      </c>
      <c r="X52" s="1">
        <v>29.208600000000001</v>
      </c>
      <c r="Y52" s="1">
        <v>29.669799999999999</v>
      </c>
      <c r="Z52" s="1">
        <v>28.638000000000002</v>
      </c>
      <c r="AA52" s="1">
        <v>29.845800000000001</v>
      </c>
      <c r="AB52" s="1">
        <v>29.468</v>
      </c>
      <c r="AC52" s="1"/>
      <c r="AD52" s="1">
        <f t="shared" si="7"/>
        <v>124.23200000000004</v>
      </c>
      <c r="AE52" s="1">
        <f t="shared" si="8"/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86</v>
      </c>
      <c r="B53" s="1" t="s">
        <v>32</v>
      </c>
      <c r="C53" s="1">
        <v>153.767</v>
      </c>
      <c r="D53" s="1">
        <v>34.514000000000003</v>
      </c>
      <c r="E53" s="1">
        <v>137.31899999999999</v>
      </c>
      <c r="F53" s="1">
        <v>45.206000000000003</v>
      </c>
      <c r="G53" s="5">
        <v>1</v>
      </c>
      <c r="H53" s="1">
        <v>45</v>
      </c>
      <c r="I53" s="1"/>
      <c r="J53" s="1">
        <v>134.30000000000001</v>
      </c>
      <c r="K53" s="1">
        <f t="shared" si="11"/>
        <v>3.018999999999977</v>
      </c>
      <c r="L53" s="1"/>
      <c r="M53" s="1"/>
      <c r="N53" s="1">
        <v>185.20060000000001</v>
      </c>
      <c r="O53" s="1">
        <f t="shared" si="3"/>
        <v>27.463799999999999</v>
      </c>
      <c r="P53" s="12">
        <f t="shared" si="12"/>
        <v>71.695199999999957</v>
      </c>
      <c r="Q53" s="18">
        <v>0</v>
      </c>
      <c r="R53" s="18"/>
      <c r="S53" s="14">
        <v>0</v>
      </c>
      <c r="T53" s="1" t="s">
        <v>150</v>
      </c>
      <c r="U53" s="1">
        <f t="shared" si="5"/>
        <v>8.3894654053699789</v>
      </c>
      <c r="V53" s="1">
        <f t="shared" si="6"/>
        <v>8.3894654053699789</v>
      </c>
      <c r="W53" s="1">
        <v>27.792999999999999</v>
      </c>
      <c r="X53" s="1">
        <v>16.229399999999998</v>
      </c>
      <c r="Y53" s="1">
        <v>8.4344000000000001</v>
      </c>
      <c r="Z53" s="1">
        <v>5.1322000000000001</v>
      </c>
      <c r="AA53" s="1">
        <v>4.9842000000000004</v>
      </c>
      <c r="AB53" s="1">
        <v>7.7098000000000004</v>
      </c>
      <c r="AC53" s="1" t="s">
        <v>155</v>
      </c>
      <c r="AD53" s="1">
        <f t="shared" si="7"/>
        <v>0</v>
      </c>
      <c r="AE53" s="1">
        <f t="shared" si="8"/>
        <v>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87</v>
      </c>
      <c r="B54" s="1" t="s">
        <v>32</v>
      </c>
      <c r="C54" s="1">
        <v>105.163</v>
      </c>
      <c r="D54" s="1">
        <v>93.863</v>
      </c>
      <c r="E54" s="1">
        <v>92.218999999999994</v>
      </c>
      <c r="F54" s="1">
        <v>97.031000000000006</v>
      </c>
      <c r="G54" s="5">
        <v>1</v>
      </c>
      <c r="H54" s="1">
        <v>45</v>
      </c>
      <c r="I54" s="1"/>
      <c r="J54" s="1">
        <v>95.1</v>
      </c>
      <c r="K54" s="1">
        <f t="shared" si="11"/>
        <v>-2.8810000000000002</v>
      </c>
      <c r="L54" s="1"/>
      <c r="M54" s="1"/>
      <c r="N54" s="1">
        <v>49.960200000000022</v>
      </c>
      <c r="O54" s="1">
        <f t="shared" si="3"/>
        <v>18.4438</v>
      </c>
      <c r="P54" s="12">
        <f t="shared" si="12"/>
        <v>55.890599999999978</v>
      </c>
      <c r="Q54" s="18">
        <v>0</v>
      </c>
      <c r="R54" s="18"/>
      <c r="S54" s="14">
        <v>0</v>
      </c>
      <c r="T54" s="1" t="s">
        <v>150</v>
      </c>
      <c r="U54" s="1">
        <f t="shared" si="5"/>
        <v>7.969680868367691</v>
      </c>
      <c r="V54" s="1">
        <f t="shared" si="6"/>
        <v>7.969680868367691</v>
      </c>
      <c r="W54" s="1">
        <v>17.997199999999999</v>
      </c>
      <c r="X54" s="1">
        <v>17.268999999999998</v>
      </c>
      <c r="Y54" s="1">
        <v>10.3934</v>
      </c>
      <c r="Z54" s="1">
        <v>6.9286000000000003</v>
      </c>
      <c r="AA54" s="1">
        <v>5.2408000000000001</v>
      </c>
      <c r="AB54" s="1">
        <v>10.6624</v>
      </c>
      <c r="AC54" s="1" t="s">
        <v>155</v>
      </c>
      <c r="AD54" s="1">
        <f t="shared" si="7"/>
        <v>0</v>
      </c>
      <c r="AE54" s="1">
        <f t="shared" si="8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88</v>
      </c>
      <c r="B55" s="1" t="s">
        <v>38</v>
      </c>
      <c r="C55" s="1">
        <v>47</v>
      </c>
      <c r="D55" s="1">
        <v>144</v>
      </c>
      <c r="E55" s="1">
        <v>48</v>
      </c>
      <c r="F55" s="1">
        <v>117</v>
      </c>
      <c r="G55" s="5">
        <v>0.35</v>
      </c>
      <c r="H55" s="1">
        <v>40</v>
      </c>
      <c r="I55" s="1"/>
      <c r="J55" s="1">
        <v>84</v>
      </c>
      <c r="K55" s="1">
        <f t="shared" si="11"/>
        <v>-36</v>
      </c>
      <c r="L55" s="1"/>
      <c r="M55" s="1"/>
      <c r="N55" s="1">
        <v>10</v>
      </c>
      <c r="O55" s="1">
        <f t="shared" si="3"/>
        <v>9.6</v>
      </c>
      <c r="P55" s="12"/>
      <c r="Q55" s="18">
        <f t="shared" si="4"/>
        <v>0</v>
      </c>
      <c r="R55" s="18"/>
      <c r="S55" s="14"/>
      <c r="T55" s="1"/>
      <c r="U55" s="1">
        <f t="shared" si="5"/>
        <v>13.229166666666668</v>
      </c>
      <c r="V55" s="1">
        <f t="shared" si="6"/>
        <v>13.229166666666668</v>
      </c>
      <c r="W55" s="1">
        <v>13.2</v>
      </c>
      <c r="X55" s="1">
        <v>15.6</v>
      </c>
      <c r="Y55" s="1">
        <v>12.8</v>
      </c>
      <c r="Z55" s="1">
        <v>10.6</v>
      </c>
      <c r="AA55" s="1">
        <v>12.6</v>
      </c>
      <c r="AB55" s="1">
        <v>12.2</v>
      </c>
      <c r="AC55" s="1"/>
      <c r="AD55" s="1">
        <f t="shared" si="7"/>
        <v>0</v>
      </c>
      <c r="AE55" s="1">
        <f t="shared" si="8"/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89</v>
      </c>
      <c r="B56" s="1" t="s">
        <v>38</v>
      </c>
      <c r="C56" s="1">
        <v>1174</v>
      </c>
      <c r="D56" s="1">
        <v>2862</v>
      </c>
      <c r="E56" s="1">
        <v>1724</v>
      </c>
      <c r="F56" s="1">
        <v>1910</v>
      </c>
      <c r="G56" s="5">
        <v>0.4</v>
      </c>
      <c r="H56" s="1">
        <v>45</v>
      </c>
      <c r="I56" s="1" t="s">
        <v>152</v>
      </c>
      <c r="J56" s="1">
        <v>1741</v>
      </c>
      <c r="K56" s="1">
        <f t="shared" si="11"/>
        <v>-17</v>
      </c>
      <c r="L56" s="1"/>
      <c r="M56" s="1"/>
      <c r="N56" s="1">
        <v>1298.2</v>
      </c>
      <c r="O56" s="1">
        <f t="shared" si="3"/>
        <v>344.8</v>
      </c>
      <c r="P56" s="12">
        <f t="shared" si="12"/>
        <v>584.60000000000036</v>
      </c>
      <c r="Q56" s="18">
        <v>285</v>
      </c>
      <c r="R56" s="18">
        <v>300</v>
      </c>
      <c r="S56" s="14"/>
      <c r="T56" s="1"/>
      <c r="U56" s="1">
        <f t="shared" si="5"/>
        <v>10.131090487238978</v>
      </c>
      <c r="V56" s="1">
        <f t="shared" si="6"/>
        <v>9.304524361948955</v>
      </c>
      <c r="W56" s="1">
        <v>363.4</v>
      </c>
      <c r="X56" s="1">
        <v>330.2</v>
      </c>
      <c r="Y56" s="1">
        <v>312.8</v>
      </c>
      <c r="Z56" s="1">
        <v>297.2</v>
      </c>
      <c r="AA56" s="1">
        <v>292.39999999999998</v>
      </c>
      <c r="AB56" s="1">
        <v>258.8</v>
      </c>
      <c r="AC56" s="1"/>
      <c r="AD56" s="1">
        <f t="shared" si="7"/>
        <v>114</v>
      </c>
      <c r="AE56" s="1">
        <f t="shared" si="8"/>
        <v>120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90</v>
      </c>
      <c r="B57" s="1" t="s">
        <v>38</v>
      </c>
      <c r="C57" s="1">
        <v>33</v>
      </c>
      <c r="D57" s="1">
        <v>210</v>
      </c>
      <c r="E57" s="1">
        <v>88</v>
      </c>
      <c r="F57" s="1">
        <v>115</v>
      </c>
      <c r="G57" s="5">
        <v>0.45</v>
      </c>
      <c r="H57" s="1">
        <v>50</v>
      </c>
      <c r="I57" s="1" t="s">
        <v>33</v>
      </c>
      <c r="J57" s="1">
        <v>86</v>
      </c>
      <c r="K57" s="1">
        <f t="shared" si="11"/>
        <v>2</v>
      </c>
      <c r="L57" s="1"/>
      <c r="M57" s="1"/>
      <c r="N57" s="1"/>
      <c r="O57" s="1">
        <f t="shared" si="3"/>
        <v>17.600000000000001</v>
      </c>
      <c r="P57" s="12">
        <f t="shared" si="12"/>
        <v>78.600000000000023</v>
      </c>
      <c r="Q57" s="18">
        <f t="shared" si="4"/>
        <v>78.600000000000023</v>
      </c>
      <c r="R57" s="18"/>
      <c r="S57" s="14"/>
      <c r="T57" s="1"/>
      <c r="U57" s="1">
        <f t="shared" si="5"/>
        <v>11</v>
      </c>
      <c r="V57" s="1">
        <f t="shared" si="6"/>
        <v>6.5340909090909083</v>
      </c>
      <c r="W57" s="1">
        <v>14.6</v>
      </c>
      <c r="X57" s="1">
        <v>13.4</v>
      </c>
      <c r="Y57" s="1">
        <v>20</v>
      </c>
      <c r="Z57" s="1">
        <v>21.6</v>
      </c>
      <c r="AA57" s="1">
        <v>13</v>
      </c>
      <c r="AB57" s="1">
        <v>4.5999999999999996</v>
      </c>
      <c r="AC57" s="1"/>
      <c r="AD57" s="1">
        <f t="shared" si="7"/>
        <v>35.370000000000012</v>
      </c>
      <c r="AE57" s="1">
        <f t="shared" si="8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91</v>
      </c>
      <c r="B58" s="1" t="s">
        <v>32</v>
      </c>
      <c r="C58" s="1">
        <v>998.05100000000004</v>
      </c>
      <c r="D58" s="1">
        <v>761.10199999999998</v>
      </c>
      <c r="E58" s="1">
        <v>745.71500000000003</v>
      </c>
      <c r="F58" s="1">
        <v>889.23900000000003</v>
      </c>
      <c r="G58" s="5">
        <v>1</v>
      </c>
      <c r="H58" s="1">
        <v>45</v>
      </c>
      <c r="I58" s="1"/>
      <c r="J58" s="1">
        <v>691.97900000000004</v>
      </c>
      <c r="K58" s="1">
        <f t="shared" si="11"/>
        <v>53.73599999999999</v>
      </c>
      <c r="L58" s="1"/>
      <c r="M58" s="1"/>
      <c r="N58" s="1">
        <v>736.09019999999987</v>
      </c>
      <c r="O58" s="1">
        <f t="shared" si="3"/>
        <v>149.143</v>
      </c>
      <c r="P58" s="12">
        <f t="shared" si="12"/>
        <v>15.243800000000192</v>
      </c>
      <c r="Q58" s="18">
        <f t="shared" si="4"/>
        <v>15.243800000000192</v>
      </c>
      <c r="R58" s="18"/>
      <c r="S58" s="14"/>
      <c r="T58" s="1"/>
      <c r="U58" s="1">
        <f t="shared" si="5"/>
        <v>11</v>
      </c>
      <c r="V58" s="1">
        <f t="shared" si="6"/>
        <v>10.897790710928437</v>
      </c>
      <c r="W58" s="1">
        <v>182.607</v>
      </c>
      <c r="X58" s="1">
        <v>147.50380000000001</v>
      </c>
      <c r="Y58" s="1">
        <v>145.96459999999999</v>
      </c>
      <c r="Z58" s="1">
        <v>150.05199999999999</v>
      </c>
      <c r="AA58" s="1">
        <v>153.8914</v>
      </c>
      <c r="AB58" s="1">
        <v>209.11359999999999</v>
      </c>
      <c r="AC58" s="1"/>
      <c r="AD58" s="1">
        <f t="shared" si="7"/>
        <v>15.243800000000192</v>
      </c>
      <c r="AE58" s="1">
        <f t="shared" si="8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92</v>
      </c>
      <c r="B59" s="1" t="s">
        <v>38</v>
      </c>
      <c r="C59" s="1">
        <v>44</v>
      </c>
      <c r="D59" s="1">
        <v>726</v>
      </c>
      <c r="E59" s="1">
        <v>197</v>
      </c>
      <c r="F59" s="1">
        <v>540</v>
      </c>
      <c r="G59" s="5">
        <v>0.35</v>
      </c>
      <c r="H59" s="1">
        <v>40</v>
      </c>
      <c r="I59" s="1" t="s">
        <v>154</v>
      </c>
      <c r="J59" s="1">
        <v>364</v>
      </c>
      <c r="K59" s="1">
        <f t="shared" si="11"/>
        <v>-167</v>
      </c>
      <c r="L59" s="1"/>
      <c r="M59" s="1"/>
      <c r="N59" s="1"/>
      <c r="O59" s="1">
        <f t="shared" si="3"/>
        <v>39.4</v>
      </c>
      <c r="P59" s="12"/>
      <c r="Q59" s="18">
        <f t="shared" si="4"/>
        <v>0</v>
      </c>
      <c r="R59" s="18"/>
      <c r="S59" s="14"/>
      <c r="T59" s="1"/>
      <c r="U59" s="1">
        <f t="shared" si="5"/>
        <v>13.705583756345177</v>
      </c>
      <c r="V59" s="1">
        <f t="shared" si="6"/>
        <v>13.705583756345177</v>
      </c>
      <c r="W59" s="1">
        <v>41.8</v>
      </c>
      <c r="X59" s="1">
        <v>67.400000000000006</v>
      </c>
      <c r="Y59" s="1">
        <v>72</v>
      </c>
      <c r="Z59" s="1">
        <v>28.2</v>
      </c>
      <c r="AA59" s="1">
        <v>40.4</v>
      </c>
      <c r="AB59" s="1">
        <v>62.6</v>
      </c>
      <c r="AC59" s="1"/>
      <c r="AD59" s="1">
        <f t="shared" si="7"/>
        <v>0</v>
      </c>
      <c r="AE59" s="1">
        <f t="shared" si="8"/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93</v>
      </c>
      <c r="B60" s="1" t="s">
        <v>32</v>
      </c>
      <c r="C60" s="1">
        <v>83.903999999999996</v>
      </c>
      <c r="D60" s="1">
        <v>305.36099999999999</v>
      </c>
      <c r="E60" s="1">
        <v>143.87899999999999</v>
      </c>
      <c r="F60" s="1">
        <v>229.61099999999999</v>
      </c>
      <c r="G60" s="5">
        <v>1</v>
      </c>
      <c r="H60" s="1">
        <v>40</v>
      </c>
      <c r="I60" s="1"/>
      <c r="J60" s="1">
        <v>235.05</v>
      </c>
      <c r="K60" s="1">
        <f t="shared" si="11"/>
        <v>-91.171000000000021</v>
      </c>
      <c r="L60" s="1"/>
      <c r="M60" s="1"/>
      <c r="N60" s="1">
        <v>23.844999999999999</v>
      </c>
      <c r="O60" s="1">
        <f t="shared" si="3"/>
        <v>28.775799999999997</v>
      </c>
      <c r="P60" s="12">
        <f t="shared" si="12"/>
        <v>63.077800000000025</v>
      </c>
      <c r="Q60" s="18">
        <f t="shared" si="4"/>
        <v>63.077800000000025</v>
      </c>
      <c r="R60" s="18"/>
      <c r="S60" s="14"/>
      <c r="T60" s="1"/>
      <c r="U60" s="1">
        <f t="shared" si="5"/>
        <v>11.000000000000004</v>
      </c>
      <c r="V60" s="1">
        <f t="shared" si="6"/>
        <v>8.8079566858262854</v>
      </c>
      <c r="W60" s="1">
        <v>30.848800000000001</v>
      </c>
      <c r="X60" s="1">
        <v>33.869799999999998</v>
      </c>
      <c r="Y60" s="1">
        <v>27.7498</v>
      </c>
      <c r="Z60" s="1">
        <v>17.889800000000001</v>
      </c>
      <c r="AA60" s="1">
        <v>15.8706</v>
      </c>
      <c r="AB60" s="1">
        <v>27.154599999999999</v>
      </c>
      <c r="AC60" s="1"/>
      <c r="AD60" s="1">
        <f t="shared" si="7"/>
        <v>63.077800000000025</v>
      </c>
      <c r="AE60" s="1">
        <f t="shared" si="8"/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94</v>
      </c>
      <c r="B61" s="1" t="s">
        <v>38</v>
      </c>
      <c r="C61" s="1">
        <v>690</v>
      </c>
      <c r="D61" s="1">
        <v>1128</v>
      </c>
      <c r="E61" s="1">
        <v>864</v>
      </c>
      <c r="F61" s="1">
        <v>851</v>
      </c>
      <c r="G61" s="5">
        <v>0.4</v>
      </c>
      <c r="H61" s="1">
        <v>40</v>
      </c>
      <c r="I61" s="1" t="s">
        <v>153</v>
      </c>
      <c r="J61" s="1">
        <v>870</v>
      </c>
      <c r="K61" s="1">
        <f t="shared" si="11"/>
        <v>-6</v>
      </c>
      <c r="L61" s="1"/>
      <c r="M61" s="1"/>
      <c r="N61" s="1">
        <v>823.19999999999982</v>
      </c>
      <c r="O61" s="1">
        <f t="shared" si="3"/>
        <v>172.8</v>
      </c>
      <c r="P61" s="12">
        <f t="shared" si="12"/>
        <v>226.60000000000036</v>
      </c>
      <c r="Q61" s="18">
        <v>127</v>
      </c>
      <c r="R61" s="18">
        <v>100</v>
      </c>
      <c r="S61" s="14"/>
      <c r="T61" s="1"/>
      <c r="U61" s="1">
        <f t="shared" si="5"/>
        <v>10.423611111111109</v>
      </c>
      <c r="V61" s="1">
        <f t="shared" si="6"/>
        <v>9.6886574074074066</v>
      </c>
      <c r="W61" s="1">
        <v>178</v>
      </c>
      <c r="X61" s="1">
        <v>153.6</v>
      </c>
      <c r="Y61" s="1">
        <v>163.80000000000001</v>
      </c>
      <c r="Z61" s="1">
        <v>161.6</v>
      </c>
      <c r="AA61" s="1">
        <v>151.4</v>
      </c>
      <c r="AB61" s="1">
        <v>120.4</v>
      </c>
      <c r="AC61" s="1"/>
      <c r="AD61" s="1">
        <f t="shared" si="7"/>
        <v>50.800000000000004</v>
      </c>
      <c r="AE61" s="1">
        <f t="shared" si="8"/>
        <v>40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95</v>
      </c>
      <c r="B62" s="1" t="s">
        <v>38</v>
      </c>
      <c r="C62" s="1">
        <v>1466.662</v>
      </c>
      <c r="D62" s="1">
        <v>426</v>
      </c>
      <c r="E62" s="1">
        <v>921</v>
      </c>
      <c r="F62" s="1">
        <v>868.66200000000003</v>
      </c>
      <c r="G62" s="5">
        <v>0.4</v>
      </c>
      <c r="H62" s="1">
        <v>45</v>
      </c>
      <c r="I62" s="1" t="s">
        <v>153</v>
      </c>
      <c r="J62" s="1">
        <v>933</v>
      </c>
      <c r="K62" s="1">
        <f t="shared" si="11"/>
        <v>-12</v>
      </c>
      <c r="L62" s="1"/>
      <c r="M62" s="1"/>
      <c r="N62" s="1">
        <v>735.19999999999982</v>
      </c>
      <c r="O62" s="1">
        <f t="shared" si="3"/>
        <v>184.2</v>
      </c>
      <c r="P62" s="12">
        <f t="shared" si="12"/>
        <v>422.33799999999997</v>
      </c>
      <c r="Q62" s="18">
        <v>222</v>
      </c>
      <c r="R62" s="18">
        <v>200</v>
      </c>
      <c r="S62" s="14"/>
      <c r="T62" s="1"/>
      <c r="U62" s="1">
        <f t="shared" si="5"/>
        <v>9.9123887079261674</v>
      </c>
      <c r="V62" s="1">
        <f t="shared" si="6"/>
        <v>8.707176981541803</v>
      </c>
      <c r="W62" s="1">
        <v>176.66759999999999</v>
      </c>
      <c r="X62" s="1">
        <v>162.4676</v>
      </c>
      <c r="Y62" s="1">
        <v>162.80000000000001</v>
      </c>
      <c r="Z62" s="1">
        <v>184</v>
      </c>
      <c r="AA62" s="1">
        <v>221.6</v>
      </c>
      <c r="AB62" s="1">
        <v>173.8</v>
      </c>
      <c r="AC62" s="1"/>
      <c r="AD62" s="1">
        <f t="shared" si="7"/>
        <v>88.800000000000011</v>
      </c>
      <c r="AE62" s="1">
        <f t="shared" si="8"/>
        <v>80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96</v>
      </c>
      <c r="B63" s="1" t="s">
        <v>38</v>
      </c>
      <c r="C63" s="1">
        <v>399</v>
      </c>
      <c r="D63" s="1">
        <v>360</v>
      </c>
      <c r="E63" s="1">
        <v>431</v>
      </c>
      <c r="F63" s="1">
        <v>255</v>
      </c>
      <c r="G63" s="5">
        <v>0.4</v>
      </c>
      <c r="H63" s="1">
        <v>40</v>
      </c>
      <c r="I63" s="1"/>
      <c r="J63" s="1">
        <v>421</v>
      </c>
      <c r="K63" s="1">
        <f t="shared" si="11"/>
        <v>10</v>
      </c>
      <c r="L63" s="1"/>
      <c r="M63" s="1"/>
      <c r="N63" s="1">
        <v>383.40000000000009</v>
      </c>
      <c r="O63" s="1">
        <f t="shared" si="3"/>
        <v>86.2</v>
      </c>
      <c r="P63" s="12">
        <f t="shared" si="12"/>
        <v>309.79999999999995</v>
      </c>
      <c r="Q63" s="18">
        <v>210</v>
      </c>
      <c r="R63" s="18">
        <v>100</v>
      </c>
      <c r="S63" s="14"/>
      <c r="T63" s="1"/>
      <c r="U63" s="1">
        <f t="shared" si="5"/>
        <v>9.8422273781902554</v>
      </c>
      <c r="V63" s="1">
        <f t="shared" si="6"/>
        <v>7.4060324825986088</v>
      </c>
      <c r="W63" s="1">
        <v>78.400000000000006</v>
      </c>
      <c r="X63" s="1">
        <v>62</v>
      </c>
      <c r="Y63" s="1">
        <v>60</v>
      </c>
      <c r="Z63" s="1">
        <v>69</v>
      </c>
      <c r="AA63" s="1">
        <v>76</v>
      </c>
      <c r="AB63" s="1">
        <v>69.599999999999994</v>
      </c>
      <c r="AC63" s="1"/>
      <c r="AD63" s="1">
        <f t="shared" si="7"/>
        <v>84</v>
      </c>
      <c r="AE63" s="1">
        <f t="shared" si="8"/>
        <v>40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97</v>
      </c>
      <c r="B64" s="1" t="s">
        <v>32</v>
      </c>
      <c r="C64" s="1">
        <v>548.61800000000005</v>
      </c>
      <c r="D64" s="1">
        <v>910.53599999999994</v>
      </c>
      <c r="E64" s="1">
        <v>616.64099999999996</v>
      </c>
      <c r="F64" s="1">
        <v>740.13400000000001</v>
      </c>
      <c r="G64" s="5">
        <v>1</v>
      </c>
      <c r="H64" s="1">
        <v>50</v>
      </c>
      <c r="I64" s="1"/>
      <c r="J64" s="1">
        <v>593.45000000000005</v>
      </c>
      <c r="K64" s="1">
        <f t="shared" si="11"/>
        <v>23.190999999999917</v>
      </c>
      <c r="L64" s="1"/>
      <c r="M64" s="1"/>
      <c r="N64" s="1">
        <v>992.0773999999999</v>
      </c>
      <c r="O64" s="1">
        <f t="shared" si="3"/>
        <v>123.3282</v>
      </c>
      <c r="P64" s="12"/>
      <c r="Q64" s="18">
        <f t="shared" si="4"/>
        <v>0</v>
      </c>
      <c r="R64" s="18"/>
      <c r="S64" s="14"/>
      <c r="T64" s="1"/>
      <c r="U64" s="1">
        <f t="shared" si="5"/>
        <v>14.045541895527544</v>
      </c>
      <c r="V64" s="1">
        <f t="shared" si="6"/>
        <v>14.045541895527544</v>
      </c>
      <c r="W64" s="1">
        <v>175.166</v>
      </c>
      <c r="X64" s="1">
        <v>122.3556</v>
      </c>
      <c r="Y64" s="1">
        <v>108.9064</v>
      </c>
      <c r="Z64" s="1">
        <v>113.8228</v>
      </c>
      <c r="AA64" s="1">
        <v>120.03660000000001</v>
      </c>
      <c r="AB64" s="1">
        <v>112.79600000000001</v>
      </c>
      <c r="AC64" s="1"/>
      <c r="AD64" s="1">
        <f t="shared" si="7"/>
        <v>0</v>
      </c>
      <c r="AE64" s="1">
        <f t="shared" si="8"/>
        <v>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98</v>
      </c>
      <c r="B65" s="1" t="s">
        <v>32</v>
      </c>
      <c r="C65" s="1">
        <v>212.13200000000001</v>
      </c>
      <c r="D65" s="1">
        <v>1678.3820000000001</v>
      </c>
      <c r="E65" s="1">
        <v>431.35500000000002</v>
      </c>
      <c r="F65" s="1">
        <v>1354.9380000000001</v>
      </c>
      <c r="G65" s="5">
        <v>1</v>
      </c>
      <c r="H65" s="1">
        <v>50</v>
      </c>
      <c r="I65" s="1"/>
      <c r="J65" s="1">
        <v>416.9</v>
      </c>
      <c r="K65" s="1">
        <f t="shared" si="11"/>
        <v>14.455000000000041</v>
      </c>
      <c r="L65" s="1"/>
      <c r="M65" s="1"/>
      <c r="N65" s="1"/>
      <c r="O65" s="1">
        <f t="shared" si="3"/>
        <v>86.271000000000001</v>
      </c>
      <c r="P65" s="12"/>
      <c r="Q65" s="18">
        <f t="shared" si="4"/>
        <v>0</v>
      </c>
      <c r="R65" s="18"/>
      <c r="S65" s="14"/>
      <c r="T65" s="1"/>
      <c r="U65" s="1">
        <f t="shared" si="5"/>
        <v>15.705602114267831</v>
      </c>
      <c r="V65" s="1">
        <f t="shared" si="6"/>
        <v>15.705602114267831</v>
      </c>
      <c r="W65" s="1">
        <v>131.23500000000001</v>
      </c>
      <c r="X65" s="1">
        <v>159.37979999999999</v>
      </c>
      <c r="Y65" s="1">
        <v>139.11060000000001</v>
      </c>
      <c r="Z65" s="1">
        <v>109.42</v>
      </c>
      <c r="AA65" s="1">
        <v>107.2996</v>
      </c>
      <c r="AB65" s="1">
        <v>103.0868</v>
      </c>
      <c r="AC65" s="1"/>
      <c r="AD65" s="1">
        <f t="shared" si="7"/>
        <v>0</v>
      </c>
      <c r="AE65" s="1">
        <f t="shared" si="8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99</v>
      </c>
      <c r="B66" s="1" t="s">
        <v>32</v>
      </c>
      <c r="C66" s="1">
        <v>672.72299999999996</v>
      </c>
      <c r="D66" s="1">
        <v>135.815</v>
      </c>
      <c r="E66" s="1">
        <v>390.95299999999997</v>
      </c>
      <c r="F66" s="1">
        <v>327.73399999999998</v>
      </c>
      <c r="G66" s="5">
        <v>1</v>
      </c>
      <c r="H66" s="1">
        <v>55</v>
      </c>
      <c r="I66" s="1"/>
      <c r="J66" s="1">
        <v>389.34</v>
      </c>
      <c r="K66" s="1">
        <f t="shared" si="11"/>
        <v>1.6129999999999995</v>
      </c>
      <c r="L66" s="1"/>
      <c r="M66" s="1"/>
      <c r="N66" s="1">
        <v>116.1156</v>
      </c>
      <c r="O66" s="1">
        <f t="shared" si="3"/>
        <v>78.190599999999989</v>
      </c>
      <c r="P66" s="12">
        <f t="shared" si="12"/>
        <v>416.2469999999999</v>
      </c>
      <c r="Q66" s="18">
        <v>216</v>
      </c>
      <c r="R66" s="18">
        <v>200</v>
      </c>
      <c r="S66" s="14"/>
      <c r="T66" s="1"/>
      <c r="U66" s="1">
        <f t="shared" si="5"/>
        <v>8.4389888298593458</v>
      </c>
      <c r="V66" s="1">
        <f t="shared" si="6"/>
        <v>5.6765084294020003</v>
      </c>
      <c r="W66" s="1">
        <v>64.150199999999998</v>
      </c>
      <c r="X66" s="1">
        <v>64.458600000000004</v>
      </c>
      <c r="Y66" s="1">
        <v>71.731799999999993</v>
      </c>
      <c r="Z66" s="1">
        <v>80.655600000000007</v>
      </c>
      <c r="AA66" s="1">
        <v>100.26739999999999</v>
      </c>
      <c r="AB66" s="1">
        <v>78.364400000000003</v>
      </c>
      <c r="AC66" s="1"/>
      <c r="AD66" s="1">
        <f t="shared" si="7"/>
        <v>216</v>
      </c>
      <c r="AE66" s="1">
        <f t="shared" si="8"/>
        <v>200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100</v>
      </c>
      <c r="B67" s="1" t="s">
        <v>38</v>
      </c>
      <c r="C67" s="1">
        <v>29.605</v>
      </c>
      <c r="D67" s="1"/>
      <c r="E67" s="1"/>
      <c r="F67" s="1">
        <v>29.605</v>
      </c>
      <c r="G67" s="5">
        <v>0.45</v>
      </c>
      <c r="H67" s="1">
        <v>50</v>
      </c>
      <c r="I67" s="1" t="s">
        <v>33</v>
      </c>
      <c r="J67" s="1">
        <v>2</v>
      </c>
      <c r="K67" s="1">
        <f t="shared" si="11"/>
        <v>-2</v>
      </c>
      <c r="L67" s="1"/>
      <c r="M67" s="1"/>
      <c r="N67" s="1"/>
      <c r="O67" s="1">
        <f t="shared" si="3"/>
        <v>0</v>
      </c>
      <c r="P67" s="12"/>
      <c r="Q67" s="18">
        <f t="shared" si="4"/>
        <v>0</v>
      </c>
      <c r="R67" s="18"/>
      <c r="S67" s="14"/>
      <c r="T67" s="1"/>
      <c r="U67" s="1" t="e">
        <f t="shared" si="5"/>
        <v>#DIV/0!</v>
      </c>
      <c r="V67" s="1" t="e">
        <f t="shared" si="6"/>
        <v>#DIV/0!</v>
      </c>
      <c r="W67" s="1">
        <v>0</v>
      </c>
      <c r="X67" s="1">
        <v>0</v>
      </c>
      <c r="Y67" s="1">
        <v>0.6</v>
      </c>
      <c r="Z67" s="1">
        <v>0.6</v>
      </c>
      <c r="AA67" s="1">
        <v>0.4</v>
      </c>
      <c r="AB67" s="1">
        <v>0.8</v>
      </c>
      <c r="AC67" s="9" t="s">
        <v>49</v>
      </c>
      <c r="AD67" s="1">
        <f t="shared" si="7"/>
        <v>0</v>
      </c>
      <c r="AE67" s="1">
        <f t="shared" si="8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101</v>
      </c>
      <c r="B68" s="1" t="s">
        <v>38</v>
      </c>
      <c r="C68" s="1">
        <v>1076</v>
      </c>
      <c r="D68" s="1">
        <v>1692</v>
      </c>
      <c r="E68" s="1">
        <v>1139</v>
      </c>
      <c r="F68" s="1">
        <v>1434</v>
      </c>
      <c r="G68" s="5">
        <v>0.4</v>
      </c>
      <c r="H68" s="1">
        <v>45</v>
      </c>
      <c r="I68" s="1" t="s">
        <v>154</v>
      </c>
      <c r="J68" s="1">
        <v>1158</v>
      </c>
      <c r="K68" s="1">
        <f t="shared" si="11"/>
        <v>-19</v>
      </c>
      <c r="L68" s="1"/>
      <c r="M68" s="1"/>
      <c r="N68" s="1">
        <v>717.00000000000023</v>
      </c>
      <c r="O68" s="1">
        <f t="shared" si="3"/>
        <v>227.8</v>
      </c>
      <c r="P68" s="12">
        <f t="shared" si="12"/>
        <v>354.79999999999995</v>
      </c>
      <c r="Q68" s="18">
        <v>200</v>
      </c>
      <c r="R68" s="18">
        <v>155</v>
      </c>
      <c r="S68" s="14"/>
      <c r="T68" s="1"/>
      <c r="U68" s="1">
        <f t="shared" si="5"/>
        <v>10.320456540825285</v>
      </c>
      <c r="V68" s="1">
        <f t="shared" si="6"/>
        <v>9.4424934152765587</v>
      </c>
      <c r="W68" s="1">
        <v>237.4</v>
      </c>
      <c r="X68" s="1">
        <v>233.4</v>
      </c>
      <c r="Y68" s="1">
        <v>222.4</v>
      </c>
      <c r="Z68" s="1">
        <v>204</v>
      </c>
      <c r="AA68" s="1">
        <v>225.6</v>
      </c>
      <c r="AB68" s="1">
        <v>264.60000000000002</v>
      </c>
      <c r="AC68" s="1"/>
      <c r="AD68" s="1">
        <f t="shared" si="7"/>
        <v>80</v>
      </c>
      <c r="AE68" s="1">
        <f t="shared" si="8"/>
        <v>62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102</v>
      </c>
      <c r="B69" s="1" t="s">
        <v>38</v>
      </c>
      <c r="C69" s="1">
        <v>388</v>
      </c>
      <c r="D69" s="1">
        <v>504</v>
      </c>
      <c r="E69" s="1">
        <v>395</v>
      </c>
      <c r="F69" s="1">
        <v>421</v>
      </c>
      <c r="G69" s="5">
        <v>0.35</v>
      </c>
      <c r="H69" s="1">
        <v>40</v>
      </c>
      <c r="I69" s="1"/>
      <c r="J69" s="1">
        <v>403</v>
      </c>
      <c r="K69" s="1">
        <f t="shared" ref="K69:K100" si="13">E69-J69</f>
        <v>-8</v>
      </c>
      <c r="L69" s="1"/>
      <c r="M69" s="1"/>
      <c r="N69" s="1">
        <v>237.2</v>
      </c>
      <c r="O69" s="1">
        <f t="shared" si="3"/>
        <v>79</v>
      </c>
      <c r="P69" s="12">
        <f t="shared" si="12"/>
        <v>210.79999999999995</v>
      </c>
      <c r="Q69" s="18">
        <v>111</v>
      </c>
      <c r="R69" s="18">
        <v>100</v>
      </c>
      <c r="S69" s="14"/>
      <c r="T69" s="1"/>
      <c r="U69" s="1">
        <f t="shared" si="5"/>
        <v>9.736708860759494</v>
      </c>
      <c r="V69" s="1">
        <f t="shared" si="6"/>
        <v>8.3316455696202532</v>
      </c>
      <c r="W69" s="1">
        <v>75.8</v>
      </c>
      <c r="X69" s="1">
        <v>74.599999999999994</v>
      </c>
      <c r="Y69" s="1">
        <v>65.599999999999994</v>
      </c>
      <c r="Z69" s="1">
        <v>59.6</v>
      </c>
      <c r="AA69" s="1">
        <v>73.2</v>
      </c>
      <c r="AB69" s="1">
        <v>51.8</v>
      </c>
      <c r="AC69" s="1"/>
      <c r="AD69" s="1">
        <f t="shared" si="7"/>
        <v>38.849999999999994</v>
      </c>
      <c r="AE69" s="1">
        <f t="shared" si="8"/>
        <v>35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103</v>
      </c>
      <c r="B70" s="1" t="s">
        <v>32</v>
      </c>
      <c r="C70" s="1">
        <v>-69.040000000000006</v>
      </c>
      <c r="D70" s="1">
        <v>69.040000000000006</v>
      </c>
      <c r="E70" s="1"/>
      <c r="F70" s="1"/>
      <c r="G70" s="5">
        <v>0</v>
      </c>
      <c r="H70" s="1" t="e">
        <v>#N/A</v>
      </c>
      <c r="I70" s="1"/>
      <c r="J70" s="1"/>
      <c r="K70" s="1">
        <f t="shared" si="13"/>
        <v>0</v>
      </c>
      <c r="L70" s="1"/>
      <c r="M70" s="1"/>
      <c r="N70" s="1"/>
      <c r="O70" s="1">
        <f t="shared" si="3"/>
        <v>0</v>
      </c>
      <c r="P70" s="12"/>
      <c r="Q70" s="18">
        <f t="shared" si="4"/>
        <v>0</v>
      </c>
      <c r="R70" s="18"/>
      <c r="S70" s="14"/>
      <c r="T70" s="1"/>
      <c r="U70" s="1" t="e">
        <f t="shared" si="5"/>
        <v>#DIV/0!</v>
      </c>
      <c r="V70" s="1" t="e">
        <f t="shared" si="6"/>
        <v>#DIV/0!</v>
      </c>
      <c r="W70" s="1">
        <v>0</v>
      </c>
      <c r="X70" s="1">
        <v>11.369199999999999</v>
      </c>
      <c r="Y70" s="1">
        <v>11.369199999999999</v>
      </c>
      <c r="Z70" s="1">
        <v>0</v>
      </c>
      <c r="AA70" s="1">
        <v>0</v>
      </c>
      <c r="AB70" s="1">
        <v>0</v>
      </c>
      <c r="AC70" s="1" t="s">
        <v>104</v>
      </c>
      <c r="AD70" s="1">
        <f t="shared" si="7"/>
        <v>0</v>
      </c>
      <c r="AE70" s="1">
        <f t="shared" si="8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105</v>
      </c>
      <c r="B71" s="1" t="s">
        <v>38</v>
      </c>
      <c r="C71" s="1">
        <v>496.02499999999998</v>
      </c>
      <c r="D71" s="1"/>
      <c r="E71" s="1">
        <v>214</v>
      </c>
      <c r="F71" s="1">
        <v>234.02500000000001</v>
      </c>
      <c r="G71" s="5">
        <v>0.4</v>
      </c>
      <c r="H71" s="1">
        <v>50</v>
      </c>
      <c r="I71" s="1" t="s">
        <v>33</v>
      </c>
      <c r="J71" s="1">
        <v>191</v>
      </c>
      <c r="K71" s="1">
        <f t="shared" si="13"/>
        <v>23</v>
      </c>
      <c r="L71" s="1"/>
      <c r="M71" s="1"/>
      <c r="N71" s="1">
        <v>205.1750000000001</v>
      </c>
      <c r="O71" s="1">
        <f t="shared" ref="O71:O111" si="14">E71/5</f>
        <v>42.8</v>
      </c>
      <c r="P71" s="12">
        <f t="shared" ref="P71:P82" si="15">11*O71-N71-F71</f>
        <v>31.599999999999881</v>
      </c>
      <c r="Q71" s="18">
        <f t="shared" ref="Q71:Q111" si="16">P71</f>
        <v>31.599999999999881</v>
      </c>
      <c r="R71" s="18"/>
      <c r="S71" s="14"/>
      <c r="T71" s="1"/>
      <c r="U71" s="1">
        <f t="shared" ref="U71:U110" si="17">(F71+N71+Q71)/O71</f>
        <v>11</v>
      </c>
      <c r="V71" s="1">
        <f t="shared" ref="V71:V111" si="18">(F71+N71)/O71</f>
        <v>10.261682242990657</v>
      </c>
      <c r="W71" s="1">
        <v>44.2</v>
      </c>
      <c r="X71" s="1">
        <v>34</v>
      </c>
      <c r="Y71" s="1">
        <v>30</v>
      </c>
      <c r="Z71" s="1">
        <v>32.4</v>
      </c>
      <c r="AA71" s="1">
        <v>55</v>
      </c>
      <c r="AB71" s="1">
        <v>43.2</v>
      </c>
      <c r="AC71" s="1"/>
      <c r="AD71" s="1">
        <f t="shared" ref="AD71:AE115" si="19">Q71*G71</f>
        <v>12.639999999999953</v>
      </c>
      <c r="AE71" s="1">
        <f t="shared" ref="AE71:AE115" si="20">R71*G71</f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106</v>
      </c>
      <c r="B72" s="1" t="s">
        <v>38</v>
      </c>
      <c r="C72" s="1">
        <v>64</v>
      </c>
      <c r="D72" s="1">
        <v>12</v>
      </c>
      <c r="E72" s="1"/>
      <c r="F72" s="1">
        <v>52</v>
      </c>
      <c r="G72" s="5">
        <v>0.42</v>
      </c>
      <c r="H72" s="1">
        <v>45</v>
      </c>
      <c r="I72" s="1" t="s">
        <v>33</v>
      </c>
      <c r="J72" s="1"/>
      <c r="K72" s="1">
        <f t="shared" si="13"/>
        <v>0</v>
      </c>
      <c r="L72" s="1"/>
      <c r="M72" s="1"/>
      <c r="N72" s="1"/>
      <c r="O72" s="1">
        <f t="shared" si="14"/>
        <v>0</v>
      </c>
      <c r="P72" s="12"/>
      <c r="Q72" s="18">
        <f t="shared" si="16"/>
        <v>0</v>
      </c>
      <c r="R72" s="18"/>
      <c r="S72" s="14"/>
      <c r="T72" s="1"/>
      <c r="U72" s="1" t="e">
        <f t="shared" si="17"/>
        <v>#DIV/0!</v>
      </c>
      <c r="V72" s="1" t="e">
        <f t="shared" si="18"/>
        <v>#DIV/0!</v>
      </c>
      <c r="W72" s="1">
        <v>4.8</v>
      </c>
      <c r="X72" s="1">
        <v>4.8</v>
      </c>
      <c r="Y72" s="1">
        <v>0</v>
      </c>
      <c r="Z72" s="1">
        <v>0</v>
      </c>
      <c r="AA72" s="1">
        <v>0.2</v>
      </c>
      <c r="AB72" s="1">
        <v>4.8</v>
      </c>
      <c r="AC72" s="9" t="s">
        <v>49</v>
      </c>
      <c r="AD72" s="1">
        <f t="shared" si="19"/>
        <v>0</v>
      </c>
      <c r="AE72" s="1">
        <f t="shared" si="20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107</v>
      </c>
      <c r="B73" s="1" t="s">
        <v>38</v>
      </c>
      <c r="C73" s="1">
        <v>22</v>
      </c>
      <c r="D73" s="1">
        <v>60</v>
      </c>
      <c r="E73" s="1">
        <v>10</v>
      </c>
      <c r="F73" s="1">
        <v>54</v>
      </c>
      <c r="G73" s="5">
        <v>0.4</v>
      </c>
      <c r="H73" s="1">
        <v>60</v>
      </c>
      <c r="I73" s="1" t="s">
        <v>33</v>
      </c>
      <c r="J73" s="1">
        <v>19</v>
      </c>
      <c r="K73" s="1">
        <f t="shared" si="13"/>
        <v>-9</v>
      </c>
      <c r="L73" s="1"/>
      <c r="M73" s="1"/>
      <c r="N73" s="1"/>
      <c r="O73" s="1">
        <f t="shared" si="14"/>
        <v>2</v>
      </c>
      <c r="P73" s="12"/>
      <c r="Q73" s="18">
        <f t="shared" si="16"/>
        <v>0</v>
      </c>
      <c r="R73" s="18"/>
      <c r="S73" s="14"/>
      <c r="T73" s="1"/>
      <c r="U73" s="1">
        <f t="shared" si="17"/>
        <v>27</v>
      </c>
      <c r="V73" s="1">
        <f t="shared" si="18"/>
        <v>27</v>
      </c>
      <c r="W73" s="1">
        <v>4.4000000000000004</v>
      </c>
      <c r="X73" s="1">
        <v>5.4</v>
      </c>
      <c r="Y73" s="1">
        <v>8.8000000000000007</v>
      </c>
      <c r="Z73" s="1">
        <v>7.8</v>
      </c>
      <c r="AA73" s="1">
        <v>2.8</v>
      </c>
      <c r="AB73" s="1">
        <v>6.8</v>
      </c>
      <c r="AC73" s="9" t="s">
        <v>49</v>
      </c>
      <c r="AD73" s="1">
        <f t="shared" si="19"/>
        <v>0</v>
      </c>
      <c r="AE73" s="1">
        <f t="shared" si="20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108</v>
      </c>
      <c r="B74" s="1" t="s">
        <v>38</v>
      </c>
      <c r="C74" s="1">
        <v>36</v>
      </c>
      <c r="D74" s="1"/>
      <c r="E74" s="1"/>
      <c r="F74" s="1">
        <v>36</v>
      </c>
      <c r="G74" s="5">
        <v>0.35</v>
      </c>
      <c r="H74" s="1">
        <v>40</v>
      </c>
      <c r="I74" s="1" t="s">
        <v>33</v>
      </c>
      <c r="J74" s="1">
        <v>12</v>
      </c>
      <c r="K74" s="1">
        <f t="shared" si="13"/>
        <v>-12</v>
      </c>
      <c r="L74" s="1"/>
      <c r="M74" s="1"/>
      <c r="N74" s="1"/>
      <c r="O74" s="1">
        <f t="shared" si="14"/>
        <v>0</v>
      </c>
      <c r="P74" s="12"/>
      <c r="Q74" s="18">
        <f t="shared" si="16"/>
        <v>0</v>
      </c>
      <c r="R74" s="18"/>
      <c r="S74" s="14"/>
      <c r="T74" s="1"/>
      <c r="U74" s="1" t="e">
        <f t="shared" si="17"/>
        <v>#DIV/0!</v>
      </c>
      <c r="V74" s="1" t="e">
        <f t="shared" si="18"/>
        <v>#DIV/0!</v>
      </c>
      <c r="W74" s="1">
        <v>0.2</v>
      </c>
      <c r="X74" s="1">
        <v>0.2</v>
      </c>
      <c r="Y74" s="1">
        <v>0.2</v>
      </c>
      <c r="Z74" s="1">
        <v>0.2</v>
      </c>
      <c r="AA74" s="1">
        <v>0</v>
      </c>
      <c r="AB74" s="1">
        <v>0.4</v>
      </c>
      <c r="AC74" s="9" t="s">
        <v>49</v>
      </c>
      <c r="AD74" s="1">
        <f t="shared" si="19"/>
        <v>0</v>
      </c>
      <c r="AE74" s="1">
        <f t="shared" si="20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109</v>
      </c>
      <c r="B75" s="1" t="s">
        <v>38</v>
      </c>
      <c r="C75" s="1">
        <v>53</v>
      </c>
      <c r="D75" s="1">
        <v>48</v>
      </c>
      <c r="E75" s="1">
        <v>24</v>
      </c>
      <c r="F75" s="1">
        <v>67</v>
      </c>
      <c r="G75" s="5">
        <v>0.35</v>
      </c>
      <c r="H75" s="1">
        <v>45</v>
      </c>
      <c r="I75" s="1" t="s">
        <v>33</v>
      </c>
      <c r="J75" s="1">
        <v>25</v>
      </c>
      <c r="K75" s="1">
        <f t="shared" si="13"/>
        <v>-1</v>
      </c>
      <c r="L75" s="1"/>
      <c r="M75" s="1"/>
      <c r="N75" s="1"/>
      <c r="O75" s="1">
        <f t="shared" si="14"/>
        <v>4.8</v>
      </c>
      <c r="P75" s="12"/>
      <c r="Q75" s="18">
        <f t="shared" si="16"/>
        <v>0</v>
      </c>
      <c r="R75" s="18"/>
      <c r="S75" s="14"/>
      <c r="T75" s="1"/>
      <c r="U75" s="1">
        <f t="shared" si="17"/>
        <v>13.958333333333334</v>
      </c>
      <c r="V75" s="1">
        <f t="shared" si="18"/>
        <v>13.958333333333334</v>
      </c>
      <c r="W75" s="1">
        <v>6</v>
      </c>
      <c r="X75" s="1">
        <v>4.5999999999999996</v>
      </c>
      <c r="Y75" s="1">
        <v>8.1999999999999993</v>
      </c>
      <c r="Z75" s="1">
        <v>8.4</v>
      </c>
      <c r="AA75" s="1">
        <v>3</v>
      </c>
      <c r="AB75" s="1">
        <v>4.8</v>
      </c>
      <c r="AC75" s="1"/>
      <c r="AD75" s="1">
        <f t="shared" si="19"/>
        <v>0</v>
      </c>
      <c r="AE75" s="1">
        <f t="shared" si="20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110</v>
      </c>
      <c r="B76" s="1" t="s">
        <v>38</v>
      </c>
      <c r="C76" s="1">
        <v>195</v>
      </c>
      <c r="D76" s="1">
        <v>402</v>
      </c>
      <c r="E76" s="1">
        <v>262</v>
      </c>
      <c r="F76" s="1">
        <v>264</v>
      </c>
      <c r="G76" s="5">
        <v>0.45</v>
      </c>
      <c r="H76" s="1">
        <v>45</v>
      </c>
      <c r="I76" s="1" t="s">
        <v>33</v>
      </c>
      <c r="J76" s="1">
        <v>262</v>
      </c>
      <c r="K76" s="1">
        <f t="shared" si="13"/>
        <v>0</v>
      </c>
      <c r="L76" s="1"/>
      <c r="M76" s="1"/>
      <c r="N76" s="1">
        <v>190.8</v>
      </c>
      <c r="O76" s="1">
        <f t="shared" si="14"/>
        <v>52.4</v>
      </c>
      <c r="P76" s="12">
        <f t="shared" si="15"/>
        <v>121.59999999999997</v>
      </c>
      <c r="Q76" s="18">
        <f t="shared" si="16"/>
        <v>121.59999999999997</v>
      </c>
      <c r="R76" s="18"/>
      <c r="S76" s="14"/>
      <c r="T76" s="1"/>
      <c r="U76" s="1">
        <f t="shared" si="17"/>
        <v>11</v>
      </c>
      <c r="V76" s="1">
        <f t="shared" si="18"/>
        <v>8.6793893129770989</v>
      </c>
      <c r="W76" s="1">
        <v>50.6</v>
      </c>
      <c r="X76" s="1">
        <v>40.799999999999997</v>
      </c>
      <c r="Y76" s="1">
        <v>49.2</v>
      </c>
      <c r="Z76" s="1">
        <v>46.8</v>
      </c>
      <c r="AA76" s="1">
        <v>40</v>
      </c>
      <c r="AB76" s="1">
        <v>40</v>
      </c>
      <c r="AC76" s="1"/>
      <c r="AD76" s="1">
        <f t="shared" si="19"/>
        <v>54.719999999999985</v>
      </c>
      <c r="AE76" s="1">
        <f t="shared" si="20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111</v>
      </c>
      <c r="B77" s="1" t="s">
        <v>38</v>
      </c>
      <c r="C77" s="1">
        <v>20</v>
      </c>
      <c r="D77" s="1"/>
      <c r="E77" s="1">
        <v>1</v>
      </c>
      <c r="F77" s="1">
        <v>18</v>
      </c>
      <c r="G77" s="5">
        <v>0.33</v>
      </c>
      <c r="H77" s="1">
        <v>45</v>
      </c>
      <c r="I77" s="1" t="s">
        <v>33</v>
      </c>
      <c r="J77" s="1">
        <v>6</v>
      </c>
      <c r="K77" s="1">
        <f t="shared" si="13"/>
        <v>-5</v>
      </c>
      <c r="L77" s="1"/>
      <c r="M77" s="1"/>
      <c r="N77" s="1"/>
      <c r="O77" s="1">
        <f t="shared" si="14"/>
        <v>0.2</v>
      </c>
      <c r="P77" s="12"/>
      <c r="Q77" s="18">
        <f t="shared" si="16"/>
        <v>0</v>
      </c>
      <c r="R77" s="18"/>
      <c r="S77" s="14"/>
      <c r="T77" s="1"/>
      <c r="U77" s="1">
        <f t="shared" si="17"/>
        <v>90</v>
      </c>
      <c r="V77" s="1">
        <f t="shared" si="18"/>
        <v>90</v>
      </c>
      <c r="W77" s="1">
        <v>0.6</v>
      </c>
      <c r="X77" s="1">
        <v>0.4</v>
      </c>
      <c r="Y77" s="1">
        <v>0.8</v>
      </c>
      <c r="Z77" s="1">
        <v>0.8</v>
      </c>
      <c r="AA77" s="1">
        <v>1.2</v>
      </c>
      <c r="AB77" s="1">
        <v>1.2</v>
      </c>
      <c r="AC77" s="9" t="s">
        <v>49</v>
      </c>
      <c r="AD77" s="1">
        <f t="shared" si="19"/>
        <v>0</v>
      </c>
      <c r="AE77" s="1">
        <f t="shared" si="20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112</v>
      </c>
      <c r="B78" s="1" t="s">
        <v>38</v>
      </c>
      <c r="C78" s="1">
        <v>32</v>
      </c>
      <c r="D78" s="1">
        <v>282</v>
      </c>
      <c r="E78" s="1">
        <v>88</v>
      </c>
      <c r="F78" s="1">
        <v>195</v>
      </c>
      <c r="G78" s="5">
        <v>0.4</v>
      </c>
      <c r="H78" s="1">
        <v>40</v>
      </c>
      <c r="I78" s="1" t="s">
        <v>33</v>
      </c>
      <c r="J78" s="1">
        <v>91</v>
      </c>
      <c r="K78" s="1">
        <f t="shared" si="13"/>
        <v>-3</v>
      </c>
      <c r="L78" s="1"/>
      <c r="M78" s="1"/>
      <c r="N78" s="1"/>
      <c r="O78" s="1">
        <f t="shared" si="14"/>
        <v>17.600000000000001</v>
      </c>
      <c r="P78" s="12"/>
      <c r="Q78" s="18">
        <f t="shared" si="16"/>
        <v>0</v>
      </c>
      <c r="R78" s="18"/>
      <c r="S78" s="14"/>
      <c r="T78" s="1"/>
      <c r="U78" s="1">
        <f t="shared" si="17"/>
        <v>11.079545454545453</v>
      </c>
      <c r="V78" s="1">
        <f t="shared" si="18"/>
        <v>11.079545454545453</v>
      </c>
      <c r="W78" s="1">
        <v>32.200000000000003</v>
      </c>
      <c r="X78" s="1">
        <v>34.799999999999997</v>
      </c>
      <c r="Y78" s="1">
        <v>25.6</v>
      </c>
      <c r="Z78" s="1">
        <v>26.8</v>
      </c>
      <c r="AA78" s="1">
        <v>22.4</v>
      </c>
      <c r="AB78" s="1">
        <v>20.2</v>
      </c>
      <c r="AC78" s="1"/>
      <c r="AD78" s="1">
        <f t="shared" si="19"/>
        <v>0</v>
      </c>
      <c r="AE78" s="1">
        <f t="shared" si="20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113</v>
      </c>
      <c r="B79" s="1" t="s">
        <v>32</v>
      </c>
      <c r="C79" s="1">
        <v>90.477000000000004</v>
      </c>
      <c r="D79" s="1">
        <v>355.46600000000001</v>
      </c>
      <c r="E79" s="1">
        <v>188.04300000000001</v>
      </c>
      <c r="F79" s="1">
        <v>237.249</v>
      </c>
      <c r="G79" s="5">
        <v>1</v>
      </c>
      <c r="H79" s="1">
        <v>40</v>
      </c>
      <c r="I79" s="1"/>
      <c r="J79" s="1">
        <v>286.64999999999998</v>
      </c>
      <c r="K79" s="1">
        <f t="shared" si="13"/>
        <v>-98.606999999999971</v>
      </c>
      <c r="L79" s="1"/>
      <c r="M79" s="1"/>
      <c r="N79" s="1">
        <v>91.56400000000005</v>
      </c>
      <c r="O79" s="1">
        <f t="shared" si="14"/>
        <v>37.608600000000003</v>
      </c>
      <c r="P79" s="12">
        <f t="shared" si="15"/>
        <v>84.881599999999963</v>
      </c>
      <c r="Q79" s="18">
        <f t="shared" si="16"/>
        <v>84.881599999999963</v>
      </c>
      <c r="R79" s="18"/>
      <c r="S79" s="14"/>
      <c r="T79" s="1"/>
      <c r="U79" s="1">
        <f t="shared" si="17"/>
        <v>11</v>
      </c>
      <c r="V79" s="1">
        <f t="shared" si="18"/>
        <v>8.7430268608775652</v>
      </c>
      <c r="W79" s="1">
        <v>38.890599999999999</v>
      </c>
      <c r="X79" s="1">
        <v>38.218600000000002</v>
      </c>
      <c r="Y79" s="1">
        <v>33.931600000000003</v>
      </c>
      <c r="Z79" s="1">
        <v>26.363199999999999</v>
      </c>
      <c r="AA79" s="1">
        <v>25.4816</v>
      </c>
      <c r="AB79" s="1">
        <v>33.845399999999998</v>
      </c>
      <c r="AC79" s="1"/>
      <c r="AD79" s="1">
        <f t="shared" si="19"/>
        <v>84.881599999999963</v>
      </c>
      <c r="AE79" s="1">
        <f t="shared" si="20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114</v>
      </c>
      <c r="B80" s="1" t="s">
        <v>38</v>
      </c>
      <c r="C80" s="1">
        <v>112</v>
      </c>
      <c r="D80" s="1">
        <v>132</v>
      </c>
      <c r="E80" s="1">
        <v>82</v>
      </c>
      <c r="F80" s="1">
        <v>128</v>
      </c>
      <c r="G80" s="5">
        <v>0.28000000000000003</v>
      </c>
      <c r="H80" s="1">
        <v>45</v>
      </c>
      <c r="I80" s="1"/>
      <c r="J80" s="1">
        <v>91</v>
      </c>
      <c r="K80" s="1">
        <f t="shared" si="13"/>
        <v>-9</v>
      </c>
      <c r="L80" s="1"/>
      <c r="M80" s="1"/>
      <c r="N80" s="1"/>
      <c r="O80" s="1">
        <f t="shared" si="14"/>
        <v>16.399999999999999</v>
      </c>
      <c r="P80" s="12">
        <f t="shared" si="15"/>
        <v>52.399999999999977</v>
      </c>
      <c r="Q80" s="18">
        <f t="shared" si="16"/>
        <v>52.399999999999977</v>
      </c>
      <c r="R80" s="18"/>
      <c r="S80" s="14"/>
      <c r="T80" s="1"/>
      <c r="U80" s="1">
        <f t="shared" si="17"/>
        <v>11</v>
      </c>
      <c r="V80" s="1">
        <f t="shared" si="18"/>
        <v>7.8048780487804885</v>
      </c>
      <c r="W80" s="1">
        <v>15.2</v>
      </c>
      <c r="X80" s="1">
        <v>19.2</v>
      </c>
      <c r="Y80" s="1">
        <v>18.600000000000001</v>
      </c>
      <c r="Z80" s="1">
        <v>17</v>
      </c>
      <c r="AA80" s="1">
        <v>21.4</v>
      </c>
      <c r="AB80" s="1">
        <v>19.600000000000001</v>
      </c>
      <c r="AC80" s="1"/>
      <c r="AD80" s="1">
        <f t="shared" si="19"/>
        <v>14.671999999999995</v>
      </c>
      <c r="AE80" s="1">
        <f t="shared" si="20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115</v>
      </c>
      <c r="B81" s="1" t="s">
        <v>32</v>
      </c>
      <c r="C81" s="1">
        <v>121.64700000000001</v>
      </c>
      <c r="D81" s="1">
        <v>426.19200000000001</v>
      </c>
      <c r="E81" s="1">
        <v>164.94</v>
      </c>
      <c r="F81" s="1">
        <v>334.53800000000001</v>
      </c>
      <c r="G81" s="5">
        <v>1</v>
      </c>
      <c r="H81" s="1">
        <v>30</v>
      </c>
      <c r="I81" s="1"/>
      <c r="J81" s="1">
        <v>164.95</v>
      </c>
      <c r="K81" s="1">
        <f t="shared" si="13"/>
        <v>-9.9999999999909051E-3</v>
      </c>
      <c r="L81" s="1"/>
      <c r="M81" s="1"/>
      <c r="N81" s="1">
        <v>122.0949999999999</v>
      </c>
      <c r="O81" s="1">
        <f t="shared" si="14"/>
        <v>32.988</v>
      </c>
      <c r="P81" s="12"/>
      <c r="Q81" s="18">
        <f t="shared" si="16"/>
        <v>0</v>
      </c>
      <c r="R81" s="18"/>
      <c r="S81" s="14"/>
      <c r="T81" s="1"/>
      <c r="U81" s="1">
        <f t="shared" si="17"/>
        <v>13.842397235358311</v>
      </c>
      <c r="V81" s="1">
        <f t="shared" si="18"/>
        <v>13.842397235358311</v>
      </c>
      <c r="W81" s="1">
        <v>50.751800000000003</v>
      </c>
      <c r="X81" s="1">
        <v>47.772000000000013</v>
      </c>
      <c r="Y81" s="1">
        <v>40.480200000000004</v>
      </c>
      <c r="Z81" s="1">
        <v>38.182000000000002</v>
      </c>
      <c r="AA81" s="1">
        <v>38.612200000000001</v>
      </c>
      <c r="AB81" s="1">
        <v>35.71</v>
      </c>
      <c r="AC81" s="1"/>
      <c r="AD81" s="1">
        <f t="shared" si="19"/>
        <v>0</v>
      </c>
      <c r="AE81" s="1">
        <f t="shared" si="20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116</v>
      </c>
      <c r="B82" s="1" t="s">
        <v>38</v>
      </c>
      <c r="C82" s="1">
        <v>120</v>
      </c>
      <c r="D82" s="1">
        <v>180</v>
      </c>
      <c r="E82" s="1">
        <v>121</v>
      </c>
      <c r="F82" s="1">
        <v>133</v>
      </c>
      <c r="G82" s="5">
        <v>0.28000000000000003</v>
      </c>
      <c r="H82" s="1">
        <v>45</v>
      </c>
      <c r="I82" s="1"/>
      <c r="J82" s="1">
        <v>130</v>
      </c>
      <c r="K82" s="1">
        <f t="shared" si="13"/>
        <v>-9</v>
      </c>
      <c r="L82" s="1"/>
      <c r="M82" s="1"/>
      <c r="N82" s="1">
        <v>56.200000000000053</v>
      </c>
      <c r="O82" s="1">
        <f t="shared" si="14"/>
        <v>24.2</v>
      </c>
      <c r="P82" s="12">
        <f t="shared" si="15"/>
        <v>76.999999999999943</v>
      </c>
      <c r="Q82" s="18">
        <f t="shared" si="16"/>
        <v>76.999999999999943</v>
      </c>
      <c r="R82" s="18"/>
      <c r="S82" s="14"/>
      <c r="T82" s="1"/>
      <c r="U82" s="1">
        <f t="shared" si="17"/>
        <v>11</v>
      </c>
      <c r="V82" s="1">
        <f t="shared" si="18"/>
        <v>7.8181818181818201</v>
      </c>
      <c r="W82" s="1">
        <v>23.6</v>
      </c>
      <c r="X82" s="1">
        <v>23.4</v>
      </c>
      <c r="Y82" s="1">
        <v>17.2</v>
      </c>
      <c r="Z82" s="1">
        <v>14.8</v>
      </c>
      <c r="AA82" s="1">
        <v>21.6</v>
      </c>
      <c r="AB82" s="1">
        <v>20.6</v>
      </c>
      <c r="AC82" s="1"/>
      <c r="AD82" s="1">
        <f t="shared" si="19"/>
        <v>21.559999999999985</v>
      </c>
      <c r="AE82" s="1">
        <f t="shared" si="20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117</v>
      </c>
      <c r="B83" s="1" t="s">
        <v>38</v>
      </c>
      <c r="C83" s="1">
        <v>932</v>
      </c>
      <c r="D83" s="1">
        <v>520</v>
      </c>
      <c r="E83" s="1">
        <v>463</v>
      </c>
      <c r="F83" s="1">
        <v>779</v>
      </c>
      <c r="G83" s="5">
        <v>0.45</v>
      </c>
      <c r="H83" s="1">
        <v>50</v>
      </c>
      <c r="I83" s="1" t="s">
        <v>152</v>
      </c>
      <c r="J83" s="1">
        <v>446</v>
      </c>
      <c r="K83" s="1">
        <f t="shared" si="13"/>
        <v>17</v>
      </c>
      <c r="L83" s="1"/>
      <c r="M83" s="1"/>
      <c r="N83" s="1">
        <v>393.40000000000009</v>
      </c>
      <c r="O83" s="1">
        <f t="shared" si="14"/>
        <v>92.6</v>
      </c>
      <c r="P83" s="12"/>
      <c r="Q83" s="18">
        <f t="shared" si="16"/>
        <v>0</v>
      </c>
      <c r="R83" s="18"/>
      <c r="S83" s="14"/>
      <c r="T83" s="1"/>
      <c r="U83" s="1">
        <f t="shared" si="17"/>
        <v>12.660907127429807</v>
      </c>
      <c r="V83" s="1">
        <f t="shared" si="18"/>
        <v>12.660907127429807</v>
      </c>
      <c r="W83" s="1">
        <v>118</v>
      </c>
      <c r="X83" s="1">
        <v>112.6</v>
      </c>
      <c r="Y83" s="1">
        <v>75</v>
      </c>
      <c r="Z83" s="1">
        <v>72.400000000000006</v>
      </c>
      <c r="AA83" s="1">
        <v>117.2</v>
      </c>
      <c r="AB83" s="1">
        <v>85.6</v>
      </c>
      <c r="AC83" s="1" t="s">
        <v>118</v>
      </c>
      <c r="AD83" s="1">
        <f t="shared" si="19"/>
        <v>0</v>
      </c>
      <c r="AE83" s="1">
        <f t="shared" si="20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119</v>
      </c>
      <c r="B84" s="1" t="s">
        <v>38</v>
      </c>
      <c r="C84" s="1">
        <v>-20</v>
      </c>
      <c r="D84" s="1">
        <v>20</v>
      </c>
      <c r="E84" s="1"/>
      <c r="F84" s="1"/>
      <c r="G84" s="5">
        <v>0</v>
      </c>
      <c r="H84" s="1" t="e">
        <v>#N/A</v>
      </c>
      <c r="I84" s="1"/>
      <c r="J84" s="1"/>
      <c r="K84" s="1">
        <f t="shared" si="13"/>
        <v>0</v>
      </c>
      <c r="L84" s="1"/>
      <c r="M84" s="1"/>
      <c r="N84" s="1"/>
      <c r="O84" s="1">
        <f t="shared" si="14"/>
        <v>0</v>
      </c>
      <c r="P84" s="12"/>
      <c r="Q84" s="18">
        <f t="shared" si="16"/>
        <v>0</v>
      </c>
      <c r="R84" s="18"/>
      <c r="S84" s="14"/>
      <c r="T84" s="1"/>
      <c r="U84" s="1" t="e">
        <f t="shared" si="17"/>
        <v>#DIV/0!</v>
      </c>
      <c r="V84" s="1" t="e">
        <f t="shared" si="18"/>
        <v>#DIV/0!</v>
      </c>
      <c r="W84" s="1">
        <v>4</v>
      </c>
      <c r="X84" s="1">
        <v>4</v>
      </c>
      <c r="Y84" s="1">
        <v>0</v>
      </c>
      <c r="Z84" s="1">
        <v>0</v>
      </c>
      <c r="AA84" s="1">
        <v>0</v>
      </c>
      <c r="AB84" s="1">
        <v>0</v>
      </c>
      <c r="AC84" s="1" t="s">
        <v>120</v>
      </c>
      <c r="AD84" s="1">
        <f t="shared" si="19"/>
        <v>0</v>
      </c>
      <c r="AE84" s="1">
        <f t="shared" si="20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121</v>
      </c>
      <c r="B85" s="1" t="s">
        <v>32</v>
      </c>
      <c r="C85" s="1">
        <v>165.61699999999999</v>
      </c>
      <c r="D85" s="1">
        <v>2088.1469999999999</v>
      </c>
      <c r="E85" s="1">
        <v>564.524</v>
      </c>
      <c r="F85" s="1">
        <v>1589.808</v>
      </c>
      <c r="G85" s="5">
        <v>1</v>
      </c>
      <c r="H85" s="1">
        <v>50</v>
      </c>
      <c r="I85" s="1"/>
      <c r="J85" s="1">
        <v>539.4</v>
      </c>
      <c r="K85" s="1">
        <f t="shared" si="13"/>
        <v>25.124000000000024</v>
      </c>
      <c r="L85" s="1"/>
      <c r="M85" s="1"/>
      <c r="N85" s="1"/>
      <c r="O85" s="1">
        <f t="shared" si="14"/>
        <v>112.90479999999999</v>
      </c>
      <c r="P85" s="12"/>
      <c r="Q85" s="18">
        <f t="shared" si="16"/>
        <v>0</v>
      </c>
      <c r="R85" s="18"/>
      <c r="S85" s="14"/>
      <c r="T85" s="1"/>
      <c r="U85" s="1">
        <f t="shared" si="17"/>
        <v>14.080960242611475</v>
      </c>
      <c r="V85" s="1">
        <f t="shared" si="18"/>
        <v>14.080960242611475</v>
      </c>
      <c r="W85" s="1">
        <v>159.45359999999999</v>
      </c>
      <c r="X85" s="1">
        <v>192.9896</v>
      </c>
      <c r="Y85" s="1">
        <v>171.5806</v>
      </c>
      <c r="Z85" s="1">
        <v>135.09119999999999</v>
      </c>
      <c r="AA85" s="1">
        <v>125.7704</v>
      </c>
      <c r="AB85" s="1">
        <v>121.2002</v>
      </c>
      <c r="AC85" s="1"/>
      <c r="AD85" s="1">
        <f t="shared" si="19"/>
        <v>0</v>
      </c>
      <c r="AE85" s="1">
        <f t="shared" si="20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122</v>
      </c>
      <c r="B86" s="1" t="s">
        <v>32</v>
      </c>
      <c r="C86" s="1">
        <v>270.55099999999999</v>
      </c>
      <c r="D86" s="1">
        <v>152.19200000000001</v>
      </c>
      <c r="E86" s="1">
        <v>145.06200000000001</v>
      </c>
      <c r="F86" s="1">
        <v>272.18700000000001</v>
      </c>
      <c r="G86" s="5">
        <v>1</v>
      </c>
      <c r="H86" s="1">
        <v>50</v>
      </c>
      <c r="I86" s="1"/>
      <c r="J86" s="1">
        <v>138.35</v>
      </c>
      <c r="K86" s="1">
        <f t="shared" si="13"/>
        <v>6.7120000000000175</v>
      </c>
      <c r="L86" s="1"/>
      <c r="M86" s="1"/>
      <c r="N86" s="1">
        <v>191.1261999999999</v>
      </c>
      <c r="O86" s="1">
        <f t="shared" si="14"/>
        <v>29.012400000000003</v>
      </c>
      <c r="P86" s="12"/>
      <c r="Q86" s="18">
        <f t="shared" si="16"/>
        <v>0</v>
      </c>
      <c r="R86" s="18"/>
      <c r="S86" s="14"/>
      <c r="T86" s="1"/>
      <c r="U86" s="1">
        <f t="shared" si="17"/>
        <v>15.969488908190977</v>
      </c>
      <c r="V86" s="1">
        <f t="shared" si="18"/>
        <v>15.969488908190977</v>
      </c>
      <c r="W86" s="1">
        <v>45.910200000000003</v>
      </c>
      <c r="X86" s="1">
        <v>36.866999999999997</v>
      </c>
      <c r="Y86" s="1">
        <v>24.116599999999998</v>
      </c>
      <c r="Z86" s="1">
        <v>18.112200000000001</v>
      </c>
      <c r="AA86" s="1">
        <v>43.623800000000003</v>
      </c>
      <c r="AB86" s="1">
        <v>45.5488</v>
      </c>
      <c r="AC86" s="1"/>
      <c r="AD86" s="1">
        <f t="shared" si="19"/>
        <v>0</v>
      </c>
      <c r="AE86" s="1">
        <f t="shared" si="20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123</v>
      </c>
      <c r="B87" s="1" t="s">
        <v>38</v>
      </c>
      <c r="C87" s="1">
        <v>91</v>
      </c>
      <c r="D87" s="1">
        <v>1812</v>
      </c>
      <c r="E87" s="1">
        <v>637</v>
      </c>
      <c r="F87" s="1">
        <v>1132</v>
      </c>
      <c r="G87" s="5">
        <v>0.4</v>
      </c>
      <c r="H87" s="1">
        <v>40</v>
      </c>
      <c r="I87" s="1"/>
      <c r="J87" s="1">
        <v>638</v>
      </c>
      <c r="K87" s="1">
        <f t="shared" si="13"/>
        <v>-1</v>
      </c>
      <c r="L87" s="1"/>
      <c r="M87" s="1"/>
      <c r="N87" s="1"/>
      <c r="O87" s="1">
        <f t="shared" si="14"/>
        <v>127.4</v>
      </c>
      <c r="P87" s="12">
        <f t="shared" ref="P87:P99" si="21">11*O87-N87-F87</f>
        <v>269.40000000000009</v>
      </c>
      <c r="Q87" s="18">
        <v>120</v>
      </c>
      <c r="R87" s="18">
        <v>150</v>
      </c>
      <c r="S87" s="14"/>
      <c r="T87" s="1"/>
      <c r="U87" s="1">
        <f t="shared" si="17"/>
        <v>9.827315541601255</v>
      </c>
      <c r="V87" s="1">
        <f t="shared" si="18"/>
        <v>8.8854003139717417</v>
      </c>
      <c r="W87" s="1">
        <v>139.19999999999999</v>
      </c>
      <c r="X87" s="1">
        <v>160.6</v>
      </c>
      <c r="Y87" s="1">
        <v>130.80000000000001</v>
      </c>
      <c r="Z87" s="1">
        <v>124</v>
      </c>
      <c r="AA87" s="1">
        <v>102.6</v>
      </c>
      <c r="AB87" s="1">
        <v>92.8</v>
      </c>
      <c r="AC87" s="1"/>
      <c r="AD87" s="1">
        <f t="shared" si="19"/>
        <v>48</v>
      </c>
      <c r="AE87" s="1">
        <f t="shared" si="20"/>
        <v>60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124</v>
      </c>
      <c r="B88" s="1" t="s">
        <v>38</v>
      </c>
      <c r="C88" s="1">
        <v>8</v>
      </c>
      <c r="D88" s="1">
        <v>1512</v>
      </c>
      <c r="E88" s="1">
        <v>615</v>
      </c>
      <c r="F88" s="1">
        <v>811</v>
      </c>
      <c r="G88" s="5">
        <v>0.4</v>
      </c>
      <c r="H88" s="1">
        <v>40</v>
      </c>
      <c r="I88" s="1"/>
      <c r="J88" s="1">
        <v>617</v>
      </c>
      <c r="K88" s="1">
        <f t="shared" si="13"/>
        <v>-2</v>
      </c>
      <c r="L88" s="1"/>
      <c r="M88" s="1"/>
      <c r="N88" s="1">
        <v>115</v>
      </c>
      <c r="O88" s="1">
        <f t="shared" si="14"/>
        <v>123</v>
      </c>
      <c r="P88" s="12">
        <f t="shared" si="21"/>
        <v>427</v>
      </c>
      <c r="Q88" s="18">
        <v>227</v>
      </c>
      <c r="R88" s="18">
        <v>200</v>
      </c>
      <c r="S88" s="14"/>
      <c r="T88" s="1"/>
      <c r="U88" s="1">
        <f t="shared" si="17"/>
        <v>9.3739837398373975</v>
      </c>
      <c r="V88" s="1">
        <f t="shared" si="18"/>
        <v>7.5284552845528454</v>
      </c>
      <c r="W88" s="1">
        <v>114.6</v>
      </c>
      <c r="X88" s="1">
        <v>128.6</v>
      </c>
      <c r="Y88" s="1">
        <v>134</v>
      </c>
      <c r="Z88" s="1">
        <v>129.6</v>
      </c>
      <c r="AA88" s="1">
        <v>89.4</v>
      </c>
      <c r="AB88" s="1">
        <v>59.8</v>
      </c>
      <c r="AC88" s="1"/>
      <c r="AD88" s="1">
        <f t="shared" si="19"/>
        <v>90.800000000000011</v>
      </c>
      <c r="AE88" s="1">
        <f t="shared" si="20"/>
        <v>80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125</v>
      </c>
      <c r="B89" s="1" t="s">
        <v>38</v>
      </c>
      <c r="C89" s="1">
        <v>53</v>
      </c>
      <c r="D89" s="1"/>
      <c r="E89" s="1">
        <v>10</v>
      </c>
      <c r="F89" s="1">
        <v>36</v>
      </c>
      <c r="G89" s="5">
        <v>0.45</v>
      </c>
      <c r="H89" s="1">
        <v>50</v>
      </c>
      <c r="I89" s="1" t="s">
        <v>33</v>
      </c>
      <c r="J89" s="1">
        <v>10</v>
      </c>
      <c r="K89" s="1">
        <f t="shared" si="13"/>
        <v>0</v>
      </c>
      <c r="L89" s="1"/>
      <c r="M89" s="1"/>
      <c r="N89" s="1"/>
      <c r="O89" s="1">
        <f t="shared" si="14"/>
        <v>2</v>
      </c>
      <c r="P89" s="12"/>
      <c r="Q89" s="18">
        <f t="shared" si="16"/>
        <v>0</v>
      </c>
      <c r="R89" s="18"/>
      <c r="S89" s="14"/>
      <c r="T89" s="1"/>
      <c r="U89" s="1">
        <f t="shared" si="17"/>
        <v>18</v>
      </c>
      <c r="V89" s="1">
        <f t="shared" si="18"/>
        <v>18</v>
      </c>
      <c r="W89" s="1">
        <v>0.8</v>
      </c>
      <c r="X89" s="1">
        <v>0.8</v>
      </c>
      <c r="Y89" s="1">
        <v>3.2</v>
      </c>
      <c r="Z89" s="1">
        <v>2.6</v>
      </c>
      <c r="AA89" s="1">
        <v>4.8</v>
      </c>
      <c r="AB89" s="1">
        <v>4.8</v>
      </c>
      <c r="AC89" s="9" t="s">
        <v>49</v>
      </c>
      <c r="AD89" s="1">
        <f t="shared" si="19"/>
        <v>0</v>
      </c>
      <c r="AE89" s="1">
        <f t="shared" si="20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126</v>
      </c>
      <c r="B90" s="1" t="s">
        <v>38</v>
      </c>
      <c r="C90" s="1">
        <v>72</v>
      </c>
      <c r="D90" s="1">
        <v>12</v>
      </c>
      <c r="E90" s="1">
        <v>4</v>
      </c>
      <c r="F90" s="1">
        <v>72</v>
      </c>
      <c r="G90" s="5">
        <v>0.3</v>
      </c>
      <c r="H90" s="1">
        <v>40</v>
      </c>
      <c r="I90" s="1" t="s">
        <v>33</v>
      </c>
      <c r="J90" s="1">
        <v>30</v>
      </c>
      <c r="K90" s="1">
        <f t="shared" si="13"/>
        <v>-26</v>
      </c>
      <c r="L90" s="1"/>
      <c r="M90" s="1"/>
      <c r="N90" s="1"/>
      <c r="O90" s="1">
        <f t="shared" si="14"/>
        <v>0.8</v>
      </c>
      <c r="P90" s="12"/>
      <c r="Q90" s="18">
        <f t="shared" si="16"/>
        <v>0</v>
      </c>
      <c r="R90" s="18"/>
      <c r="S90" s="14"/>
      <c r="T90" s="1"/>
      <c r="U90" s="1">
        <f t="shared" si="17"/>
        <v>90</v>
      </c>
      <c r="V90" s="1">
        <f t="shared" si="18"/>
        <v>90</v>
      </c>
      <c r="W90" s="1">
        <v>6.4</v>
      </c>
      <c r="X90" s="1">
        <v>6.4</v>
      </c>
      <c r="Y90" s="1">
        <v>0.8</v>
      </c>
      <c r="Z90" s="1">
        <v>0.8</v>
      </c>
      <c r="AA90" s="1">
        <v>6.2</v>
      </c>
      <c r="AB90" s="1">
        <v>10</v>
      </c>
      <c r="AC90" s="9" t="s">
        <v>49</v>
      </c>
      <c r="AD90" s="1">
        <f t="shared" si="19"/>
        <v>0</v>
      </c>
      <c r="AE90" s="1">
        <f t="shared" si="20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127</v>
      </c>
      <c r="B91" s="1" t="s">
        <v>38</v>
      </c>
      <c r="C91" s="1">
        <v>613</v>
      </c>
      <c r="D91" s="1">
        <v>114</v>
      </c>
      <c r="E91" s="1">
        <v>231</v>
      </c>
      <c r="F91" s="1">
        <v>439</v>
      </c>
      <c r="G91" s="5">
        <v>0.4</v>
      </c>
      <c r="H91" s="1">
        <v>40</v>
      </c>
      <c r="I91" s="1" t="s">
        <v>33</v>
      </c>
      <c r="J91" s="1">
        <v>249</v>
      </c>
      <c r="K91" s="1">
        <f t="shared" si="13"/>
        <v>-18</v>
      </c>
      <c r="L91" s="1"/>
      <c r="M91" s="1"/>
      <c r="N91" s="1">
        <v>261.39999999999998</v>
      </c>
      <c r="O91" s="1">
        <f t="shared" si="14"/>
        <v>46.2</v>
      </c>
      <c r="P91" s="12"/>
      <c r="Q91" s="18">
        <f t="shared" si="16"/>
        <v>0</v>
      </c>
      <c r="R91" s="18"/>
      <c r="S91" s="14"/>
      <c r="T91" s="1"/>
      <c r="U91" s="1">
        <f t="shared" si="17"/>
        <v>15.160173160173159</v>
      </c>
      <c r="V91" s="1">
        <f t="shared" si="18"/>
        <v>15.160173160173159</v>
      </c>
      <c r="W91" s="1">
        <v>56.4</v>
      </c>
      <c r="X91" s="1">
        <v>43.6</v>
      </c>
      <c r="Y91" s="1">
        <v>36.4</v>
      </c>
      <c r="Z91" s="1">
        <v>43.8</v>
      </c>
      <c r="AA91" s="1">
        <v>75.8</v>
      </c>
      <c r="AB91" s="1">
        <v>45.4</v>
      </c>
      <c r="AC91" s="1"/>
      <c r="AD91" s="1">
        <f t="shared" si="19"/>
        <v>0</v>
      </c>
      <c r="AE91" s="1">
        <f t="shared" si="20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128</v>
      </c>
      <c r="B92" s="1" t="s">
        <v>32</v>
      </c>
      <c r="C92" s="1">
        <v>263.04500000000002</v>
      </c>
      <c r="D92" s="1">
        <v>472.988</v>
      </c>
      <c r="E92" s="1">
        <v>424.202</v>
      </c>
      <c r="F92" s="1">
        <v>270.47699999999998</v>
      </c>
      <c r="G92" s="5">
        <v>1</v>
      </c>
      <c r="H92" s="1">
        <v>40</v>
      </c>
      <c r="I92" s="1"/>
      <c r="J92" s="1">
        <v>405.85</v>
      </c>
      <c r="K92" s="1">
        <f t="shared" si="13"/>
        <v>18.351999999999975</v>
      </c>
      <c r="L92" s="1"/>
      <c r="M92" s="1"/>
      <c r="N92" s="1">
        <v>324.75999999999982</v>
      </c>
      <c r="O92" s="1">
        <f t="shared" si="14"/>
        <v>84.840400000000002</v>
      </c>
      <c r="P92" s="12">
        <f t="shared" si="21"/>
        <v>338.0074000000003</v>
      </c>
      <c r="Q92" s="18">
        <v>190</v>
      </c>
      <c r="R92" s="18">
        <v>150</v>
      </c>
      <c r="S92" s="14"/>
      <c r="T92" s="1"/>
      <c r="U92" s="1">
        <f t="shared" si="17"/>
        <v>9.2554608417687785</v>
      </c>
      <c r="V92" s="1">
        <f t="shared" si="18"/>
        <v>7.0159617352110528</v>
      </c>
      <c r="W92" s="1">
        <v>74.654399999999995</v>
      </c>
      <c r="X92" s="1">
        <v>63.873399999999997</v>
      </c>
      <c r="Y92" s="1">
        <v>57.4938</v>
      </c>
      <c r="Z92" s="1">
        <v>59.7136</v>
      </c>
      <c r="AA92" s="1">
        <v>59.913400000000003</v>
      </c>
      <c r="AB92" s="1">
        <v>49.3108</v>
      </c>
      <c r="AC92" s="1"/>
      <c r="AD92" s="1">
        <f t="shared" si="19"/>
        <v>190</v>
      </c>
      <c r="AE92" s="1">
        <f t="shared" si="20"/>
        <v>150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129</v>
      </c>
      <c r="B93" s="1" t="s">
        <v>32</v>
      </c>
      <c r="C93" s="1">
        <v>256.13499999999999</v>
      </c>
      <c r="D93" s="1">
        <v>415.49099999999999</v>
      </c>
      <c r="E93" s="1">
        <v>372.32400000000001</v>
      </c>
      <c r="F93" s="1">
        <v>266.63799999999998</v>
      </c>
      <c r="G93" s="5">
        <v>1</v>
      </c>
      <c r="H93" s="1">
        <v>40</v>
      </c>
      <c r="I93" s="1"/>
      <c r="J93" s="1">
        <v>360.05</v>
      </c>
      <c r="K93" s="1">
        <f t="shared" si="13"/>
        <v>12.274000000000001</v>
      </c>
      <c r="L93" s="1"/>
      <c r="M93" s="1"/>
      <c r="N93" s="1">
        <v>277.73779999999999</v>
      </c>
      <c r="O93" s="1">
        <f t="shared" si="14"/>
        <v>74.464799999999997</v>
      </c>
      <c r="P93" s="12">
        <f t="shared" si="21"/>
        <v>274.73700000000002</v>
      </c>
      <c r="Q93" s="18">
        <v>175</v>
      </c>
      <c r="R93" s="18">
        <v>100</v>
      </c>
      <c r="S93" s="14"/>
      <c r="T93" s="1"/>
      <c r="U93" s="1">
        <f t="shared" si="17"/>
        <v>9.6606154854374147</v>
      </c>
      <c r="V93" s="1">
        <f t="shared" si="18"/>
        <v>7.3105118122925203</v>
      </c>
      <c r="W93" s="1">
        <v>66.057199999999995</v>
      </c>
      <c r="X93" s="1">
        <v>58.504399999999997</v>
      </c>
      <c r="Y93" s="1">
        <v>48.943399999999997</v>
      </c>
      <c r="Z93" s="1">
        <v>43.300400000000003</v>
      </c>
      <c r="AA93" s="1">
        <v>52.982600000000012</v>
      </c>
      <c r="AB93" s="1">
        <v>50.177799999999998</v>
      </c>
      <c r="AC93" s="1"/>
      <c r="AD93" s="1">
        <f t="shared" si="19"/>
        <v>175</v>
      </c>
      <c r="AE93" s="1">
        <f t="shared" si="20"/>
        <v>100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130</v>
      </c>
      <c r="B94" s="1" t="s">
        <v>38</v>
      </c>
      <c r="C94" s="1">
        <v>63</v>
      </c>
      <c r="D94" s="1"/>
      <c r="E94" s="1">
        <v>-2</v>
      </c>
      <c r="F94" s="1">
        <v>57</v>
      </c>
      <c r="G94" s="5">
        <v>0.28000000000000003</v>
      </c>
      <c r="H94" s="1">
        <v>35</v>
      </c>
      <c r="I94" s="1"/>
      <c r="J94" s="1">
        <v>27</v>
      </c>
      <c r="K94" s="1">
        <f t="shared" si="13"/>
        <v>-29</v>
      </c>
      <c r="L94" s="1"/>
      <c r="M94" s="1"/>
      <c r="N94" s="1"/>
      <c r="O94" s="1">
        <f t="shared" si="14"/>
        <v>-0.4</v>
      </c>
      <c r="P94" s="12"/>
      <c r="Q94" s="18">
        <f t="shared" si="16"/>
        <v>0</v>
      </c>
      <c r="R94" s="18"/>
      <c r="S94" s="14"/>
      <c r="T94" s="1"/>
      <c r="U94" s="1">
        <f t="shared" si="17"/>
        <v>-142.5</v>
      </c>
      <c r="V94" s="1">
        <f t="shared" si="18"/>
        <v>-142.5</v>
      </c>
      <c r="W94" s="1">
        <v>1.2</v>
      </c>
      <c r="X94" s="1">
        <v>2.2000000000000002</v>
      </c>
      <c r="Y94" s="1">
        <v>2.6</v>
      </c>
      <c r="Z94" s="1">
        <v>3.2</v>
      </c>
      <c r="AA94" s="1">
        <v>5.6</v>
      </c>
      <c r="AB94" s="1">
        <v>9.4</v>
      </c>
      <c r="AC94" s="1"/>
      <c r="AD94" s="1">
        <f t="shared" si="19"/>
        <v>0</v>
      </c>
      <c r="AE94" s="1">
        <f t="shared" si="20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131</v>
      </c>
      <c r="B95" s="1" t="s">
        <v>38</v>
      </c>
      <c r="C95" s="1">
        <v>470</v>
      </c>
      <c r="D95" s="1">
        <v>580</v>
      </c>
      <c r="E95" s="1">
        <v>319</v>
      </c>
      <c r="F95" s="1">
        <v>551</v>
      </c>
      <c r="G95" s="5">
        <v>0.37</v>
      </c>
      <c r="H95" s="1">
        <v>50</v>
      </c>
      <c r="I95" s="1" t="s">
        <v>152</v>
      </c>
      <c r="J95" s="1">
        <v>305</v>
      </c>
      <c r="K95" s="1">
        <f t="shared" si="13"/>
        <v>14</v>
      </c>
      <c r="L95" s="1"/>
      <c r="M95" s="1"/>
      <c r="N95" s="1">
        <v>399.40000000000009</v>
      </c>
      <c r="O95" s="1">
        <f t="shared" si="14"/>
        <v>63.8</v>
      </c>
      <c r="P95" s="12"/>
      <c r="Q95" s="18">
        <f t="shared" si="16"/>
        <v>0</v>
      </c>
      <c r="R95" s="18"/>
      <c r="S95" s="14"/>
      <c r="T95" s="1"/>
      <c r="U95" s="1">
        <f t="shared" si="17"/>
        <v>14.896551724137932</v>
      </c>
      <c r="V95" s="1">
        <f t="shared" si="18"/>
        <v>14.896551724137932</v>
      </c>
      <c r="W95" s="1">
        <v>92.2</v>
      </c>
      <c r="X95" s="1">
        <v>77.8</v>
      </c>
      <c r="Y95" s="1">
        <v>61.4</v>
      </c>
      <c r="Z95" s="1">
        <v>70.8</v>
      </c>
      <c r="AA95" s="1">
        <v>75.400000000000006</v>
      </c>
      <c r="AB95" s="1">
        <v>46.2</v>
      </c>
      <c r="AC95" s="1"/>
      <c r="AD95" s="1">
        <f t="shared" si="19"/>
        <v>0</v>
      </c>
      <c r="AE95" s="1">
        <f t="shared" si="20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132</v>
      </c>
      <c r="B96" s="1" t="s">
        <v>38</v>
      </c>
      <c r="C96" s="1">
        <v>431</v>
      </c>
      <c r="D96" s="1">
        <v>66</v>
      </c>
      <c r="E96" s="1">
        <v>217</v>
      </c>
      <c r="F96" s="1">
        <v>280</v>
      </c>
      <c r="G96" s="5">
        <v>0.6</v>
      </c>
      <c r="H96" s="1">
        <v>55</v>
      </c>
      <c r="I96" s="1" t="s">
        <v>153</v>
      </c>
      <c r="J96" s="1">
        <v>233</v>
      </c>
      <c r="K96" s="1">
        <f t="shared" si="13"/>
        <v>-16</v>
      </c>
      <c r="L96" s="1"/>
      <c r="M96" s="1"/>
      <c r="N96" s="1">
        <v>172.8000000000001</v>
      </c>
      <c r="O96" s="1">
        <f t="shared" si="14"/>
        <v>43.4</v>
      </c>
      <c r="P96" s="12">
        <f t="shared" si="21"/>
        <v>24.599999999999909</v>
      </c>
      <c r="Q96" s="18">
        <f t="shared" si="16"/>
        <v>24.599999999999909</v>
      </c>
      <c r="R96" s="18"/>
      <c r="S96" s="14"/>
      <c r="T96" s="1"/>
      <c r="U96" s="1">
        <f t="shared" si="17"/>
        <v>11</v>
      </c>
      <c r="V96" s="1">
        <f t="shared" si="18"/>
        <v>10.433179723502306</v>
      </c>
      <c r="W96" s="1">
        <v>42.2</v>
      </c>
      <c r="X96" s="1">
        <v>30</v>
      </c>
      <c r="Y96" s="1">
        <v>36.799999999999997</v>
      </c>
      <c r="Z96" s="1">
        <v>29.6</v>
      </c>
      <c r="AA96" s="1">
        <v>49.2</v>
      </c>
      <c r="AB96" s="1">
        <v>37.200000000000003</v>
      </c>
      <c r="AC96" s="1"/>
      <c r="AD96" s="1">
        <f t="shared" si="19"/>
        <v>14.759999999999945</v>
      </c>
      <c r="AE96" s="1">
        <f t="shared" si="20"/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133</v>
      </c>
      <c r="B97" s="1" t="s">
        <v>38</v>
      </c>
      <c r="C97" s="1">
        <v>300</v>
      </c>
      <c r="D97" s="1"/>
      <c r="E97" s="1">
        <v>133</v>
      </c>
      <c r="F97" s="1">
        <v>148</v>
      </c>
      <c r="G97" s="5">
        <v>0.4</v>
      </c>
      <c r="H97" s="1">
        <v>50</v>
      </c>
      <c r="I97" s="1" t="s">
        <v>33</v>
      </c>
      <c r="J97" s="1">
        <v>130</v>
      </c>
      <c r="K97" s="1">
        <f t="shared" si="13"/>
        <v>3</v>
      </c>
      <c r="L97" s="1"/>
      <c r="M97" s="1"/>
      <c r="N97" s="1">
        <v>125</v>
      </c>
      <c r="O97" s="1">
        <f t="shared" si="14"/>
        <v>26.6</v>
      </c>
      <c r="P97" s="12">
        <f t="shared" si="21"/>
        <v>19.600000000000023</v>
      </c>
      <c r="Q97" s="18">
        <f t="shared" si="16"/>
        <v>19.600000000000023</v>
      </c>
      <c r="R97" s="18"/>
      <c r="S97" s="14"/>
      <c r="T97" s="1"/>
      <c r="U97" s="1">
        <f t="shared" si="17"/>
        <v>11</v>
      </c>
      <c r="V97" s="1">
        <f t="shared" si="18"/>
        <v>10.263157894736841</v>
      </c>
      <c r="W97" s="1">
        <v>27</v>
      </c>
      <c r="X97" s="1">
        <v>18.2</v>
      </c>
      <c r="Y97" s="1">
        <v>21</v>
      </c>
      <c r="Z97" s="1">
        <v>26.2</v>
      </c>
      <c r="AA97" s="1">
        <v>35</v>
      </c>
      <c r="AB97" s="1">
        <v>34.6</v>
      </c>
      <c r="AC97" s="1"/>
      <c r="AD97" s="1">
        <f t="shared" si="19"/>
        <v>7.8400000000000096</v>
      </c>
      <c r="AE97" s="1">
        <f t="shared" si="20"/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134</v>
      </c>
      <c r="B98" s="1" t="s">
        <v>38</v>
      </c>
      <c r="C98" s="1">
        <v>225</v>
      </c>
      <c r="D98" s="1">
        <v>120</v>
      </c>
      <c r="E98" s="1">
        <v>96</v>
      </c>
      <c r="F98" s="1">
        <v>237</v>
      </c>
      <c r="G98" s="5">
        <v>0.35</v>
      </c>
      <c r="H98" s="1">
        <v>50</v>
      </c>
      <c r="I98" s="1" t="s">
        <v>33</v>
      </c>
      <c r="J98" s="1">
        <v>95</v>
      </c>
      <c r="K98" s="1">
        <f t="shared" si="13"/>
        <v>1</v>
      </c>
      <c r="L98" s="1"/>
      <c r="M98" s="1"/>
      <c r="N98" s="1">
        <v>32</v>
      </c>
      <c r="O98" s="1">
        <f t="shared" si="14"/>
        <v>19.2</v>
      </c>
      <c r="P98" s="12"/>
      <c r="Q98" s="18">
        <f t="shared" si="16"/>
        <v>0</v>
      </c>
      <c r="R98" s="18"/>
      <c r="S98" s="14"/>
      <c r="T98" s="1"/>
      <c r="U98" s="1">
        <f t="shared" si="17"/>
        <v>14.010416666666668</v>
      </c>
      <c r="V98" s="1">
        <f t="shared" si="18"/>
        <v>14.010416666666668</v>
      </c>
      <c r="W98" s="1">
        <v>24.8</v>
      </c>
      <c r="X98" s="1">
        <v>29.8</v>
      </c>
      <c r="Y98" s="1">
        <v>24.6</v>
      </c>
      <c r="Z98" s="1">
        <v>26.8</v>
      </c>
      <c r="AA98" s="1">
        <v>33.799999999999997</v>
      </c>
      <c r="AB98" s="1">
        <v>36</v>
      </c>
      <c r="AC98" s="1"/>
      <c r="AD98" s="1">
        <f t="shared" si="19"/>
        <v>0</v>
      </c>
      <c r="AE98" s="1">
        <f t="shared" si="20"/>
        <v>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135</v>
      </c>
      <c r="B99" s="1" t="s">
        <v>38</v>
      </c>
      <c r="C99" s="1">
        <v>24</v>
      </c>
      <c r="D99" s="1">
        <v>630</v>
      </c>
      <c r="E99" s="1">
        <v>318</v>
      </c>
      <c r="F99" s="1">
        <v>312</v>
      </c>
      <c r="G99" s="5">
        <v>0.6</v>
      </c>
      <c r="H99" s="1">
        <v>55</v>
      </c>
      <c r="I99" s="1" t="s">
        <v>152</v>
      </c>
      <c r="J99" s="1">
        <v>316</v>
      </c>
      <c r="K99" s="1">
        <f t="shared" si="13"/>
        <v>2</v>
      </c>
      <c r="L99" s="1"/>
      <c r="M99" s="1"/>
      <c r="N99" s="1">
        <v>223.1999999999999</v>
      </c>
      <c r="O99" s="1">
        <f t="shared" si="14"/>
        <v>63.6</v>
      </c>
      <c r="P99" s="12">
        <f t="shared" si="21"/>
        <v>164.40000000000009</v>
      </c>
      <c r="Q99" s="18">
        <f t="shared" si="16"/>
        <v>164.40000000000009</v>
      </c>
      <c r="R99" s="18"/>
      <c r="S99" s="14"/>
      <c r="T99" s="1"/>
      <c r="U99" s="1">
        <f t="shared" si="17"/>
        <v>11</v>
      </c>
      <c r="V99" s="1">
        <f t="shared" si="18"/>
        <v>8.415094339622641</v>
      </c>
      <c r="W99" s="1">
        <v>55.2</v>
      </c>
      <c r="X99" s="1">
        <v>38.200000000000003</v>
      </c>
      <c r="Y99" s="1">
        <v>52.6</v>
      </c>
      <c r="Z99" s="1">
        <v>50.4</v>
      </c>
      <c r="AA99" s="1">
        <v>41.8</v>
      </c>
      <c r="AB99" s="1">
        <v>26.2</v>
      </c>
      <c r="AC99" s="1"/>
      <c r="AD99" s="1">
        <f t="shared" si="19"/>
        <v>98.640000000000057</v>
      </c>
      <c r="AE99" s="1">
        <f t="shared" si="20"/>
        <v>0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136</v>
      </c>
      <c r="B100" s="1" t="s">
        <v>38</v>
      </c>
      <c r="C100" s="1">
        <v>162.637</v>
      </c>
      <c r="D100" s="1">
        <v>31.363</v>
      </c>
      <c r="E100" s="1">
        <v>78</v>
      </c>
      <c r="F100" s="1">
        <v>104</v>
      </c>
      <c r="G100" s="5">
        <v>0.4</v>
      </c>
      <c r="H100" s="1">
        <v>30</v>
      </c>
      <c r="I100" s="1" t="s">
        <v>33</v>
      </c>
      <c r="J100" s="1">
        <v>89</v>
      </c>
      <c r="K100" s="1">
        <f t="shared" si="13"/>
        <v>-11</v>
      </c>
      <c r="L100" s="1"/>
      <c r="M100" s="1"/>
      <c r="N100" s="1">
        <v>61</v>
      </c>
      <c r="O100" s="1">
        <f t="shared" si="14"/>
        <v>15.6</v>
      </c>
      <c r="P100" s="12"/>
      <c r="Q100" s="18">
        <f t="shared" si="16"/>
        <v>0</v>
      </c>
      <c r="R100" s="18"/>
      <c r="S100" s="14"/>
      <c r="T100" s="1"/>
      <c r="U100" s="1">
        <f t="shared" si="17"/>
        <v>10.576923076923077</v>
      </c>
      <c r="V100" s="1">
        <f t="shared" si="18"/>
        <v>10.576923076923077</v>
      </c>
      <c r="W100" s="1">
        <v>16.8</v>
      </c>
      <c r="X100" s="1">
        <v>4.2725999999999997</v>
      </c>
      <c r="Y100" s="1">
        <v>7.6726000000000001</v>
      </c>
      <c r="Z100" s="1">
        <v>19</v>
      </c>
      <c r="AA100" s="1">
        <v>17</v>
      </c>
      <c r="AB100" s="1">
        <v>2.8</v>
      </c>
      <c r="AC100" s="1"/>
      <c r="AD100" s="1">
        <f t="shared" si="19"/>
        <v>0</v>
      </c>
      <c r="AE100" s="1">
        <f t="shared" si="20"/>
        <v>0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137</v>
      </c>
      <c r="B101" s="1" t="s">
        <v>38</v>
      </c>
      <c r="C101" s="1">
        <v>260</v>
      </c>
      <c r="D101" s="1">
        <v>48</v>
      </c>
      <c r="E101" s="1">
        <v>108</v>
      </c>
      <c r="F101" s="1">
        <v>170</v>
      </c>
      <c r="G101" s="5">
        <v>0.45</v>
      </c>
      <c r="H101" s="1">
        <v>40</v>
      </c>
      <c r="I101" s="1" t="s">
        <v>33</v>
      </c>
      <c r="J101" s="1">
        <v>108</v>
      </c>
      <c r="K101" s="1">
        <f t="shared" ref="K101:K111" si="22">E101-J101</f>
        <v>0</v>
      </c>
      <c r="L101" s="1"/>
      <c r="M101" s="1"/>
      <c r="N101" s="1">
        <v>135.80000000000001</v>
      </c>
      <c r="O101" s="1">
        <f t="shared" si="14"/>
        <v>21.6</v>
      </c>
      <c r="P101" s="12"/>
      <c r="Q101" s="18">
        <f t="shared" si="16"/>
        <v>0</v>
      </c>
      <c r="R101" s="18"/>
      <c r="S101" s="14"/>
      <c r="T101" s="1"/>
      <c r="U101" s="1">
        <f t="shared" si="17"/>
        <v>14.157407407407407</v>
      </c>
      <c r="V101" s="1">
        <f t="shared" si="18"/>
        <v>14.157407407407407</v>
      </c>
      <c r="W101" s="1">
        <v>27.8</v>
      </c>
      <c r="X101" s="1">
        <v>3.8</v>
      </c>
      <c r="Y101" s="1">
        <v>0.2</v>
      </c>
      <c r="Z101" s="1">
        <v>26.6</v>
      </c>
      <c r="AA101" s="1">
        <v>25.6</v>
      </c>
      <c r="AB101" s="1">
        <v>7.6</v>
      </c>
      <c r="AC101" s="1"/>
      <c r="AD101" s="1">
        <f t="shared" si="19"/>
        <v>0</v>
      </c>
      <c r="AE101" s="1">
        <f t="shared" si="20"/>
        <v>0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138</v>
      </c>
      <c r="B102" s="1" t="s">
        <v>32</v>
      </c>
      <c r="C102" s="1">
        <v>121.95399999999999</v>
      </c>
      <c r="D102" s="1"/>
      <c r="E102" s="1">
        <v>80.977999999999994</v>
      </c>
      <c r="F102" s="1">
        <v>40.621000000000002</v>
      </c>
      <c r="G102" s="5">
        <v>1</v>
      </c>
      <c r="H102" s="1">
        <v>45</v>
      </c>
      <c r="I102" s="1" t="s">
        <v>33</v>
      </c>
      <c r="J102" s="1">
        <v>72</v>
      </c>
      <c r="K102" s="1">
        <f t="shared" si="22"/>
        <v>8.9779999999999944</v>
      </c>
      <c r="L102" s="1"/>
      <c r="M102" s="1"/>
      <c r="N102" s="1"/>
      <c r="O102" s="1">
        <f t="shared" si="14"/>
        <v>16.195599999999999</v>
      </c>
      <c r="P102" s="12">
        <f>10*O102-N102-F102</f>
        <v>121.33499999999998</v>
      </c>
      <c r="Q102" s="18">
        <f t="shared" si="16"/>
        <v>121.33499999999998</v>
      </c>
      <c r="R102" s="18"/>
      <c r="S102" s="14"/>
      <c r="T102" s="1"/>
      <c r="U102" s="1">
        <f t="shared" si="17"/>
        <v>10</v>
      </c>
      <c r="V102" s="1">
        <f t="shared" si="18"/>
        <v>2.5081503618266692</v>
      </c>
      <c r="W102" s="1">
        <v>8.0678000000000001</v>
      </c>
      <c r="X102" s="1">
        <v>5.2046000000000001</v>
      </c>
      <c r="Y102" s="1">
        <v>8.6882000000000001</v>
      </c>
      <c r="Z102" s="1">
        <v>11.2806</v>
      </c>
      <c r="AA102" s="1">
        <v>11.597200000000001</v>
      </c>
      <c r="AB102" s="1">
        <v>10.5342</v>
      </c>
      <c r="AC102" s="1"/>
      <c r="AD102" s="1">
        <f t="shared" si="19"/>
        <v>121.33499999999998</v>
      </c>
      <c r="AE102" s="1">
        <f t="shared" si="20"/>
        <v>0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139</v>
      </c>
      <c r="B103" s="1" t="s">
        <v>38</v>
      </c>
      <c r="C103" s="1">
        <v>15</v>
      </c>
      <c r="D103" s="1">
        <v>1</v>
      </c>
      <c r="E103" s="1">
        <v>4</v>
      </c>
      <c r="F103" s="1">
        <v>12</v>
      </c>
      <c r="G103" s="5">
        <v>0.35</v>
      </c>
      <c r="H103" s="1">
        <v>40</v>
      </c>
      <c r="I103" s="1"/>
      <c r="J103" s="1">
        <v>4</v>
      </c>
      <c r="K103" s="1">
        <f t="shared" si="22"/>
        <v>0</v>
      </c>
      <c r="L103" s="1"/>
      <c r="M103" s="1"/>
      <c r="N103" s="1"/>
      <c r="O103" s="1">
        <f t="shared" si="14"/>
        <v>0.8</v>
      </c>
      <c r="P103" s="12"/>
      <c r="Q103" s="18">
        <f t="shared" si="16"/>
        <v>0</v>
      </c>
      <c r="R103" s="18"/>
      <c r="S103" s="14"/>
      <c r="T103" s="1"/>
      <c r="U103" s="1">
        <f t="shared" si="17"/>
        <v>15</v>
      </c>
      <c r="V103" s="1">
        <f t="shared" si="18"/>
        <v>15</v>
      </c>
      <c r="W103" s="1">
        <v>0</v>
      </c>
      <c r="X103" s="1">
        <v>0</v>
      </c>
      <c r="Y103" s="1">
        <v>0.6</v>
      </c>
      <c r="Z103" s="1">
        <v>0.6</v>
      </c>
      <c r="AA103" s="1">
        <v>-0.2</v>
      </c>
      <c r="AB103" s="1">
        <v>-0.2</v>
      </c>
      <c r="AC103" s="1"/>
      <c r="AD103" s="1">
        <f t="shared" si="19"/>
        <v>0</v>
      </c>
      <c r="AE103" s="1">
        <f t="shared" si="20"/>
        <v>0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1" t="s">
        <v>140</v>
      </c>
      <c r="B104" s="1" t="s">
        <v>38</v>
      </c>
      <c r="C104" s="1">
        <v>5</v>
      </c>
      <c r="D104" s="1"/>
      <c r="E104" s="1">
        <v>-1</v>
      </c>
      <c r="F104" s="10">
        <f>5+F24+F106</f>
        <v>16</v>
      </c>
      <c r="G104" s="5">
        <v>0.35</v>
      </c>
      <c r="H104" s="1">
        <v>45</v>
      </c>
      <c r="I104" s="1" t="s">
        <v>33</v>
      </c>
      <c r="J104" s="1">
        <v>4</v>
      </c>
      <c r="K104" s="1">
        <f t="shared" si="22"/>
        <v>-5</v>
      </c>
      <c r="L104" s="1"/>
      <c r="M104" s="1"/>
      <c r="N104" s="1"/>
      <c r="O104" s="1">
        <f t="shared" si="14"/>
        <v>-0.2</v>
      </c>
      <c r="P104" s="12"/>
      <c r="Q104" s="18">
        <f t="shared" si="16"/>
        <v>0</v>
      </c>
      <c r="R104" s="18"/>
      <c r="S104" s="14"/>
      <c r="T104" s="1"/>
      <c r="U104" s="1">
        <f t="shared" si="17"/>
        <v>-80</v>
      </c>
      <c r="V104" s="1">
        <f t="shared" si="18"/>
        <v>-80</v>
      </c>
      <c r="W104" s="1">
        <v>0</v>
      </c>
      <c r="X104" s="1">
        <v>0</v>
      </c>
      <c r="Y104" s="1">
        <v>0</v>
      </c>
      <c r="Z104" s="1">
        <v>0</v>
      </c>
      <c r="AA104" s="1">
        <v>3.4</v>
      </c>
      <c r="AB104" s="1">
        <v>3.4</v>
      </c>
      <c r="AC104" s="11" t="s">
        <v>141</v>
      </c>
      <c r="AD104" s="1">
        <f t="shared" si="19"/>
        <v>0</v>
      </c>
      <c r="AE104" s="1">
        <f t="shared" si="20"/>
        <v>0</v>
      </c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 t="s">
        <v>142</v>
      </c>
      <c r="B105" s="1" t="s">
        <v>38</v>
      </c>
      <c r="C105" s="1">
        <v>-1</v>
      </c>
      <c r="D105" s="1">
        <v>1</v>
      </c>
      <c r="E105" s="1"/>
      <c r="F105" s="1"/>
      <c r="G105" s="5">
        <v>0</v>
      </c>
      <c r="H105" s="1" t="e">
        <v>#N/A</v>
      </c>
      <c r="I105" s="1"/>
      <c r="J105" s="1"/>
      <c r="K105" s="1">
        <f t="shared" si="22"/>
        <v>0</v>
      </c>
      <c r="L105" s="1"/>
      <c r="M105" s="1"/>
      <c r="N105" s="1"/>
      <c r="O105" s="1">
        <f t="shared" si="14"/>
        <v>0</v>
      </c>
      <c r="P105" s="12"/>
      <c r="Q105" s="18">
        <f t="shared" si="16"/>
        <v>0</v>
      </c>
      <c r="R105" s="18"/>
      <c r="S105" s="14"/>
      <c r="T105" s="1"/>
      <c r="U105" s="1" t="e">
        <f t="shared" si="17"/>
        <v>#DIV/0!</v>
      </c>
      <c r="V105" s="1" t="e">
        <f t="shared" si="18"/>
        <v>#DIV/0!</v>
      </c>
      <c r="W105" s="1">
        <v>0.2</v>
      </c>
      <c r="X105" s="1">
        <v>0.2</v>
      </c>
      <c r="Y105" s="1">
        <v>0</v>
      </c>
      <c r="Z105" s="1">
        <v>0</v>
      </c>
      <c r="AA105" s="1">
        <v>0</v>
      </c>
      <c r="AB105" s="1">
        <v>0</v>
      </c>
      <c r="AC105" s="1"/>
      <c r="AD105" s="1">
        <f t="shared" si="19"/>
        <v>0</v>
      </c>
      <c r="AE105" s="1">
        <f t="shared" si="20"/>
        <v>0</v>
      </c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1" t="s">
        <v>143</v>
      </c>
      <c r="B106" s="1" t="s">
        <v>38</v>
      </c>
      <c r="C106" s="1">
        <v>5</v>
      </c>
      <c r="D106" s="1"/>
      <c r="E106" s="1"/>
      <c r="F106" s="10">
        <v>5</v>
      </c>
      <c r="G106" s="5">
        <v>0</v>
      </c>
      <c r="H106" s="1" t="e">
        <v>#N/A</v>
      </c>
      <c r="I106" s="1"/>
      <c r="J106" s="1"/>
      <c r="K106" s="1">
        <f t="shared" si="22"/>
        <v>0</v>
      </c>
      <c r="L106" s="1"/>
      <c r="M106" s="1"/>
      <c r="N106" s="1"/>
      <c r="O106" s="1">
        <f t="shared" si="14"/>
        <v>0</v>
      </c>
      <c r="P106" s="12"/>
      <c r="Q106" s="18">
        <f t="shared" si="16"/>
        <v>0</v>
      </c>
      <c r="R106" s="18"/>
      <c r="S106" s="14"/>
      <c r="T106" s="1"/>
      <c r="U106" s="1" t="e">
        <f t="shared" si="17"/>
        <v>#DIV/0!</v>
      </c>
      <c r="V106" s="1" t="e">
        <f t="shared" si="18"/>
        <v>#DIV/0!</v>
      </c>
      <c r="W106" s="1">
        <v>0</v>
      </c>
      <c r="X106" s="1">
        <v>0</v>
      </c>
      <c r="Y106" s="1">
        <v>0</v>
      </c>
      <c r="Z106" s="1">
        <v>0</v>
      </c>
      <c r="AA106" s="1"/>
      <c r="AB106" s="1"/>
      <c r="AC106" s="11" t="s">
        <v>56</v>
      </c>
      <c r="AD106" s="1">
        <f t="shared" si="19"/>
        <v>0</v>
      </c>
      <c r="AE106" s="1">
        <f t="shared" si="20"/>
        <v>0</v>
      </c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 t="s">
        <v>144</v>
      </c>
      <c r="B107" s="1" t="s">
        <v>32</v>
      </c>
      <c r="C107" s="1">
        <v>1.41</v>
      </c>
      <c r="D107" s="1">
        <v>204.57499999999999</v>
      </c>
      <c r="E107" s="1">
        <v>170.17099999999999</v>
      </c>
      <c r="F107" s="1">
        <v>35.499000000000002</v>
      </c>
      <c r="G107" s="5">
        <v>1</v>
      </c>
      <c r="H107" s="1">
        <v>50</v>
      </c>
      <c r="I107" s="1"/>
      <c r="J107" s="1">
        <v>167.29</v>
      </c>
      <c r="K107" s="1">
        <f t="shared" si="22"/>
        <v>2.8810000000000002</v>
      </c>
      <c r="L107" s="1"/>
      <c r="M107" s="1"/>
      <c r="N107" s="1"/>
      <c r="O107" s="1">
        <f t="shared" si="14"/>
        <v>34.034199999999998</v>
      </c>
      <c r="P107" s="12">
        <f>8*O107-N107-F107</f>
        <v>236.77459999999999</v>
      </c>
      <c r="Q107" s="18">
        <f t="shared" si="16"/>
        <v>236.77459999999999</v>
      </c>
      <c r="R107" s="18"/>
      <c r="S107" s="14"/>
      <c r="T107" s="1"/>
      <c r="U107" s="1">
        <f t="shared" si="17"/>
        <v>8</v>
      </c>
      <c r="V107" s="1">
        <f t="shared" si="18"/>
        <v>1.0430390607095217</v>
      </c>
      <c r="W107" s="1">
        <v>7.8516000000000004</v>
      </c>
      <c r="X107" s="1">
        <v>5.8747999999999996</v>
      </c>
      <c r="Y107" s="1">
        <v>14.8782</v>
      </c>
      <c r="Z107" s="1">
        <v>14.045999999999999</v>
      </c>
      <c r="AA107" s="1">
        <v>7.0206</v>
      </c>
      <c r="AB107" s="1">
        <v>6.7225999999999999</v>
      </c>
      <c r="AC107" s="1"/>
      <c r="AD107" s="1">
        <f t="shared" si="19"/>
        <v>236.77459999999999</v>
      </c>
      <c r="AE107" s="1">
        <f t="shared" si="20"/>
        <v>0</v>
      </c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 t="s">
        <v>145</v>
      </c>
      <c r="B108" s="1" t="s">
        <v>38</v>
      </c>
      <c r="C108" s="1">
        <v>20</v>
      </c>
      <c r="D108" s="1">
        <v>6</v>
      </c>
      <c r="E108" s="1">
        <v>-21</v>
      </c>
      <c r="F108" s="1"/>
      <c r="G108" s="5">
        <v>0.06</v>
      </c>
      <c r="H108" s="1">
        <v>60</v>
      </c>
      <c r="I108" s="1"/>
      <c r="J108" s="1">
        <v>7</v>
      </c>
      <c r="K108" s="1">
        <f t="shared" si="22"/>
        <v>-28</v>
      </c>
      <c r="L108" s="1"/>
      <c r="M108" s="1"/>
      <c r="N108" s="1"/>
      <c r="O108" s="1">
        <f t="shared" si="14"/>
        <v>-4.2</v>
      </c>
      <c r="P108" s="13">
        <v>50</v>
      </c>
      <c r="Q108" s="18">
        <f t="shared" si="16"/>
        <v>50</v>
      </c>
      <c r="R108" s="18"/>
      <c r="S108" s="14"/>
      <c r="T108" s="1"/>
      <c r="U108" s="1">
        <f t="shared" si="17"/>
        <v>-11.904761904761905</v>
      </c>
      <c r="V108" s="1">
        <f t="shared" si="18"/>
        <v>0</v>
      </c>
      <c r="W108" s="1">
        <v>7.4</v>
      </c>
      <c r="X108" s="1">
        <v>15.2</v>
      </c>
      <c r="Y108" s="1">
        <v>20.399999999999999</v>
      </c>
      <c r="Z108" s="1">
        <v>21.4</v>
      </c>
      <c r="AA108" s="1">
        <v>24.266999999999999</v>
      </c>
      <c r="AB108" s="1">
        <v>11.2</v>
      </c>
      <c r="AC108" s="1" t="s">
        <v>146</v>
      </c>
      <c r="AD108" s="1">
        <f t="shared" si="19"/>
        <v>3</v>
      </c>
      <c r="AE108" s="1">
        <f t="shared" si="20"/>
        <v>0</v>
      </c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 t="s">
        <v>147</v>
      </c>
      <c r="B109" s="1" t="s">
        <v>38</v>
      </c>
      <c r="C109" s="1">
        <v>31</v>
      </c>
      <c r="D109" s="1">
        <v>1</v>
      </c>
      <c r="E109" s="1">
        <v>-12</v>
      </c>
      <c r="F109" s="1"/>
      <c r="G109" s="5">
        <v>0.06</v>
      </c>
      <c r="H109" s="1">
        <v>60</v>
      </c>
      <c r="I109" s="1"/>
      <c r="J109" s="1">
        <v>9</v>
      </c>
      <c r="K109" s="1">
        <f t="shared" si="22"/>
        <v>-21</v>
      </c>
      <c r="L109" s="1"/>
      <c r="M109" s="1"/>
      <c r="N109" s="1"/>
      <c r="O109" s="1">
        <f t="shared" si="14"/>
        <v>-2.4</v>
      </c>
      <c r="P109" s="13">
        <v>50</v>
      </c>
      <c r="Q109" s="18">
        <f t="shared" si="16"/>
        <v>50</v>
      </c>
      <c r="R109" s="18"/>
      <c r="S109" s="14"/>
      <c r="T109" s="1"/>
      <c r="U109" s="1">
        <f t="shared" si="17"/>
        <v>-20.833333333333336</v>
      </c>
      <c r="V109" s="1">
        <f t="shared" si="18"/>
        <v>0</v>
      </c>
      <c r="W109" s="1">
        <v>10.199999999999999</v>
      </c>
      <c r="X109" s="1">
        <v>16.399999999999999</v>
      </c>
      <c r="Y109" s="1">
        <v>20.8</v>
      </c>
      <c r="Z109" s="1">
        <v>21.8</v>
      </c>
      <c r="AA109" s="1">
        <v>22.6</v>
      </c>
      <c r="AB109" s="1">
        <v>10.8</v>
      </c>
      <c r="AC109" s="1" t="s">
        <v>146</v>
      </c>
      <c r="AD109" s="1">
        <f t="shared" si="19"/>
        <v>3</v>
      </c>
      <c r="AE109" s="1">
        <f t="shared" si="20"/>
        <v>0</v>
      </c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 t="s">
        <v>148</v>
      </c>
      <c r="B110" s="1" t="s">
        <v>38</v>
      </c>
      <c r="C110" s="1">
        <v>7</v>
      </c>
      <c r="D110" s="1">
        <v>104</v>
      </c>
      <c r="E110" s="1">
        <v>17</v>
      </c>
      <c r="F110" s="1">
        <v>78</v>
      </c>
      <c r="G110" s="5">
        <v>0.06</v>
      </c>
      <c r="H110" s="1">
        <v>60</v>
      </c>
      <c r="I110" s="1"/>
      <c r="J110" s="1">
        <v>41</v>
      </c>
      <c r="K110" s="1">
        <f t="shared" si="22"/>
        <v>-24</v>
      </c>
      <c r="L110" s="1"/>
      <c r="M110" s="1"/>
      <c r="N110" s="1"/>
      <c r="O110" s="1">
        <f t="shared" si="14"/>
        <v>3.4</v>
      </c>
      <c r="P110" s="12"/>
      <c r="Q110" s="18">
        <f t="shared" si="16"/>
        <v>0</v>
      </c>
      <c r="R110" s="18"/>
      <c r="S110" s="14"/>
      <c r="T110" s="1"/>
      <c r="U110" s="1">
        <f t="shared" si="17"/>
        <v>22.941176470588236</v>
      </c>
      <c r="V110" s="1">
        <f t="shared" si="18"/>
        <v>22.941176470588236</v>
      </c>
      <c r="W110" s="1">
        <v>8.6</v>
      </c>
      <c r="X110" s="1">
        <v>15</v>
      </c>
      <c r="Y110" s="1">
        <v>21.8</v>
      </c>
      <c r="Z110" s="1">
        <v>22.6</v>
      </c>
      <c r="AA110" s="1">
        <v>25.8</v>
      </c>
      <c r="AB110" s="1">
        <v>12</v>
      </c>
      <c r="AC110" s="1" t="s">
        <v>146</v>
      </c>
      <c r="AD110" s="1">
        <f t="shared" si="19"/>
        <v>0</v>
      </c>
      <c r="AE110" s="1">
        <f t="shared" si="20"/>
        <v>0</v>
      </c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ht="15.75" thickBot="1" x14ac:dyDescent="0.3">
      <c r="A111" s="1" t="s">
        <v>149</v>
      </c>
      <c r="B111" s="1" t="s">
        <v>38</v>
      </c>
      <c r="C111" s="1">
        <v>90</v>
      </c>
      <c r="D111" s="1"/>
      <c r="E111" s="1">
        <v>21</v>
      </c>
      <c r="F111" s="1">
        <v>65</v>
      </c>
      <c r="G111" s="5">
        <v>0.11</v>
      </c>
      <c r="H111" s="1">
        <v>150</v>
      </c>
      <c r="I111" s="1"/>
      <c r="J111" s="1">
        <v>21</v>
      </c>
      <c r="K111" s="1">
        <f t="shared" si="22"/>
        <v>0</v>
      </c>
      <c r="L111" s="1"/>
      <c r="M111" s="1"/>
      <c r="N111" s="1"/>
      <c r="O111" s="1">
        <f t="shared" si="14"/>
        <v>4.2</v>
      </c>
      <c r="P111" s="12"/>
      <c r="Q111" s="19">
        <f t="shared" si="16"/>
        <v>0</v>
      </c>
      <c r="R111" s="19"/>
      <c r="S111" s="14"/>
      <c r="T111" s="1"/>
      <c r="U111" s="1">
        <f>(F111+N111+Q111)/O111</f>
        <v>15.476190476190476</v>
      </c>
      <c r="V111" s="1">
        <f t="shared" si="18"/>
        <v>15.476190476190476</v>
      </c>
      <c r="W111" s="1">
        <v>4.2</v>
      </c>
      <c r="X111" s="1">
        <v>4</v>
      </c>
      <c r="Y111" s="1">
        <v>3.4</v>
      </c>
      <c r="Z111" s="1">
        <v>3.8</v>
      </c>
      <c r="AA111" s="1">
        <v>3.6</v>
      </c>
      <c r="AB111" s="1">
        <v>4</v>
      </c>
      <c r="AC111" s="9" t="s">
        <v>49</v>
      </c>
      <c r="AD111" s="1">
        <f t="shared" si="19"/>
        <v>0</v>
      </c>
      <c r="AE111" s="1">
        <f t="shared" si="20"/>
        <v>0</v>
      </c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 t="s">
        <v>156</v>
      </c>
      <c r="B112" s="1" t="s">
        <v>32</v>
      </c>
      <c r="C112" s="1"/>
      <c r="D112" s="1"/>
      <c r="E112" s="1"/>
      <c r="F112" s="1"/>
      <c r="G112" s="5">
        <v>1</v>
      </c>
      <c r="H112" s="1"/>
      <c r="I112" s="1"/>
      <c r="J112" s="1"/>
      <c r="K112" s="1"/>
      <c r="L112" s="1"/>
      <c r="M112" s="1"/>
      <c r="N112" s="1"/>
      <c r="O112" s="1"/>
      <c r="P112" s="1"/>
      <c r="Q112" s="1">
        <v>60</v>
      </c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 t="s">
        <v>160</v>
      </c>
      <c r="AD112" s="1">
        <f t="shared" si="19"/>
        <v>60</v>
      </c>
      <c r="AE112" s="1">
        <f t="shared" si="20"/>
        <v>0</v>
      </c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 t="s">
        <v>157</v>
      </c>
      <c r="B113" s="1" t="s">
        <v>32</v>
      </c>
      <c r="C113" s="1"/>
      <c r="D113" s="1"/>
      <c r="E113" s="1"/>
      <c r="F113" s="1"/>
      <c r="G113" s="5">
        <v>1</v>
      </c>
      <c r="H113" s="1"/>
      <c r="I113" s="1"/>
      <c r="J113" s="1"/>
      <c r="K113" s="1"/>
      <c r="L113" s="1"/>
      <c r="M113" s="1"/>
      <c r="N113" s="1"/>
      <c r="O113" s="1"/>
      <c r="P113" s="1"/>
      <c r="Q113" s="1">
        <v>60</v>
      </c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 t="s">
        <v>160</v>
      </c>
      <c r="AD113" s="1">
        <f t="shared" si="19"/>
        <v>60</v>
      </c>
      <c r="AE113" s="1">
        <f t="shared" si="20"/>
        <v>0</v>
      </c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 t="s">
        <v>158</v>
      </c>
      <c r="B114" s="1" t="s">
        <v>32</v>
      </c>
      <c r="C114" s="1"/>
      <c r="D114" s="1"/>
      <c r="E114" s="1"/>
      <c r="F114" s="1"/>
      <c r="G114" s="5">
        <v>1</v>
      </c>
      <c r="H114" s="1"/>
      <c r="I114" s="1"/>
      <c r="J114" s="1"/>
      <c r="K114" s="1"/>
      <c r="L114" s="1"/>
      <c r="M114" s="1"/>
      <c r="N114" s="1"/>
      <c r="O114" s="1"/>
      <c r="P114" s="1"/>
      <c r="Q114" s="1">
        <v>70</v>
      </c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 t="s">
        <v>160</v>
      </c>
      <c r="AD114" s="1">
        <f t="shared" si="19"/>
        <v>70</v>
      </c>
      <c r="AE114" s="1">
        <f t="shared" si="20"/>
        <v>0</v>
      </c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 t="s">
        <v>159</v>
      </c>
      <c r="B115" s="1" t="s">
        <v>32</v>
      </c>
      <c r="C115" s="1"/>
      <c r="D115" s="1"/>
      <c r="E115" s="1"/>
      <c r="F115" s="1"/>
      <c r="G115" s="5">
        <v>1</v>
      </c>
      <c r="H115" s="1"/>
      <c r="I115" s="1"/>
      <c r="J115" s="1"/>
      <c r="K115" s="1"/>
      <c r="L115" s="1"/>
      <c r="M115" s="1"/>
      <c r="N115" s="1"/>
      <c r="O115" s="1"/>
      <c r="P115" s="1"/>
      <c r="Q115" s="1">
        <v>70</v>
      </c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 t="s">
        <v>160</v>
      </c>
      <c r="AD115" s="1">
        <f t="shared" si="19"/>
        <v>70</v>
      </c>
      <c r="AE115" s="1">
        <f t="shared" si="20"/>
        <v>0</v>
      </c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D11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2024-02-28T12:35:05Z</dcterms:created>
  <dcterms:modified xsi:type="dcterms:W3CDTF">2024-02-29T09:00:44Z</dcterms:modified>
</cp:coreProperties>
</file>