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2,24 ПОКОМ ЗПФ филиалы\"/>
    </mc:Choice>
  </mc:AlternateContent>
  <xr:revisionPtr revIDLastSave="0" documentId="13_ncr:1_{7763BB2C-2E58-4C1E-B9E1-25CB353A2E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A10" i="1"/>
  <c r="AB10" i="1"/>
  <c r="AB11" i="1"/>
  <c r="AA12" i="1"/>
  <c r="AB12" i="1"/>
  <c r="AA13" i="1"/>
  <c r="AB13" i="1"/>
  <c r="AB14" i="1"/>
  <c r="AB15" i="1"/>
  <c r="AB16" i="1"/>
  <c r="AA17" i="1"/>
  <c r="AB17" i="1"/>
  <c r="AA18" i="1"/>
  <c r="AB18" i="1"/>
  <c r="AA19" i="1"/>
  <c r="AB19" i="1"/>
  <c r="AB20" i="1"/>
  <c r="AB21" i="1"/>
  <c r="AB22" i="1"/>
  <c r="AB23" i="1"/>
  <c r="AB24" i="1"/>
  <c r="AA25" i="1"/>
  <c r="AB25" i="1"/>
  <c r="AB26" i="1"/>
  <c r="AB27" i="1"/>
  <c r="AB28" i="1"/>
  <c r="AB29" i="1"/>
  <c r="AB30" i="1"/>
  <c r="AB31" i="1"/>
  <c r="AB32" i="1"/>
  <c r="AB33" i="1"/>
  <c r="AB34" i="1"/>
  <c r="AA35" i="1"/>
  <c r="AB35" i="1"/>
  <c r="AA36" i="1"/>
  <c r="AB36" i="1"/>
  <c r="AB37" i="1"/>
  <c r="AB6" i="1"/>
  <c r="AA6" i="1"/>
  <c r="O7" i="1" l="1"/>
  <c r="P7" i="1" s="1"/>
  <c r="O8" i="1"/>
  <c r="O9" i="1"/>
  <c r="P9" i="1" s="1"/>
  <c r="O10" i="1"/>
  <c r="O11" i="1"/>
  <c r="P11" i="1" s="1"/>
  <c r="O12" i="1"/>
  <c r="O13" i="1"/>
  <c r="O14" i="1"/>
  <c r="P14" i="1" s="1"/>
  <c r="O15" i="1"/>
  <c r="P15" i="1" s="1"/>
  <c r="O16" i="1"/>
  <c r="P16" i="1" s="1"/>
  <c r="O17" i="1"/>
  <c r="O18" i="1"/>
  <c r="O19" i="1"/>
  <c r="O20" i="1"/>
  <c r="P20" i="1" s="1"/>
  <c r="O21" i="1"/>
  <c r="P21" i="1" s="1"/>
  <c r="O22" i="1"/>
  <c r="P22" i="1" s="1"/>
  <c r="O23" i="1"/>
  <c r="P23" i="1" s="1"/>
  <c r="O24" i="1"/>
  <c r="P24" i="1" s="1"/>
  <c r="O25" i="1"/>
  <c r="O26" i="1"/>
  <c r="P26" i="1" s="1"/>
  <c r="O27" i="1"/>
  <c r="P27" i="1" s="1"/>
  <c r="O28" i="1"/>
  <c r="P28" i="1" s="1"/>
  <c r="O29" i="1"/>
  <c r="O30" i="1"/>
  <c r="P30" i="1" s="1"/>
  <c r="O31" i="1"/>
  <c r="P31" i="1" s="1"/>
  <c r="O32" i="1"/>
  <c r="P32" i="1" s="1"/>
  <c r="O33" i="1"/>
  <c r="P33" i="1" s="1"/>
  <c r="O34" i="1"/>
  <c r="P34" i="1" s="1"/>
  <c r="O35" i="1"/>
  <c r="O36" i="1"/>
  <c r="O37" i="1"/>
  <c r="P37" i="1" s="1"/>
  <c r="O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6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N5" i="1"/>
  <c r="M5" i="1"/>
  <c r="L5" i="1"/>
  <c r="J5" i="1"/>
  <c r="F5" i="1"/>
  <c r="E5" i="1"/>
  <c r="K5" i="1" l="1"/>
  <c r="P5" i="1"/>
  <c r="Y5" i="1"/>
  <c r="O5" i="1"/>
  <c r="T6" i="1"/>
  <c r="S6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</calcChain>
</file>

<file path=xl/sharedStrings.xml><?xml version="1.0" encoding="utf-8"?>
<sst xmlns="http://schemas.openxmlformats.org/spreadsheetml/2006/main" count="102" uniqueCount="69">
  <si>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</si>
  <si>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</si>
  <si>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</si>
  <si>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</si>
  <si>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</si>
  <si>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</si>
  <si>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</si>
  <si>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</si>
  <si>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</si>
  <si>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</si>
  <si>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</si>
  <si>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</si>
  <si>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</si>
  <si>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</si>
  <si>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</si>
  <si>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</si>
  <si>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</si>
  <si>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</si>
  <si>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</si>
  <si>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</si>
  <si>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</si>
  <si>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</si>
  <si>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</si>
  <si>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</si>
  <si>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</si>
  <si>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</si>
  <si>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22,02,</t>
  </si>
  <si>
    <t>15,02,</t>
  </si>
  <si>
    <t>08,02,</t>
  </si>
  <si>
    <t>01,02,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</si>
  <si>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</si>
  <si>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</si>
  <si>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</si>
  <si>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</si>
  <si>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продукция для Бердянска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</si>
  <si>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</si>
  <si>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</si>
  <si>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</si>
  <si>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нужно увеличить продажи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</si>
  <si>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</si>
  <si>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</si>
  <si>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</si>
  <si>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</si>
  <si>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</si>
  <si>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</si>
  <si>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</si>
  <si>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</si>
  <si>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</si>
  <si>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</si>
  <si>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</si>
  <si>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</si>
  <si>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</si>
  <si>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</si>
  <si>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</si>
  <si>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</si>
  <si>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</si>
  <si>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</si>
  <si>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</si>
  <si>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продукция для Луганска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</si>
  <si>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</si>
  <si>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</si>
  <si>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</si>
  <si>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</si>
  <si>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</si>
  <si>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</si>
  <si>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</si>
  <si>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</si>
  <si>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нет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</si>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</sst>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AC9" sqref="AC9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85546875" style="8" customWidth="1"/>
    <col min="8" max="8" width="5.85546875" customWidth="1"/>
    <col min="9" max="9" width="1.28515625" customWidth="1"/>
    <col min="10" max="11" width="6.7109375" customWidth="1"/>
    <col min="12" max="13" width="0.7109375" customWidth="1"/>
    <col min="14" max="14" width="1.42578125" customWidth="1"/>
    <col min="15" max="17" width="6.85546875" customWidth="1"/>
    <col min="18" max="18" width="21.7109375" customWidth="1"/>
    <col min="19" max="20" width="5.28515625" customWidth="1"/>
    <col min="21" max="23" width="8" customWidth="1"/>
    <col min="24" max="24" width="22.42578125" customWidth="1"/>
    <col min="25" max="25" width="8" customWidth="1"/>
    <col min="26" max="26" width="8" style="8" customWidth="1"/>
    <col min="27" max="27" width="8" style="1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1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3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67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/>
      <c r="Y4" s="1"/>
      <c r="Z4" s="6"/>
      <c r="AA4" s="12" t="s">
        <v>68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16142.449999999999</v>
      </c>
      <c r="F5" s="4">
        <f>SUM(F6:F499)</f>
        <v>36272.299999999996</v>
      </c>
      <c r="G5" s="6"/>
      <c r="H5" s="1"/>
      <c r="I5" s="1"/>
      <c r="J5" s="4">
        <f t="shared" ref="J5:Q5" si="0">SUM(J6:J499)</f>
        <v>15987.4</v>
      </c>
      <c r="K5" s="4">
        <f t="shared" si="0"/>
        <v>155.04999999999995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3228.4900000000002</v>
      </c>
      <c r="P5" s="4">
        <f t="shared" si="0"/>
        <v>11285.789999999999</v>
      </c>
      <c r="Q5" s="4">
        <f t="shared" si="0"/>
        <v>0</v>
      </c>
      <c r="R5" s="1"/>
      <c r="S5" s="1"/>
      <c r="T5" s="1"/>
      <c r="U5" s="4">
        <f>SUM(U6:U499)</f>
        <v>3551.18</v>
      </c>
      <c r="V5" s="4">
        <f>SUM(V6:V499)</f>
        <v>2890.22</v>
      </c>
      <c r="W5" s="4">
        <f>SUM(W6:W499)</f>
        <v>3674.2200000000007</v>
      </c>
      <c r="X5" s="1"/>
      <c r="Y5" s="4">
        <f>SUM(Y6:Y499)</f>
        <v>9691.8819999999996</v>
      </c>
      <c r="Z5" s="6"/>
      <c r="AA5" s="14">
        <f>SUM(AA6:AA499)</f>
        <v>2242</v>
      </c>
      <c r="AB5" s="4">
        <f>SUM(AB6:AB499)</f>
        <v>9696.66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1086</v>
      </c>
      <c r="D6" s="1">
        <v>2257</v>
      </c>
      <c r="E6" s="1">
        <v>737</v>
      </c>
      <c r="F6" s="1">
        <v>2485</v>
      </c>
      <c r="G6" s="6">
        <v>0.3</v>
      </c>
      <c r="H6" s="1">
        <v>180</v>
      </c>
      <c r="I6" s="1"/>
      <c r="J6" s="1">
        <v>715</v>
      </c>
      <c r="K6" s="1">
        <f t="shared" ref="K6:K37" si="1">E6-J6</f>
        <v>22</v>
      </c>
      <c r="L6" s="1"/>
      <c r="M6" s="1"/>
      <c r="N6" s="1"/>
      <c r="O6" s="1">
        <f>E6/5</f>
        <v>147.4</v>
      </c>
      <c r="P6" s="5"/>
      <c r="Q6" s="5"/>
      <c r="R6" s="1"/>
      <c r="S6" s="1">
        <f>(F6+P6)/O6</f>
        <v>16.858887381275441</v>
      </c>
      <c r="T6" s="1">
        <f>F6/O6</f>
        <v>16.858887381275441</v>
      </c>
      <c r="U6" s="1">
        <v>230.8</v>
      </c>
      <c r="V6" s="1">
        <v>160.80000000000001</v>
      </c>
      <c r="W6" s="1">
        <v>209.2</v>
      </c>
      <c r="X6" s="1"/>
      <c r="Y6" s="1">
        <f t="shared" ref="Y6:Y37" si="2">P6*G6</f>
        <v>0</v>
      </c>
      <c r="Z6" s="6">
        <v>12</v>
      </c>
      <c r="AA6" s="12">
        <f>P6/Z6</f>
        <v>0</v>
      </c>
      <c r="AB6" s="1">
        <f>AA6*Z6*G6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1427</v>
      </c>
      <c r="D7" s="1">
        <v>1954</v>
      </c>
      <c r="E7" s="1">
        <v>913</v>
      </c>
      <c r="F7" s="1">
        <v>2343</v>
      </c>
      <c r="G7" s="6">
        <v>0.3</v>
      </c>
      <c r="H7" s="1">
        <v>180</v>
      </c>
      <c r="I7" s="1"/>
      <c r="J7" s="1">
        <v>892</v>
      </c>
      <c r="K7" s="1">
        <f t="shared" si="1"/>
        <v>21</v>
      </c>
      <c r="L7" s="1"/>
      <c r="M7" s="1"/>
      <c r="N7" s="1"/>
      <c r="O7" s="1">
        <f t="shared" ref="O7:O37" si="3">E7/5</f>
        <v>182.6</v>
      </c>
      <c r="P7" s="5">
        <f>14*O7-F7</f>
        <v>213.40000000000009</v>
      </c>
      <c r="Q7" s="5"/>
      <c r="R7" s="1"/>
      <c r="S7" s="1">
        <f t="shared" ref="S7:S37" si="4">(F7+P7)/O7</f>
        <v>14.000000000000002</v>
      </c>
      <c r="T7" s="1">
        <f t="shared" ref="T7:T37" si="5">F7/O7</f>
        <v>12.831325301204819</v>
      </c>
      <c r="U7" s="1">
        <v>231.8</v>
      </c>
      <c r="V7" s="1">
        <v>146.19999999999999</v>
      </c>
      <c r="W7" s="1">
        <v>228</v>
      </c>
      <c r="X7" s="1"/>
      <c r="Y7" s="1">
        <f t="shared" si="2"/>
        <v>64.020000000000024</v>
      </c>
      <c r="Z7" s="6">
        <v>12</v>
      </c>
      <c r="AA7" s="12">
        <v>18</v>
      </c>
      <c r="AB7" s="1">
        <f t="shared" ref="AB7:AB37" si="6">AA7*Z7*G7</f>
        <v>64.8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99</v>
      </c>
      <c r="D8" s="1"/>
      <c r="E8" s="1">
        <v>76</v>
      </c>
      <c r="F8" s="1"/>
      <c r="G8" s="6">
        <v>0</v>
      </c>
      <c r="H8" s="1" t="e">
        <v>#N/A</v>
      </c>
      <c r="I8" s="1"/>
      <c r="J8" s="1">
        <v>82</v>
      </c>
      <c r="K8" s="1">
        <f t="shared" si="1"/>
        <v>-6</v>
      </c>
      <c r="L8" s="1"/>
      <c r="M8" s="1"/>
      <c r="N8" s="1"/>
      <c r="O8" s="1">
        <f t="shared" si="3"/>
        <v>15.2</v>
      </c>
      <c r="P8" s="5"/>
      <c r="Q8" s="5"/>
      <c r="R8" s="1"/>
      <c r="S8" s="1">
        <f t="shared" si="4"/>
        <v>0</v>
      </c>
      <c r="T8" s="1">
        <f t="shared" si="5"/>
        <v>0</v>
      </c>
      <c r="U8" s="1">
        <v>9</v>
      </c>
      <c r="V8" s="1">
        <v>14.6</v>
      </c>
      <c r="W8" s="1">
        <v>15.2</v>
      </c>
      <c r="X8" s="1" t="s">
        <v>34</v>
      </c>
      <c r="Y8" s="1">
        <f t="shared" si="2"/>
        <v>0</v>
      </c>
      <c r="Z8" s="6">
        <v>0</v>
      </c>
      <c r="AA8" s="12">
        <v>0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390.5</v>
      </c>
      <c r="D9" s="1">
        <v>726.05</v>
      </c>
      <c r="E9" s="1">
        <v>340.55</v>
      </c>
      <c r="F9" s="1">
        <v>726.5</v>
      </c>
      <c r="G9" s="6">
        <v>1</v>
      </c>
      <c r="H9" s="1">
        <v>180</v>
      </c>
      <c r="I9" s="1"/>
      <c r="J9" s="1">
        <v>347.5</v>
      </c>
      <c r="K9" s="1">
        <f t="shared" si="1"/>
        <v>-6.9499999999999886</v>
      </c>
      <c r="L9" s="1"/>
      <c r="M9" s="1"/>
      <c r="N9" s="1"/>
      <c r="O9" s="1">
        <f t="shared" si="3"/>
        <v>68.11</v>
      </c>
      <c r="P9" s="5">
        <f>15*O9-F9</f>
        <v>295.14999999999998</v>
      </c>
      <c r="Q9" s="5"/>
      <c r="R9" s="1"/>
      <c r="S9" s="1">
        <f t="shared" si="4"/>
        <v>15</v>
      </c>
      <c r="T9" s="1">
        <f t="shared" si="5"/>
        <v>10.666568785787696</v>
      </c>
      <c r="U9" s="1">
        <v>75.900000000000006</v>
      </c>
      <c r="V9" s="1">
        <v>15.4</v>
      </c>
      <c r="W9" s="1">
        <v>66</v>
      </c>
      <c r="X9" s="1"/>
      <c r="Y9" s="1">
        <f t="shared" si="2"/>
        <v>295.14999999999998</v>
      </c>
      <c r="Z9" s="6">
        <v>5.5</v>
      </c>
      <c r="AA9" s="12">
        <v>54</v>
      </c>
      <c r="AB9" s="1">
        <f t="shared" si="6"/>
        <v>297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88.8</v>
      </c>
      <c r="D10" s="1"/>
      <c r="E10" s="1">
        <v>7.4</v>
      </c>
      <c r="F10" s="1">
        <v>77.7</v>
      </c>
      <c r="G10" s="6">
        <v>1</v>
      </c>
      <c r="H10" s="1">
        <v>180</v>
      </c>
      <c r="I10" s="1"/>
      <c r="J10" s="1">
        <v>7.4</v>
      </c>
      <c r="K10" s="1">
        <f t="shared" si="1"/>
        <v>0</v>
      </c>
      <c r="L10" s="1"/>
      <c r="M10" s="1"/>
      <c r="N10" s="1"/>
      <c r="O10" s="1">
        <f t="shared" si="3"/>
        <v>1.48</v>
      </c>
      <c r="P10" s="5"/>
      <c r="Q10" s="5"/>
      <c r="R10" s="1"/>
      <c r="S10" s="1">
        <f t="shared" si="4"/>
        <v>52.5</v>
      </c>
      <c r="T10" s="1">
        <f t="shared" si="5"/>
        <v>52.5</v>
      </c>
      <c r="U10" s="1">
        <v>0.74</v>
      </c>
      <c r="V10" s="1">
        <v>2.96</v>
      </c>
      <c r="W10" s="1">
        <v>7.4</v>
      </c>
      <c r="X10" s="11" t="s">
        <v>38</v>
      </c>
      <c r="Y10" s="1">
        <f t="shared" si="2"/>
        <v>0</v>
      </c>
      <c r="Z10" s="6">
        <v>3.7</v>
      </c>
      <c r="AA10" s="12">
        <f t="shared" ref="AA7:AA37" si="7">P10/Z10</f>
        <v>0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>
        <v>777</v>
      </c>
      <c r="D11" s="1">
        <v>99.9</v>
      </c>
      <c r="E11" s="1">
        <v>429.2</v>
      </c>
      <c r="F11" s="1">
        <v>392.2</v>
      </c>
      <c r="G11" s="6">
        <v>1</v>
      </c>
      <c r="H11" s="1">
        <v>180</v>
      </c>
      <c r="I11" s="1"/>
      <c r="J11" s="1">
        <v>428.7</v>
      </c>
      <c r="K11" s="1">
        <f t="shared" si="1"/>
        <v>0.5</v>
      </c>
      <c r="L11" s="1"/>
      <c r="M11" s="1"/>
      <c r="N11" s="1"/>
      <c r="O11" s="1">
        <f t="shared" si="3"/>
        <v>85.84</v>
      </c>
      <c r="P11" s="5">
        <f>15*O11-F11</f>
        <v>895.40000000000009</v>
      </c>
      <c r="Q11" s="5"/>
      <c r="R11" s="1"/>
      <c r="S11" s="1">
        <f t="shared" si="4"/>
        <v>15.000000000000002</v>
      </c>
      <c r="T11" s="1">
        <f t="shared" si="5"/>
        <v>4.568965517241379</v>
      </c>
      <c r="U11" s="1">
        <v>54.760000000000012</v>
      </c>
      <c r="V11" s="1">
        <v>62.760000000000012</v>
      </c>
      <c r="W11" s="1">
        <v>93.38</v>
      </c>
      <c r="X11" s="1"/>
      <c r="Y11" s="1">
        <f t="shared" si="2"/>
        <v>895.40000000000009</v>
      </c>
      <c r="Z11" s="6">
        <v>3.7</v>
      </c>
      <c r="AA11" s="12">
        <v>242</v>
      </c>
      <c r="AB11" s="1">
        <f t="shared" si="6"/>
        <v>895.40000000000009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104.4</v>
      </c>
      <c r="D12" s="1">
        <v>169.2</v>
      </c>
      <c r="E12" s="1">
        <v>30.6</v>
      </c>
      <c r="F12" s="1">
        <v>239.4</v>
      </c>
      <c r="G12" s="6">
        <v>1</v>
      </c>
      <c r="H12" s="1">
        <v>180</v>
      </c>
      <c r="I12" s="1"/>
      <c r="J12" s="1">
        <v>30.4</v>
      </c>
      <c r="K12" s="1">
        <f t="shared" si="1"/>
        <v>0.20000000000000284</v>
      </c>
      <c r="L12" s="1"/>
      <c r="M12" s="1"/>
      <c r="N12" s="1"/>
      <c r="O12" s="1">
        <f t="shared" si="3"/>
        <v>6.12</v>
      </c>
      <c r="P12" s="5"/>
      <c r="Q12" s="5"/>
      <c r="R12" s="1"/>
      <c r="S12" s="1">
        <f t="shared" si="4"/>
        <v>39.117647058823529</v>
      </c>
      <c r="T12" s="1">
        <f t="shared" si="5"/>
        <v>39.117647058823529</v>
      </c>
      <c r="U12" s="1">
        <v>18</v>
      </c>
      <c r="V12" s="1">
        <v>8.2799999999999994</v>
      </c>
      <c r="W12" s="1">
        <v>3.6</v>
      </c>
      <c r="X12" s="1"/>
      <c r="Y12" s="1">
        <f t="shared" si="2"/>
        <v>0</v>
      </c>
      <c r="Z12" s="6">
        <v>1.8</v>
      </c>
      <c r="AA12" s="12">
        <f t="shared" si="7"/>
        <v>0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31</v>
      </c>
      <c r="C13" s="1">
        <v>916</v>
      </c>
      <c r="D13" s="1">
        <v>2136</v>
      </c>
      <c r="E13" s="1">
        <v>706</v>
      </c>
      <c r="F13" s="1">
        <v>2200</v>
      </c>
      <c r="G13" s="6">
        <v>0.25</v>
      </c>
      <c r="H13" s="1">
        <v>180</v>
      </c>
      <c r="I13" s="1"/>
      <c r="J13" s="1">
        <v>681</v>
      </c>
      <c r="K13" s="1">
        <f t="shared" si="1"/>
        <v>25</v>
      </c>
      <c r="L13" s="1"/>
      <c r="M13" s="1"/>
      <c r="N13" s="1"/>
      <c r="O13" s="1">
        <f t="shared" si="3"/>
        <v>141.19999999999999</v>
      </c>
      <c r="P13" s="5"/>
      <c r="Q13" s="5"/>
      <c r="R13" s="1"/>
      <c r="S13" s="1">
        <f t="shared" si="4"/>
        <v>15.580736543909349</v>
      </c>
      <c r="T13" s="1">
        <f t="shared" si="5"/>
        <v>15.580736543909349</v>
      </c>
      <c r="U13" s="1">
        <v>193.8</v>
      </c>
      <c r="V13" s="1">
        <v>139</v>
      </c>
      <c r="W13" s="1">
        <v>174</v>
      </c>
      <c r="X13" s="1"/>
      <c r="Y13" s="1">
        <f t="shared" si="2"/>
        <v>0</v>
      </c>
      <c r="Z13" s="6">
        <v>6</v>
      </c>
      <c r="AA13" s="12">
        <f t="shared" si="7"/>
        <v>0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936</v>
      </c>
      <c r="D14" s="1">
        <v>594</v>
      </c>
      <c r="E14" s="1">
        <v>462</v>
      </c>
      <c r="F14" s="1">
        <v>996</v>
      </c>
      <c r="G14" s="6">
        <v>1</v>
      </c>
      <c r="H14" s="1">
        <v>180</v>
      </c>
      <c r="I14" s="1"/>
      <c r="J14" s="1">
        <v>448.5</v>
      </c>
      <c r="K14" s="1">
        <f t="shared" si="1"/>
        <v>13.5</v>
      </c>
      <c r="L14" s="1"/>
      <c r="M14" s="1"/>
      <c r="N14" s="1"/>
      <c r="O14" s="1">
        <f t="shared" si="3"/>
        <v>92.4</v>
      </c>
      <c r="P14" s="5">
        <f>15*O14-F14</f>
        <v>390</v>
      </c>
      <c r="Q14" s="5"/>
      <c r="R14" s="1"/>
      <c r="S14" s="1">
        <f t="shared" si="4"/>
        <v>14.999999999999998</v>
      </c>
      <c r="T14" s="1">
        <f t="shared" si="5"/>
        <v>10.779220779220779</v>
      </c>
      <c r="U14" s="1">
        <v>97.2</v>
      </c>
      <c r="V14" s="1">
        <v>74.400000000000006</v>
      </c>
      <c r="W14" s="1">
        <v>123.6</v>
      </c>
      <c r="X14" s="1"/>
      <c r="Y14" s="1">
        <f t="shared" si="2"/>
        <v>390</v>
      </c>
      <c r="Z14" s="6">
        <v>6</v>
      </c>
      <c r="AA14" s="12">
        <v>65</v>
      </c>
      <c r="AB14" s="1">
        <f t="shared" si="6"/>
        <v>390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31</v>
      </c>
      <c r="C15" s="1">
        <v>668</v>
      </c>
      <c r="D15" s="1">
        <v>2162</v>
      </c>
      <c r="E15" s="1">
        <v>823</v>
      </c>
      <c r="F15" s="1">
        <v>1838</v>
      </c>
      <c r="G15" s="6">
        <v>0.25</v>
      </c>
      <c r="H15" s="1">
        <v>180</v>
      </c>
      <c r="I15" s="1"/>
      <c r="J15" s="1">
        <v>790</v>
      </c>
      <c r="K15" s="1">
        <f t="shared" si="1"/>
        <v>33</v>
      </c>
      <c r="L15" s="1"/>
      <c r="M15" s="1"/>
      <c r="N15" s="1"/>
      <c r="O15" s="1">
        <f t="shared" si="3"/>
        <v>164.6</v>
      </c>
      <c r="P15" s="5">
        <f t="shared" ref="P15:P23" si="8">14*O15-F15</f>
        <v>466.40000000000009</v>
      </c>
      <c r="Q15" s="5"/>
      <c r="R15" s="1"/>
      <c r="S15" s="1">
        <f t="shared" si="4"/>
        <v>14.000000000000002</v>
      </c>
      <c r="T15" s="1">
        <f t="shared" si="5"/>
        <v>11.166464155528555</v>
      </c>
      <c r="U15" s="1">
        <v>176.6</v>
      </c>
      <c r="V15" s="1">
        <v>167.2</v>
      </c>
      <c r="W15" s="1">
        <v>158</v>
      </c>
      <c r="X15" s="1"/>
      <c r="Y15" s="1">
        <f t="shared" si="2"/>
        <v>116.60000000000002</v>
      </c>
      <c r="Z15" s="6">
        <v>12</v>
      </c>
      <c r="AA15" s="12">
        <v>39</v>
      </c>
      <c r="AB15" s="1">
        <f t="shared" si="6"/>
        <v>117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31</v>
      </c>
      <c r="C16" s="1"/>
      <c r="D16" s="1">
        <v>204</v>
      </c>
      <c r="E16" s="1">
        <v>164</v>
      </c>
      <c r="F16" s="1">
        <v>40</v>
      </c>
      <c r="G16" s="6">
        <v>0.25</v>
      </c>
      <c r="H16" s="1">
        <v>180</v>
      </c>
      <c r="I16" s="1"/>
      <c r="J16" s="1">
        <v>155</v>
      </c>
      <c r="K16" s="1">
        <f t="shared" si="1"/>
        <v>9</v>
      </c>
      <c r="L16" s="1"/>
      <c r="M16" s="1"/>
      <c r="N16" s="1"/>
      <c r="O16" s="1">
        <f t="shared" si="3"/>
        <v>32.799999999999997</v>
      </c>
      <c r="P16" s="5">
        <f>14*O16-F16</f>
        <v>419.19999999999993</v>
      </c>
      <c r="Q16" s="5"/>
      <c r="R16" s="1"/>
      <c r="S16" s="1">
        <f t="shared" si="4"/>
        <v>14</v>
      </c>
      <c r="T16" s="1">
        <f t="shared" si="5"/>
        <v>1.2195121951219514</v>
      </c>
      <c r="U16" s="1">
        <v>7.2</v>
      </c>
      <c r="V16" s="1">
        <v>15.6</v>
      </c>
      <c r="W16" s="1">
        <v>0</v>
      </c>
      <c r="X16" s="1"/>
      <c r="Y16" s="1">
        <f t="shared" si="2"/>
        <v>104.79999999999998</v>
      </c>
      <c r="Z16" s="6">
        <v>12</v>
      </c>
      <c r="AA16" s="12">
        <v>35</v>
      </c>
      <c r="AB16" s="1">
        <f t="shared" si="6"/>
        <v>105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31</v>
      </c>
      <c r="C17" s="1">
        <v>495</v>
      </c>
      <c r="D17" s="1">
        <v>1072</v>
      </c>
      <c r="E17" s="1">
        <v>368</v>
      </c>
      <c r="F17" s="1">
        <v>1121</v>
      </c>
      <c r="G17" s="6">
        <v>0.75</v>
      </c>
      <c r="H17" s="1">
        <v>180</v>
      </c>
      <c r="I17" s="1"/>
      <c r="J17" s="1">
        <v>357</v>
      </c>
      <c r="K17" s="1">
        <f t="shared" si="1"/>
        <v>11</v>
      </c>
      <c r="L17" s="1"/>
      <c r="M17" s="1"/>
      <c r="N17" s="1"/>
      <c r="O17" s="1">
        <f t="shared" si="3"/>
        <v>73.599999999999994</v>
      </c>
      <c r="P17" s="5"/>
      <c r="Q17" s="5"/>
      <c r="R17" s="1"/>
      <c r="S17" s="1">
        <f t="shared" si="4"/>
        <v>15.230978260869566</v>
      </c>
      <c r="T17" s="1">
        <f t="shared" si="5"/>
        <v>15.230978260869566</v>
      </c>
      <c r="U17" s="1">
        <v>98.8</v>
      </c>
      <c r="V17" s="1">
        <v>73.599999999999994</v>
      </c>
      <c r="W17" s="1">
        <v>90.8</v>
      </c>
      <c r="X17" s="1"/>
      <c r="Y17" s="1">
        <f t="shared" si="2"/>
        <v>0</v>
      </c>
      <c r="Z17" s="6">
        <v>8</v>
      </c>
      <c r="AA17" s="12">
        <f t="shared" si="7"/>
        <v>0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31</v>
      </c>
      <c r="C18" s="1">
        <v>622</v>
      </c>
      <c r="D18" s="1">
        <v>920</v>
      </c>
      <c r="E18" s="1">
        <v>367</v>
      </c>
      <c r="F18" s="1">
        <v>1076</v>
      </c>
      <c r="G18" s="6">
        <v>0.9</v>
      </c>
      <c r="H18" s="1">
        <v>180</v>
      </c>
      <c r="I18" s="1"/>
      <c r="J18" s="1">
        <v>355</v>
      </c>
      <c r="K18" s="1">
        <f t="shared" si="1"/>
        <v>12</v>
      </c>
      <c r="L18" s="1"/>
      <c r="M18" s="1"/>
      <c r="N18" s="1"/>
      <c r="O18" s="1">
        <f t="shared" si="3"/>
        <v>73.400000000000006</v>
      </c>
      <c r="P18" s="5"/>
      <c r="Q18" s="5"/>
      <c r="R18" s="1"/>
      <c r="S18" s="1">
        <f t="shared" si="4"/>
        <v>14.659400544959126</v>
      </c>
      <c r="T18" s="1">
        <f t="shared" si="5"/>
        <v>14.659400544959126</v>
      </c>
      <c r="U18" s="1">
        <v>96</v>
      </c>
      <c r="V18" s="1">
        <v>102.4</v>
      </c>
      <c r="W18" s="1">
        <v>96.4</v>
      </c>
      <c r="X18" s="1"/>
      <c r="Y18" s="1">
        <f t="shared" si="2"/>
        <v>0</v>
      </c>
      <c r="Z18" s="6">
        <v>8</v>
      </c>
      <c r="AA18" s="12">
        <f t="shared" si="7"/>
        <v>0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31</v>
      </c>
      <c r="C19" s="1">
        <v>1467</v>
      </c>
      <c r="D19" s="1">
        <v>2016</v>
      </c>
      <c r="E19" s="1">
        <v>807</v>
      </c>
      <c r="F19" s="1">
        <v>2511</v>
      </c>
      <c r="G19" s="6">
        <v>0.9</v>
      </c>
      <c r="H19" s="1">
        <v>180</v>
      </c>
      <c r="I19" s="1"/>
      <c r="J19" s="1">
        <v>796</v>
      </c>
      <c r="K19" s="1">
        <f t="shared" si="1"/>
        <v>11</v>
      </c>
      <c r="L19" s="1"/>
      <c r="M19" s="1"/>
      <c r="N19" s="1"/>
      <c r="O19" s="1">
        <f t="shared" si="3"/>
        <v>161.4</v>
      </c>
      <c r="P19" s="5"/>
      <c r="Q19" s="5"/>
      <c r="R19" s="1"/>
      <c r="S19" s="1">
        <f t="shared" si="4"/>
        <v>15.557620817843866</v>
      </c>
      <c r="T19" s="1">
        <f t="shared" si="5"/>
        <v>15.557620817843866</v>
      </c>
      <c r="U19" s="1">
        <v>220.6</v>
      </c>
      <c r="V19" s="1">
        <v>202.2</v>
      </c>
      <c r="W19" s="1">
        <v>244.4</v>
      </c>
      <c r="X19" s="1"/>
      <c r="Y19" s="1">
        <f t="shared" si="2"/>
        <v>0</v>
      </c>
      <c r="Z19" s="6">
        <v>8</v>
      </c>
      <c r="AA19" s="12">
        <f t="shared" si="7"/>
        <v>0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237</v>
      </c>
      <c r="D20" s="1">
        <v>32</v>
      </c>
      <c r="E20" s="1">
        <v>216</v>
      </c>
      <c r="F20" s="1">
        <v>34</v>
      </c>
      <c r="G20" s="6">
        <v>0.43</v>
      </c>
      <c r="H20" s="1">
        <v>180</v>
      </c>
      <c r="I20" s="1"/>
      <c r="J20" s="1">
        <v>216</v>
      </c>
      <c r="K20" s="1">
        <f t="shared" si="1"/>
        <v>0</v>
      </c>
      <c r="L20" s="1"/>
      <c r="M20" s="1"/>
      <c r="N20" s="1"/>
      <c r="O20" s="1">
        <f t="shared" si="3"/>
        <v>43.2</v>
      </c>
      <c r="P20" s="5">
        <f>10*O20-F20</f>
        <v>398</v>
      </c>
      <c r="Q20" s="5"/>
      <c r="R20" s="1"/>
      <c r="S20" s="1">
        <f t="shared" si="4"/>
        <v>10</v>
      </c>
      <c r="T20" s="1">
        <f t="shared" si="5"/>
        <v>0.78703703703703698</v>
      </c>
      <c r="U20" s="1">
        <v>19</v>
      </c>
      <c r="V20" s="1">
        <v>23</v>
      </c>
      <c r="W20" s="1">
        <v>30.8</v>
      </c>
      <c r="X20" s="1"/>
      <c r="Y20" s="1">
        <f t="shared" si="2"/>
        <v>171.14</v>
      </c>
      <c r="Z20" s="6">
        <v>16</v>
      </c>
      <c r="AA20" s="12">
        <v>25</v>
      </c>
      <c r="AB20" s="1">
        <f t="shared" si="6"/>
        <v>172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36</v>
      </c>
      <c r="C21" s="1">
        <v>2830</v>
      </c>
      <c r="D21" s="1">
        <v>1895</v>
      </c>
      <c r="E21" s="1">
        <v>1725</v>
      </c>
      <c r="F21" s="1">
        <v>2830</v>
      </c>
      <c r="G21" s="6">
        <v>1</v>
      </c>
      <c r="H21" s="1">
        <v>180</v>
      </c>
      <c r="I21" s="1"/>
      <c r="J21" s="1">
        <v>1731</v>
      </c>
      <c r="K21" s="1">
        <f t="shared" si="1"/>
        <v>-6</v>
      </c>
      <c r="L21" s="1"/>
      <c r="M21" s="1"/>
      <c r="N21" s="1"/>
      <c r="O21" s="1">
        <f t="shared" si="3"/>
        <v>345</v>
      </c>
      <c r="P21" s="5">
        <f t="shared" ref="P21:P22" si="9">15*O21-F21</f>
        <v>2345</v>
      </c>
      <c r="Q21" s="5"/>
      <c r="R21" s="1"/>
      <c r="S21" s="1">
        <f t="shared" si="4"/>
        <v>15</v>
      </c>
      <c r="T21" s="1">
        <f t="shared" si="5"/>
        <v>8.2028985507246368</v>
      </c>
      <c r="U21" s="1">
        <v>303</v>
      </c>
      <c r="V21" s="1">
        <v>289</v>
      </c>
      <c r="W21" s="1">
        <v>401</v>
      </c>
      <c r="X21" s="1"/>
      <c r="Y21" s="1">
        <f t="shared" si="2"/>
        <v>2345</v>
      </c>
      <c r="Z21" s="6">
        <v>5</v>
      </c>
      <c r="AA21" s="12">
        <v>469</v>
      </c>
      <c r="AB21" s="1">
        <f t="shared" si="6"/>
        <v>2345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31</v>
      </c>
      <c r="C22" s="1">
        <v>2798</v>
      </c>
      <c r="D22" s="1">
        <v>1664</v>
      </c>
      <c r="E22" s="1">
        <v>1154</v>
      </c>
      <c r="F22" s="1">
        <v>3102</v>
      </c>
      <c r="G22" s="6">
        <v>0.9</v>
      </c>
      <c r="H22" s="1">
        <v>180</v>
      </c>
      <c r="I22" s="1"/>
      <c r="J22" s="1">
        <v>1135</v>
      </c>
      <c r="K22" s="1">
        <f t="shared" si="1"/>
        <v>19</v>
      </c>
      <c r="L22" s="1"/>
      <c r="M22" s="1"/>
      <c r="N22" s="1"/>
      <c r="O22" s="1">
        <f t="shared" si="3"/>
        <v>230.8</v>
      </c>
      <c r="P22" s="5">
        <f t="shared" si="9"/>
        <v>360</v>
      </c>
      <c r="Q22" s="5"/>
      <c r="R22" s="1"/>
      <c r="S22" s="1">
        <f t="shared" si="4"/>
        <v>15</v>
      </c>
      <c r="T22" s="1">
        <f t="shared" si="5"/>
        <v>13.440207972270363</v>
      </c>
      <c r="U22" s="1">
        <v>284</v>
      </c>
      <c r="V22" s="1">
        <v>265.2</v>
      </c>
      <c r="W22" s="1">
        <v>249.8</v>
      </c>
      <c r="X22" s="1"/>
      <c r="Y22" s="1">
        <f t="shared" si="2"/>
        <v>324</v>
      </c>
      <c r="Z22" s="6">
        <v>8</v>
      </c>
      <c r="AA22" s="12">
        <v>45</v>
      </c>
      <c r="AB22" s="1">
        <f t="shared" si="6"/>
        <v>324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112</v>
      </c>
      <c r="D23" s="1">
        <v>401</v>
      </c>
      <c r="E23" s="1">
        <v>205</v>
      </c>
      <c r="F23" s="1">
        <v>296</v>
      </c>
      <c r="G23" s="6">
        <v>0.43</v>
      </c>
      <c r="H23" s="1">
        <v>180</v>
      </c>
      <c r="I23" s="1"/>
      <c r="J23" s="1">
        <v>237</v>
      </c>
      <c r="K23" s="1">
        <f t="shared" si="1"/>
        <v>-32</v>
      </c>
      <c r="L23" s="1"/>
      <c r="M23" s="1"/>
      <c r="N23" s="1"/>
      <c r="O23" s="1">
        <f t="shared" si="3"/>
        <v>41</v>
      </c>
      <c r="P23" s="5">
        <f t="shared" si="8"/>
        <v>278</v>
      </c>
      <c r="Q23" s="5"/>
      <c r="R23" s="1"/>
      <c r="S23" s="1">
        <f t="shared" si="4"/>
        <v>14</v>
      </c>
      <c r="T23" s="1">
        <f t="shared" si="5"/>
        <v>7.2195121951219514</v>
      </c>
      <c r="U23" s="1">
        <v>34.4</v>
      </c>
      <c r="V23" s="1">
        <v>25</v>
      </c>
      <c r="W23" s="1">
        <v>28.8</v>
      </c>
      <c r="X23" s="1"/>
      <c r="Y23" s="1">
        <f t="shared" si="2"/>
        <v>119.53999999999999</v>
      </c>
      <c r="Z23" s="6">
        <v>16</v>
      </c>
      <c r="AA23" s="12">
        <v>17</v>
      </c>
      <c r="AB23" s="1">
        <f t="shared" si="6"/>
        <v>116.96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31</v>
      </c>
      <c r="C24" s="1">
        <v>306</v>
      </c>
      <c r="D24" s="1">
        <v>288</v>
      </c>
      <c r="E24" s="1">
        <v>197</v>
      </c>
      <c r="F24" s="1">
        <v>369</v>
      </c>
      <c r="G24" s="6">
        <v>0.7</v>
      </c>
      <c r="H24" s="1">
        <v>180</v>
      </c>
      <c r="I24" s="1"/>
      <c r="J24" s="1">
        <v>192</v>
      </c>
      <c r="K24" s="1">
        <f t="shared" si="1"/>
        <v>5</v>
      </c>
      <c r="L24" s="1"/>
      <c r="M24" s="1"/>
      <c r="N24" s="1"/>
      <c r="O24" s="1">
        <f t="shared" si="3"/>
        <v>39.4</v>
      </c>
      <c r="P24" s="5">
        <f>15*O24-F24</f>
        <v>222</v>
      </c>
      <c r="Q24" s="5"/>
      <c r="R24" s="1"/>
      <c r="S24" s="1">
        <f t="shared" si="4"/>
        <v>15</v>
      </c>
      <c r="T24" s="1">
        <f t="shared" si="5"/>
        <v>9.3654822335025383</v>
      </c>
      <c r="U24" s="1">
        <v>40.4</v>
      </c>
      <c r="V24" s="1">
        <v>43.4</v>
      </c>
      <c r="W24" s="1">
        <v>41.4</v>
      </c>
      <c r="X24" s="1"/>
      <c r="Y24" s="1">
        <f t="shared" si="2"/>
        <v>155.39999999999998</v>
      </c>
      <c r="Z24" s="6">
        <v>8</v>
      </c>
      <c r="AA24" s="12">
        <v>28</v>
      </c>
      <c r="AB24" s="1">
        <f t="shared" si="6"/>
        <v>156.79999999999998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31</v>
      </c>
      <c r="C25" s="1">
        <v>478</v>
      </c>
      <c r="D25" s="1">
        <v>288</v>
      </c>
      <c r="E25" s="1">
        <v>180</v>
      </c>
      <c r="F25" s="1">
        <v>523</v>
      </c>
      <c r="G25" s="6">
        <v>0.9</v>
      </c>
      <c r="H25" s="1">
        <v>180</v>
      </c>
      <c r="I25" s="1"/>
      <c r="J25" s="1">
        <v>182</v>
      </c>
      <c r="K25" s="1">
        <f t="shared" si="1"/>
        <v>-2</v>
      </c>
      <c r="L25" s="1"/>
      <c r="M25" s="1"/>
      <c r="N25" s="1"/>
      <c r="O25" s="1">
        <f t="shared" si="3"/>
        <v>36</v>
      </c>
      <c r="P25" s="5"/>
      <c r="Q25" s="5"/>
      <c r="R25" s="1"/>
      <c r="S25" s="1">
        <f t="shared" si="4"/>
        <v>14.527777777777779</v>
      </c>
      <c r="T25" s="1">
        <f t="shared" si="5"/>
        <v>14.527777777777779</v>
      </c>
      <c r="U25" s="1">
        <v>49.8</v>
      </c>
      <c r="V25" s="1">
        <v>26.2</v>
      </c>
      <c r="W25" s="1">
        <v>57</v>
      </c>
      <c r="X25" s="1"/>
      <c r="Y25" s="1">
        <f t="shared" si="2"/>
        <v>0</v>
      </c>
      <c r="Z25" s="6">
        <v>8</v>
      </c>
      <c r="AA25" s="12">
        <f t="shared" si="7"/>
        <v>0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31</v>
      </c>
      <c r="C26" s="1">
        <v>112</v>
      </c>
      <c r="D26" s="1">
        <v>272</v>
      </c>
      <c r="E26" s="1">
        <v>130</v>
      </c>
      <c r="F26" s="1">
        <v>233</v>
      </c>
      <c r="G26" s="6">
        <v>0.9</v>
      </c>
      <c r="H26" s="1">
        <v>180</v>
      </c>
      <c r="I26" s="1"/>
      <c r="J26" s="1">
        <v>129</v>
      </c>
      <c r="K26" s="1">
        <f t="shared" si="1"/>
        <v>1</v>
      </c>
      <c r="L26" s="1"/>
      <c r="M26" s="1"/>
      <c r="N26" s="1"/>
      <c r="O26" s="1">
        <f t="shared" si="3"/>
        <v>26</v>
      </c>
      <c r="P26" s="5">
        <f t="shared" ref="P26:P28" si="10">15*O26-F26</f>
        <v>157</v>
      </c>
      <c r="Q26" s="5"/>
      <c r="R26" s="1"/>
      <c r="S26" s="1">
        <f t="shared" si="4"/>
        <v>15</v>
      </c>
      <c r="T26" s="1">
        <f t="shared" si="5"/>
        <v>8.9615384615384617</v>
      </c>
      <c r="U26" s="1">
        <v>21.4</v>
      </c>
      <c r="V26" s="1">
        <v>31.4</v>
      </c>
      <c r="W26" s="1">
        <v>10.6</v>
      </c>
      <c r="X26" s="1"/>
      <c r="Y26" s="1">
        <f t="shared" si="2"/>
        <v>141.30000000000001</v>
      </c>
      <c r="Z26" s="6">
        <v>8</v>
      </c>
      <c r="AA26" s="12">
        <v>20</v>
      </c>
      <c r="AB26" s="1">
        <f t="shared" si="6"/>
        <v>144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36</v>
      </c>
      <c r="C27" s="1">
        <v>1755</v>
      </c>
      <c r="D27" s="1">
        <v>1480</v>
      </c>
      <c r="E27" s="1">
        <v>1315</v>
      </c>
      <c r="F27" s="1">
        <v>1780</v>
      </c>
      <c r="G27" s="6">
        <v>1</v>
      </c>
      <c r="H27" s="1">
        <v>180</v>
      </c>
      <c r="I27" s="1"/>
      <c r="J27" s="1">
        <v>1307</v>
      </c>
      <c r="K27" s="1">
        <f t="shared" si="1"/>
        <v>8</v>
      </c>
      <c r="L27" s="1"/>
      <c r="M27" s="1"/>
      <c r="N27" s="1"/>
      <c r="O27" s="1">
        <f t="shared" si="3"/>
        <v>263</v>
      </c>
      <c r="P27" s="5">
        <f t="shared" si="10"/>
        <v>2165</v>
      </c>
      <c r="Q27" s="5"/>
      <c r="R27" s="1"/>
      <c r="S27" s="1">
        <f t="shared" si="4"/>
        <v>15</v>
      </c>
      <c r="T27" s="1">
        <f t="shared" si="5"/>
        <v>6.7680608365019008</v>
      </c>
      <c r="U27" s="1">
        <v>207</v>
      </c>
      <c r="V27" s="1">
        <v>243</v>
      </c>
      <c r="W27" s="1">
        <v>250</v>
      </c>
      <c r="X27" s="1"/>
      <c r="Y27" s="1">
        <f t="shared" si="2"/>
        <v>2165</v>
      </c>
      <c r="Z27" s="6">
        <v>5</v>
      </c>
      <c r="AA27" s="12">
        <v>433</v>
      </c>
      <c r="AB27" s="1">
        <f t="shared" si="6"/>
        <v>2165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31</v>
      </c>
      <c r="C28" s="1">
        <v>1265</v>
      </c>
      <c r="D28" s="1">
        <v>1740</v>
      </c>
      <c r="E28" s="1">
        <v>880</v>
      </c>
      <c r="F28" s="1">
        <v>2000</v>
      </c>
      <c r="G28" s="6">
        <v>1</v>
      </c>
      <c r="H28" s="1">
        <v>180</v>
      </c>
      <c r="I28" s="1"/>
      <c r="J28" s="1">
        <v>865</v>
      </c>
      <c r="K28" s="1">
        <f t="shared" si="1"/>
        <v>15</v>
      </c>
      <c r="L28" s="1"/>
      <c r="M28" s="1"/>
      <c r="N28" s="1"/>
      <c r="O28" s="1">
        <f t="shared" si="3"/>
        <v>176</v>
      </c>
      <c r="P28" s="5">
        <f t="shared" si="10"/>
        <v>640</v>
      </c>
      <c r="Q28" s="5"/>
      <c r="R28" s="1"/>
      <c r="S28" s="1">
        <f t="shared" si="4"/>
        <v>15</v>
      </c>
      <c r="T28" s="1">
        <f t="shared" si="5"/>
        <v>11.363636363636363</v>
      </c>
      <c r="U28" s="1">
        <v>192</v>
      </c>
      <c r="V28" s="1">
        <v>161</v>
      </c>
      <c r="W28" s="1">
        <v>207.2</v>
      </c>
      <c r="X28" s="1"/>
      <c r="Y28" s="1">
        <f t="shared" si="2"/>
        <v>640</v>
      </c>
      <c r="Z28" s="6">
        <v>5</v>
      </c>
      <c r="AA28" s="12">
        <v>128</v>
      </c>
      <c r="AB28" s="1">
        <f t="shared" si="6"/>
        <v>640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31</v>
      </c>
      <c r="C29" s="1">
        <v>1</v>
      </c>
      <c r="D29" s="1"/>
      <c r="E29" s="1"/>
      <c r="F29" s="1">
        <v>1</v>
      </c>
      <c r="G29" s="6">
        <v>0</v>
      </c>
      <c r="H29" s="1">
        <v>180</v>
      </c>
      <c r="I29" s="1"/>
      <c r="J29" s="1"/>
      <c r="K29" s="1">
        <f t="shared" si="1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3.2</v>
      </c>
      <c r="V29" s="1">
        <v>3.2</v>
      </c>
      <c r="W29" s="1">
        <v>1.6</v>
      </c>
      <c r="X29" s="1" t="s">
        <v>58</v>
      </c>
      <c r="Y29" s="1">
        <f t="shared" si="2"/>
        <v>0</v>
      </c>
      <c r="Z29" s="6">
        <v>0</v>
      </c>
      <c r="AA29" s="12">
        <v>0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31</v>
      </c>
      <c r="C30" s="1">
        <v>6</v>
      </c>
      <c r="D30" s="1">
        <v>12</v>
      </c>
      <c r="E30" s="1">
        <v>18</v>
      </c>
      <c r="F30" s="1"/>
      <c r="G30" s="6">
        <v>0.33</v>
      </c>
      <c r="H30" s="1">
        <v>365</v>
      </c>
      <c r="I30" s="1"/>
      <c r="J30" s="1">
        <v>18</v>
      </c>
      <c r="K30" s="1">
        <f t="shared" si="1"/>
        <v>0</v>
      </c>
      <c r="L30" s="1"/>
      <c r="M30" s="1"/>
      <c r="N30" s="1"/>
      <c r="O30" s="1">
        <f t="shared" si="3"/>
        <v>3.6</v>
      </c>
      <c r="P30" s="5">
        <f>9*O30-F30</f>
        <v>32.4</v>
      </c>
      <c r="Q30" s="5"/>
      <c r="R30" s="1"/>
      <c r="S30" s="1">
        <f t="shared" si="4"/>
        <v>9</v>
      </c>
      <c r="T30" s="1">
        <f t="shared" si="5"/>
        <v>0</v>
      </c>
      <c r="U30" s="1">
        <v>0</v>
      </c>
      <c r="V30" s="1">
        <v>1.2</v>
      </c>
      <c r="W30" s="1">
        <v>0.8</v>
      </c>
      <c r="X30" s="1"/>
      <c r="Y30" s="1">
        <f t="shared" si="2"/>
        <v>10.692</v>
      </c>
      <c r="Z30" s="6">
        <v>6</v>
      </c>
      <c r="AA30" s="12">
        <v>5</v>
      </c>
      <c r="AB30" s="1">
        <f t="shared" si="6"/>
        <v>9.9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36</v>
      </c>
      <c r="C31" s="1">
        <v>48</v>
      </c>
      <c r="D31" s="1">
        <v>24</v>
      </c>
      <c r="E31" s="1">
        <v>39</v>
      </c>
      <c r="F31" s="1">
        <v>27</v>
      </c>
      <c r="G31" s="6">
        <v>1</v>
      </c>
      <c r="H31" s="1">
        <v>180</v>
      </c>
      <c r="I31" s="1"/>
      <c r="J31" s="1">
        <v>37</v>
      </c>
      <c r="K31" s="1">
        <f t="shared" si="1"/>
        <v>2</v>
      </c>
      <c r="L31" s="1"/>
      <c r="M31" s="1"/>
      <c r="N31" s="1"/>
      <c r="O31" s="1">
        <f t="shared" si="3"/>
        <v>7.8</v>
      </c>
      <c r="P31" s="5">
        <f>13*O31-F31</f>
        <v>74.399999999999991</v>
      </c>
      <c r="Q31" s="5"/>
      <c r="R31" s="1"/>
      <c r="S31" s="1">
        <f t="shared" si="4"/>
        <v>13</v>
      </c>
      <c r="T31" s="1">
        <f t="shared" si="5"/>
        <v>3.4615384615384617</v>
      </c>
      <c r="U31" s="1">
        <v>3.6</v>
      </c>
      <c r="V31" s="1">
        <v>3</v>
      </c>
      <c r="W31" s="1">
        <v>5.4</v>
      </c>
      <c r="X31" s="1"/>
      <c r="Y31" s="1">
        <f t="shared" si="2"/>
        <v>74.399999999999991</v>
      </c>
      <c r="Z31" s="6">
        <v>3</v>
      </c>
      <c r="AA31" s="12">
        <v>25</v>
      </c>
      <c r="AB31" s="1">
        <f t="shared" si="6"/>
        <v>75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31</v>
      </c>
      <c r="C32" s="1">
        <v>1471</v>
      </c>
      <c r="D32" s="1">
        <v>1956</v>
      </c>
      <c r="E32" s="1">
        <v>926</v>
      </c>
      <c r="F32" s="1">
        <v>2352</v>
      </c>
      <c r="G32" s="6">
        <v>0.25</v>
      </c>
      <c r="H32" s="1">
        <v>180</v>
      </c>
      <c r="I32" s="1"/>
      <c r="J32" s="1">
        <v>900</v>
      </c>
      <c r="K32" s="1">
        <f t="shared" si="1"/>
        <v>26</v>
      </c>
      <c r="L32" s="1"/>
      <c r="M32" s="1"/>
      <c r="N32" s="1"/>
      <c r="O32" s="1">
        <f t="shared" si="3"/>
        <v>185.2</v>
      </c>
      <c r="P32" s="5">
        <f t="shared" ref="P32:P34" si="11">14*O32-F32</f>
        <v>240.79999999999973</v>
      </c>
      <c r="Q32" s="5"/>
      <c r="R32" s="1"/>
      <c r="S32" s="1">
        <f t="shared" si="4"/>
        <v>14</v>
      </c>
      <c r="T32" s="1">
        <f t="shared" si="5"/>
        <v>12.699784017278619</v>
      </c>
      <c r="U32" s="1">
        <v>234.2</v>
      </c>
      <c r="V32" s="1">
        <v>141.19999999999999</v>
      </c>
      <c r="W32" s="1">
        <v>103.4</v>
      </c>
      <c r="X32" s="1"/>
      <c r="Y32" s="1">
        <f t="shared" si="2"/>
        <v>60.199999999999932</v>
      </c>
      <c r="Z32" s="6">
        <v>12</v>
      </c>
      <c r="AA32" s="12">
        <v>20</v>
      </c>
      <c r="AB32" s="1">
        <f t="shared" si="6"/>
        <v>60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36</v>
      </c>
      <c r="C33" s="1">
        <v>368.7</v>
      </c>
      <c r="D33" s="1">
        <v>138.9</v>
      </c>
      <c r="E33" s="1">
        <v>320.39999999999998</v>
      </c>
      <c r="F33" s="1">
        <v>138.6</v>
      </c>
      <c r="G33" s="6">
        <v>1</v>
      </c>
      <c r="H33" s="1">
        <v>180</v>
      </c>
      <c r="I33" s="1"/>
      <c r="J33" s="1">
        <v>330.6</v>
      </c>
      <c r="K33" s="1">
        <f t="shared" si="1"/>
        <v>-10.200000000000045</v>
      </c>
      <c r="L33" s="1"/>
      <c r="M33" s="1"/>
      <c r="N33" s="1"/>
      <c r="O33" s="1">
        <f t="shared" si="3"/>
        <v>64.08</v>
      </c>
      <c r="P33" s="5">
        <f>13*O33-F33</f>
        <v>694.43999999999994</v>
      </c>
      <c r="Q33" s="5"/>
      <c r="R33" s="1"/>
      <c r="S33" s="1">
        <f t="shared" si="4"/>
        <v>13</v>
      </c>
      <c r="T33" s="1">
        <f t="shared" si="5"/>
        <v>2.1629213483146068</v>
      </c>
      <c r="U33" s="1">
        <v>32.760000000000012</v>
      </c>
      <c r="V33" s="1">
        <v>9</v>
      </c>
      <c r="W33" s="1">
        <v>43.92</v>
      </c>
      <c r="X33" s="1"/>
      <c r="Y33" s="1">
        <f t="shared" si="2"/>
        <v>694.43999999999994</v>
      </c>
      <c r="Z33" s="6">
        <v>1.8</v>
      </c>
      <c r="AA33" s="12">
        <v>386</v>
      </c>
      <c r="AB33" s="1">
        <f t="shared" si="6"/>
        <v>694.80000000000007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31</v>
      </c>
      <c r="C34" s="1">
        <v>1466</v>
      </c>
      <c r="D34" s="1">
        <v>1875</v>
      </c>
      <c r="E34" s="1">
        <v>874</v>
      </c>
      <c r="F34" s="1">
        <v>2348</v>
      </c>
      <c r="G34" s="6">
        <v>0.25</v>
      </c>
      <c r="H34" s="1">
        <v>180</v>
      </c>
      <c r="I34" s="1"/>
      <c r="J34" s="1">
        <v>913</v>
      </c>
      <c r="K34" s="1">
        <f t="shared" si="1"/>
        <v>-39</v>
      </c>
      <c r="L34" s="1"/>
      <c r="M34" s="1"/>
      <c r="N34" s="1"/>
      <c r="O34" s="1">
        <f t="shared" si="3"/>
        <v>174.8</v>
      </c>
      <c r="P34" s="5">
        <f t="shared" si="11"/>
        <v>99.200000000000273</v>
      </c>
      <c r="Q34" s="5"/>
      <c r="R34" s="1"/>
      <c r="S34" s="1">
        <f t="shared" si="4"/>
        <v>14</v>
      </c>
      <c r="T34" s="1">
        <f t="shared" si="5"/>
        <v>13.432494279176201</v>
      </c>
      <c r="U34" s="1">
        <v>214</v>
      </c>
      <c r="V34" s="1">
        <v>149.80000000000001</v>
      </c>
      <c r="W34" s="1">
        <v>226</v>
      </c>
      <c r="X34" s="1"/>
      <c r="Y34" s="1">
        <f t="shared" si="2"/>
        <v>24.800000000000068</v>
      </c>
      <c r="Z34" s="6">
        <v>12</v>
      </c>
      <c r="AA34" s="12">
        <v>8</v>
      </c>
      <c r="AB34" s="1">
        <f t="shared" si="6"/>
        <v>24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31</v>
      </c>
      <c r="C35" s="1">
        <v>1782</v>
      </c>
      <c r="D35" s="1">
        <v>1827</v>
      </c>
      <c r="E35" s="1">
        <v>888</v>
      </c>
      <c r="F35" s="1">
        <v>2560</v>
      </c>
      <c r="G35" s="6">
        <v>0.25</v>
      </c>
      <c r="H35" s="1">
        <v>180</v>
      </c>
      <c r="I35" s="1"/>
      <c r="J35" s="1">
        <v>867</v>
      </c>
      <c r="K35" s="1">
        <f t="shared" si="1"/>
        <v>21</v>
      </c>
      <c r="L35" s="1"/>
      <c r="M35" s="1"/>
      <c r="N35" s="1"/>
      <c r="O35" s="1">
        <f t="shared" si="3"/>
        <v>177.6</v>
      </c>
      <c r="P35" s="5"/>
      <c r="Q35" s="5"/>
      <c r="R35" s="1"/>
      <c r="S35" s="1">
        <f t="shared" si="4"/>
        <v>14.414414414414415</v>
      </c>
      <c r="T35" s="1">
        <f t="shared" si="5"/>
        <v>14.414414414414415</v>
      </c>
      <c r="U35" s="1">
        <v>229.6</v>
      </c>
      <c r="V35" s="1">
        <v>135.6</v>
      </c>
      <c r="W35" s="1">
        <v>246.2</v>
      </c>
      <c r="X35" s="1"/>
      <c r="Y35" s="1">
        <f t="shared" si="2"/>
        <v>0</v>
      </c>
      <c r="Z35" s="6">
        <v>12</v>
      </c>
      <c r="AA35" s="12">
        <f t="shared" si="7"/>
        <v>0</v>
      </c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36</v>
      </c>
      <c r="C36" s="1">
        <v>99.9</v>
      </c>
      <c r="D36" s="1"/>
      <c r="E36" s="1">
        <v>24.3</v>
      </c>
      <c r="F36" s="1">
        <v>72.900000000000006</v>
      </c>
      <c r="G36" s="6">
        <v>1</v>
      </c>
      <c r="H36" s="1">
        <v>180</v>
      </c>
      <c r="I36" s="1"/>
      <c r="J36" s="1">
        <v>24.3</v>
      </c>
      <c r="K36" s="1">
        <f t="shared" si="1"/>
        <v>0</v>
      </c>
      <c r="L36" s="1"/>
      <c r="M36" s="1"/>
      <c r="N36" s="1"/>
      <c r="O36" s="1">
        <f t="shared" si="3"/>
        <v>4.8600000000000003</v>
      </c>
      <c r="P36" s="5"/>
      <c r="Q36" s="5"/>
      <c r="R36" s="1"/>
      <c r="S36" s="1">
        <f t="shared" si="4"/>
        <v>15</v>
      </c>
      <c r="T36" s="1">
        <f t="shared" si="5"/>
        <v>15</v>
      </c>
      <c r="U36" s="1">
        <v>1.62</v>
      </c>
      <c r="V36" s="1">
        <v>1.62</v>
      </c>
      <c r="W36" s="1">
        <v>4.32</v>
      </c>
      <c r="X36" s="11" t="s">
        <v>38</v>
      </c>
      <c r="Y36" s="1">
        <f t="shared" si="2"/>
        <v>0</v>
      </c>
      <c r="Z36" s="6">
        <v>2.7</v>
      </c>
      <c r="AA36" s="12">
        <f t="shared" si="7"/>
        <v>0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36</v>
      </c>
      <c r="C37" s="1">
        <v>2095</v>
      </c>
      <c r="D37" s="1">
        <v>400</v>
      </c>
      <c r="E37" s="1">
        <v>820</v>
      </c>
      <c r="F37" s="1">
        <v>1560</v>
      </c>
      <c r="G37" s="6">
        <v>1</v>
      </c>
      <c r="H37" s="1">
        <v>180</v>
      </c>
      <c r="I37" s="1"/>
      <c r="J37" s="1">
        <v>818</v>
      </c>
      <c r="K37" s="1">
        <f t="shared" si="1"/>
        <v>2</v>
      </c>
      <c r="L37" s="1"/>
      <c r="M37" s="1"/>
      <c r="N37" s="1"/>
      <c r="O37" s="1">
        <f t="shared" si="3"/>
        <v>164</v>
      </c>
      <c r="P37" s="5">
        <f>15*O37-F37</f>
        <v>900</v>
      </c>
      <c r="Q37" s="5"/>
      <c r="R37" s="1"/>
      <c r="S37" s="1">
        <f t="shared" si="4"/>
        <v>15</v>
      </c>
      <c r="T37" s="1">
        <f t="shared" si="5"/>
        <v>9.5121951219512191</v>
      </c>
      <c r="U37" s="1">
        <v>170</v>
      </c>
      <c r="V37" s="1">
        <v>153</v>
      </c>
      <c r="W37" s="1">
        <v>256</v>
      </c>
      <c r="X37" s="1"/>
      <c r="Y37" s="1">
        <f t="shared" si="2"/>
        <v>900</v>
      </c>
      <c r="Z37" s="6">
        <v>5</v>
      </c>
      <c r="AA37" s="12">
        <v>180</v>
      </c>
      <c r="AB37" s="1">
        <f t="shared" si="6"/>
        <v>900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6"/>
      <c r="AA38" s="1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6"/>
      <c r="AA39" s="1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6"/>
      <c r="AA40" s="1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6"/>
      <c r="AA41" s="1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6"/>
      <c r="AA42" s="12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6"/>
      <c r="AA43" s="12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6"/>
      <c r="AA44" s="12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6"/>
      <c r="AA45" s="12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6"/>
      <c r="AA46" s="12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6"/>
      <c r="AA47" s="12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6"/>
      <c r="AA48" s="1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6"/>
      <c r="AA49" s="12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6"/>
      <c r="AA50" s="12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6"/>
      <c r="AA51" s="1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6"/>
      <c r="AA52" s="12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6"/>
      <c r="AA53" s="12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6"/>
      <c r="AA54" s="12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6"/>
      <c r="AA55" s="12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6"/>
      <c r="AA56" s="1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6"/>
      <c r="AA57" s="12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6"/>
      <c r="AA58" s="12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6"/>
      <c r="AA59" s="12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6"/>
      <c r="AA60" s="1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6"/>
      <c r="AA61" s="1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6"/>
      <c r="AA62" s="1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6"/>
      <c r="AA63" s="1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6"/>
      <c r="AA64" s="1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6"/>
      <c r="AA65" s="1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6"/>
      <c r="AA66" s="12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1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12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12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12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12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12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12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1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12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12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12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12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12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12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12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12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12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12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12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12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12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12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12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12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12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1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12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12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12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12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12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1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12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12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12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12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12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12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12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1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12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12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12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12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12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12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12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1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1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12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12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12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12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12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12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12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12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12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12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12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12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12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12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12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12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12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12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12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12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12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12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12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12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12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12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12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12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12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12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12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12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12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12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12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12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12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12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12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12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12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12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12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12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12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12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12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12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12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12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12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12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12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12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12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12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12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12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12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12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12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12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12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12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12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12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12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12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12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12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12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12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12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12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12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12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12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12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12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12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12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12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12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12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12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12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12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12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12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12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12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12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12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12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12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12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12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12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12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12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12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12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12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12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12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12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12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12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12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12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12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12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12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12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12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12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12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12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12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12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12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12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12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12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12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12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12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12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12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12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12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12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12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12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12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12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12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12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12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12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12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1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12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12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12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12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12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12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12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1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1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12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12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12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12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12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12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12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1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1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12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12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12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1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12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1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1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12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1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1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1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12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12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12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12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12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12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12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12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12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12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12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12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12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12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12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12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12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12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12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12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12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12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12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12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12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12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12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12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12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12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12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12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12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12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12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12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12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12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12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12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12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12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12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12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12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12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12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12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12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12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12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12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12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12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12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12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12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12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12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12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12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12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12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12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12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12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12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12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12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12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12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12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12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12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12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12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12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12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12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12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12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12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12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12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12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12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12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12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12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12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12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12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12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12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12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12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12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12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12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12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12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12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12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12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12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12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12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12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12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12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12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12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12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12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12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12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12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12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12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12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12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12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12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12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12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12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12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12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12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12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12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12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12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12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12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12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12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12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12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12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12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12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12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12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12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12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12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12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12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12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12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12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12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12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12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12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12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12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12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12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12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12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12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12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12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12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12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12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12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12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12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12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12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12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12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12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12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12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12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12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12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12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12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12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12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12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12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12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12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12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12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12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12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12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12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12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12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12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12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12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12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12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12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12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12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12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12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12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12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12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12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12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6"/>
      <c r="AA499" s="12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37" xr:uid="{40629953-AD66-4E05-8E08-35573DE714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2024-02-23T10:02:23Z</dcterms:created>
  <dcterms:modified xsi:type="dcterms:W3CDTF">2024-02-23T10:29:17Z</dcterms:modified>
</cp:coreProperties>
</file>