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0D1FBF-3E9B-46CA-8500-1253AD0587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W434" i="1" s="1"/>
  <c r="N426" i="1"/>
  <c r="V424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X403" i="1"/>
  <c r="W403" i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X387" i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V344" i="1"/>
  <c r="V343" i="1"/>
  <c r="X342" i="1"/>
  <c r="W342" i="1"/>
  <c r="N342" i="1"/>
  <c r="W341" i="1"/>
  <c r="X341" i="1" s="1"/>
  <c r="N341" i="1"/>
  <c r="X340" i="1"/>
  <c r="X343" i="1" s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X295" i="1" s="1"/>
  <c r="W287" i="1"/>
  <c r="N287" i="1"/>
  <c r="V284" i="1"/>
  <c r="W283" i="1"/>
  <c r="V283" i="1"/>
  <c r="X282" i="1"/>
  <c r="W282" i="1"/>
  <c r="N282" i="1"/>
  <c r="W281" i="1"/>
  <c r="X281" i="1" s="1"/>
  <c r="N281" i="1"/>
  <c r="X280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X270" i="1"/>
  <c r="W270" i="1"/>
  <c r="N270" i="1"/>
  <c r="W269" i="1"/>
  <c r="X269" i="1" s="1"/>
  <c r="N269" i="1"/>
  <c r="X268" i="1"/>
  <c r="X271" i="1" s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5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24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X199" i="1" s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W160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X133" i="1" s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X84" i="1" s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6" i="1" s="1"/>
  <c r="N56" i="1"/>
  <c r="V53" i="1"/>
  <c r="V52" i="1"/>
  <c r="W51" i="1"/>
  <c r="X51" i="1" s="1"/>
  <c r="N51" i="1"/>
  <c r="X50" i="1"/>
  <c r="X52" i="1" s="1"/>
  <c r="W50" i="1"/>
  <c r="W53" i="1" s="1"/>
  <c r="N50" i="1"/>
  <c r="V46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516" i="1" s="1"/>
  <c r="V23" i="1"/>
  <c r="V520" i="1" s="1"/>
  <c r="W22" i="1"/>
  <c r="N22" i="1"/>
  <c r="H10" i="1"/>
  <c r="A9" i="1"/>
  <c r="F10" i="1" s="1"/>
  <c r="D7" i="1"/>
  <c r="O6" i="1"/>
  <c r="N2" i="1"/>
  <c r="H9" i="1" l="1"/>
  <c r="A10" i="1"/>
  <c r="W518" i="1"/>
  <c r="W517" i="1"/>
  <c r="B526" i="1"/>
  <c r="W24" i="1"/>
  <c r="W33" i="1"/>
  <c r="W45" i="1"/>
  <c r="W61" i="1"/>
  <c r="E526" i="1"/>
  <c r="W84" i="1"/>
  <c r="W85" i="1"/>
  <c r="W92" i="1"/>
  <c r="X87" i="1"/>
  <c r="X91" i="1" s="1"/>
  <c r="W91" i="1"/>
  <c r="W133" i="1"/>
  <c r="W134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1" i="1"/>
  <c r="W278" i="1"/>
  <c r="X274" i="1"/>
  <c r="X277" i="1" s="1"/>
  <c r="W277" i="1"/>
  <c r="X283" i="1"/>
  <c r="W296" i="1"/>
  <c r="W301" i="1"/>
  <c r="X298" i="1"/>
  <c r="X300" i="1" s="1"/>
  <c r="W310" i="1"/>
  <c r="W343" i="1"/>
  <c r="W349" i="1"/>
  <c r="X346" i="1"/>
  <c r="X348" i="1" s="1"/>
  <c r="W433" i="1"/>
  <c r="X448" i="1"/>
  <c r="X464" i="1" s="1"/>
  <c r="U526" i="1"/>
  <c r="W465" i="1"/>
  <c r="F9" i="1"/>
  <c r="J9" i="1"/>
  <c r="X22" i="1"/>
  <c r="X23" i="1" s="1"/>
  <c r="W23" i="1"/>
  <c r="X26" i="1"/>
  <c r="X33" i="1" s="1"/>
  <c r="C526" i="1"/>
  <c r="W52" i="1"/>
  <c r="X56" i="1"/>
  <c r="X60" i="1" s="1"/>
  <c r="W60" i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200" i="1"/>
  <c r="L526" i="1"/>
  <c r="W223" i="1"/>
  <c r="X217" i="1"/>
  <c r="X223" i="1" s="1"/>
  <c r="W243" i="1"/>
  <c r="W246" i="1"/>
  <c r="X245" i="1"/>
  <c r="X246" i="1" s="1"/>
  <c r="W247" i="1"/>
  <c r="W254" i="1"/>
  <c r="X249" i="1"/>
  <c r="X253" i="1" s="1"/>
  <c r="W253" i="1"/>
  <c r="W265" i="1"/>
  <c r="X309" i="1"/>
  <c r="X310" i="1" s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48" i="1"/>
  <c r="X361" i="1"/>
  <c r="W361" i="1"/>
  <c r="W367" i="1"/>
  <c r="W374" i="1"/>
  <c r="X369" i="1"/>
  <c r="X373" i="1" s="1"/>
  <c r="W373" i="1"/>
  <c r="X400" i="1"/>
  <c r="X388" i="1"/>
  <c r="S526" i="1"/>
  <c r="W400" i="1"/>
  <c r="X407" i="1"/>
  <c r="X404" i="1"/>
  <c r="W408" i="1"/>
  <c r="W418" i="1"/>
  <c r="T526" i="1"/>
  <c r="W424" i="1"/>
  <c r="X421" i="1"/>
  <c r="X423" i="1" s="1"/>
  <c r="W423" i="1"/>
  <c r="W479" i="1"/>
  <c r="W484" i="1"/>
  <c r="X481" i="1"/>
  <c r="X483" i="1" s="1"/>
  <c r="W507" i="1"/>
  <c r="W514" i="1"/>
  <c r="X509" i="1"/>
  <c r="X514" i="1" s="1"/>
  <c r="W515" i="1"/>
  <c r="F526" i="1"/>
  <c r="J526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W483" i="1"/>
  <c r="V526" i="1"/>
  <c r="W493" i="1"/>
  <c r="X488" i="1"/>
  <c r="X493" i="1" s="1"/>
  <c r="W494" i="1"/>
  <c r="W506" i="1"/>
  <c r="X502" i="1"/>
  <c r="X506" i="1" s="1"/>
  <c r="W520" i="1" l="1"/>
  <c r="X521" i="1"/>
  <c r="W516" i="1"/>
  <c r="W519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<sst xmlns="http://schemas.openxmlformats.org/spreadsheetml/2006/main" count="2224" uniqueCount="741">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</sst>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5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10</v>
      </c>
      <c r="W56" s="350">
        <f>IFERROR(IF(V56="",0,CEILING((V56/$H56),1)*$H56),"")</f>
        <v>10.8</v>
      </c>
      <c r="X56" s="36">
        <f>IFERROR(IF(W56=0,"",ROUNDUP(W56/H56,0)*0.02175),"")</f>
        <v>2.1749999999999999E-2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0.92592592592592582</v>
      </c>
      <c r="W60" s="351">
        <f>IFERROR(W56/H56,"0")+IFERROR(W57/H57,"0")+IFERROR(W58/H58,"0")+IFERROR(W59/H59,"0")</f>
        <v>1</v>
      </c>
      <c r="X60" s="351">
        <f>IFERROR(IF(X56="",0,X56),"0")+IFERROR(IF(X57="",0,X57),"0")+IFERROR(IF(X58="",0,X58),"0")+IFERROR(IF(X59="",0,X59),"0")</f>
        <v>2.1749999999999999E-2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10</v>
      </c>
      <c r="W61" s="351">
        <f>IFERROR(SUM(W56:W59),"0")</f>
        <v>10.8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37</v>
      </c>
      <c r="W66" s="350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26</v>
      </c>
      <c r="W68" s="350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40</v>
      </c>
      <c r="W70" s="350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9.2824074074074083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0.23924999999999999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103</v>
      </c>
      <c r="W85" s="351">
        <f>IFERROR(SUM(W64:W83),"0")</f>
        <v>122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79</v>
      </c>
      <c r="W106" s="350">
        <f t="shared" si="6"/>
        <v>84</v>
      </c>
      <c r="X106" s="36">
        <f>IFERROR(IF(W106=0,"",ROUNDUP(W106/H106,0)*0.02175),"")</f>
        <v>0.21749999999999997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9.4047619047619051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0.21749999999999997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79</v>
      </c>
      <c r="W116" s="351">
        <f>IFERROR(SUM(W105:W114),"0")</f>
        <v>84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38</v>
      </c>
      <c r="W121" s="350">
        <f t="shared" si="7"/>
        <v>42</v>
      </c>
      <c r="X121" s="36">
        <f>IFERROR(IF(W121=0,"",ROUNDUP(W121/H121,0)*0.02175),"")</f>
        <v>0.10874999999999999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4.5238095238095237</v>
      </c>
      <c r="W125" s="351">
        <f>IFERROR(W118/H118,"0")+IFERROR(W119/H119,"0")+IFERROR(W120/H120,"0")+IFERROR(W121/H121,"0")+IFERROR(W122/H122,"0")+IFERROR(W123/H123,"0")+IFERROR(W124/H124,"0")</f>
        <v>5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0.10874999999999999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38</v>
      </c>
      <c r="W126" s="351">
        <f>IFERROR(SUM(W118:W124),"0")</f>
        <v>42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120</v>
      </c>
      <c r="W130" s="350">
        <f>IFERROR(IF(V130="",0,CEILING((V130/$H130),1)*$H130),"")</f>
        <v>126</v>
      </c>
      <c r="X130" s="36">
        <f>IFERROR(IF(W130=0,"",ROUNDUP(W130/H130,0)*0.02175),"")</f>
        <v>0.32624999999999998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75</v>
      </c>
      <c r="W132" s="350">
        <f>IFERROR(IF(V132="",0,CEILING((V132/$H132),1)*$H132),"")</f>
        <v>75.600000000000009</v>
      </c>
      <c r="X132" s="36">
        <f>IFERROR(IF(W132=0,"",ROUNDUP(W132/H132,0)*0.00753),"")</f>
        <v>0.21084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42.063492063492063</v>
      </c>
      <c r="W133" s="351">
        <f>IFERROR(W129/H129,"0")+IFERROR(W130/H130,"0")+IFERROR(W131/H131,"0")+IFERROR(W132/H132,"0")</f>
        <v>43</v>
      </c>
      <c r="X133" s="351">
        <f>IFERROR(IF(X129="",0,X129),"0")+IFERROR(IF(X130="",0,X130),"0")+IFERROR(IF(X131="",0,X131),"0")+IFERROR(IF(X132="",0,X132),"0")</f>
        <v>0.53708999999999996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195</v>
      </c>
      <c r="W134" s="351">
        <f>IFERROR(SUM(W129:W132),"0")</f>
        <v>201.60000000000002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60</v>
      </c>
      <c r="W168" s="350">
        <f>IFERROR(IF(V168="",0,CEILING((V168/$H168),1)*$H168),"")</f>
        <v>64.800000000000011</v>
      </c>
      <c r="X168" s="36">
        <f>IFERROR(IF(W168=0,"",ROUNDUP(W168/H168,0)*0.00937),"")</f>
        <v>0.11244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11.111111111111111</v>
      </c>
      <c r="W172" s="351">
        <f>IFERROR(W168/H168,"0")+IFERROR(W169/H169,"0")+IFERROR(W170/H170,"0")+IFERROR(W171/H171,"0")</f>
        <v>12.000000000000002</v>
      </c>
      <c r="X172" s="351">
        <f>IFERROR(IF(X168="",0,X168),"0")+IFERROR(IF(X169="",0,X169),"0")+IFERROR(IF(X170="",0,X170),"0")+IFERROR(IF(X171="",0,X171),"0")</f>
        <v>0.11244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60</v>
      </c>
      <c r="W173" s="351">
        <f>IFERROR(SUM(W168:W171),"0")</f>
        <v>64.800000000000011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99</v>
      </c>
      <c r="W179" s="350">
        <f t="shared" si="9"/>
        <v>101.39999999999999</v>
      </c>
      <c r="X179" s="36">
        <f>IFERROR(IF(W179=0,"",ROUNDUP(W179/H179,0)*0.02175),"")</f>
        <v>0.28275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64</v>
      </c>
      <c r="W183" s="350">
        <f t="shared" si="9"/>
        <v>64.8</v>
      </c>
      <c r="X183" s="36">
        <f>IFERROR(IF(W183=0,"",ROUNDUP(W183/H183,0)*0.00753),"")</f>
        <v>0.20331000000000002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118</v>
      </c>
      <c r="W185" s="350">
        <f t="shared" si="9"/>
        <v>120</v>
      </c>
      <c r="X185" s="36">
        <f t="shared" ref="X185:X191" si="10">IFERROR(IF(W185=0,"",ROUNDUP(W185/H185,0)*0.00753),"")</f>
        <v>0.3765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80</v>
      </c>
      <c r="W187" s="350">
        <f t="shared" si="9"/>
        <v>81.599999999999994</v>
      </c>
      <c r="X187" s="36">
        <f t="shared" si="10"/>
        <v>0.25602000000000003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129</v>
      </c>
      <c r="W188" s="350">
        <f t="shared" si="9"/>
        <v>129.6</v>
      </c>
      <c r="X188" s="36">
        <f t="shared" si="10"/>
        <v>0.40662000000000004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122</v>
      </c>
      <c r="W190" s="350">
        <f t="shared" si="9"/>
        <v>122.39999999999999</v>
      </c>
      <c r="X190" s="36">
        <f t="shared" si="10"/>
        <v>0.38403000000000004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72</v>
      </c>
      <c r="W191" s="350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256.44230769230774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259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2.1351300000000002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684</v>
      </c>
      <c r="W193" s="351">
        <f>IFERROR(SUM(W175:W191),"0")</f>
        <v>691.8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24</v>
      </c>
      <c r="W197" s="350">
        <f>IFERROR(IF(V197="",0,CEILING((V197/$H197),1)*$H197),"")</f>
        <v>24</v>
      </c>
      <c r="X197" s="36">
        <f>IFERROR(IF(W197=0,"",ROUNDUP(W197/H197,0)*0.00753),"")</f>
        <v>7.5300000000000006E-2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107</v>
      </c>
      <c r="W198" s="350">
        <f>IFERROR(IF(V198="",0,CEILING((V198/$H198),1)*$H198),"")</f>
        <v>108</v>
      </c>
      <c r="X198" s="36">
        <f>IFERROR(IF(W198=0,"",ROUNDUP(W198/H198,0)*0.00753),"")</f>
        <v>0.33884999999999998</v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54.583333333333336</v>
      </c>
      <c r="W199" s="351">
        <f>IFERROR(W195/H195,"0")+IFERROR(W196/H196,"0")+IFERROR(W197/H197,"0")+IFERROR(W198/H198,"0")</f>
        <v>55</v>
      </c>
      <c r="X199" s="351">
        <f>IFERROR(IF(X195="",0,X195),"0")+IFERROR(IF(X196="",0,X196),"0")+IFERROR(IF(X197="",0,X197),"0")+IFERROR(IF(X198="",0,X198),"0")</f>
        <v>0.41415000000000002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131</v>
      </c>
      <c r="W200" s="351">
        <f>IFERROR(SUM(W195:W198),"0")</f>
        <v>132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27</v>
      </c>
      <c r="W249" s="350">
        <f>IFERROR(IF(V249="",0,CEILING((V249/$H249),1)*$H249),"")</f>
        <v>29.400000000000002</v>
      </c>
      <c r="X249" s="36">
        <f>IFERROR(IF(W249=0,"",ROUNDUP(W249/H249,0)*0.00753),"")</f>
        <v>5.271E-2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6.4285714285714279</v>
      </c>
      <c r="W253" s="351">
        <f>IFERROR(W249/H249,"0")+IFERROR(W250/H250,"0")+IFERROR(W251/H251,"0")+IFERROR(W252/H252,"0")</f>
        <v>7</v>
      </c>
      <c r="X253" s="351">
        <f>IFERROR(IF(X249="",0,X249),"0")+IFERROR(IF(X250="",0,X250),"0")+IFERROR(IF(X251="",0,X251),"0")+IFERROR(IF(X252="",0,X252),"0")</f>
        <v>5.271E-2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27</v>
      </c>
      <c r="W254" s="351">
        <f>IFERROR(SUM(W249:W252),"0")</f>
        <v>29.400000000000002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107</v>
      </c>
      <c r="W270" s="350">
        <f>IFERROR(IF(V270="",0,CEILING((V270/$H270),1)*$H270),"")</f>
        <v>109.2</v>
      </c>
      <c r="X270" s="36">
        <f>IFERROR(IF(W270=0,"",ROUNDUP(W270/H270,0)*0.02175),"")</f>
        <v>0.28275</v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12.738095238095237</v>
      </c>
      <c r="W271" s="351">
        <f>IFERROR(W268/H268,"0")+IFERROR(W269/H269,"0")+IFERROR(W270/H270,"0")</f>
        <v>13</v>
      </c>
      <c r="X271" s="351">
        <f>IFERROR(IF(X268="",0,X268),"0")+IFERROR(IF(X269="",0,X269),"0")+IFERROR(IF(X270="",0,X270),"0")</f>
        <v>0.28275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107</v>
      </c>
      <c r="W272" s="351">
        <f>IFERROR(SUM(W268:W270),"0")</f>
        <v>109.2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1994</v>
      </c>
      <c r="W330" s="350">
        <f t="shared" si="17"/>
        <v>1995</v>
      </c>
      <c r="X330" s="36">
        <f>IFERROR(IF(W330=0,"",ROUNDUP(W330/H330,0)*0.02175),"")</f>
        <v>2.8927499999999999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1393</v>
      </c>
      <c r="W332" s="350">
        <f t="shared" si="17"/>
        <v>1395</v>
      </c>
      <c r="X332" s="36">
        <f>IFERROR(IF(W332=0,"",ROUNDUP(W332/H332,0)*0.02175),"")</f>
        <v>2.0227499999999998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1080</v>
      </c>
      <c r="W334" s="350">
        <f t="shared" si="17"/>
        <v>1080</v>
      </c>
      <c r="X334" s="36">
        <f>IFERROR(IF(W334=0,"",ROUNDUP(W334/H334,0)*0.02175),"")</f>
        <v>1.5659999999999998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75</v>
      </c>
      <c r="W335" s="350">
        <f t="shared" si="17"/>
        <v>75</v>
      </c>
      <c r="X335" s="36">
        <f>IFERROR(IF(W335=0,"",ROUNDUP(W335/H335,0)*0.00937),"")</f>
        <v>0.14055000000000001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312.8</v>
      </c>
      <c r="W337" s="351">
        <f>IFERROR(W329/H329,"0")+IFERROR(W330/H330,"0")+IFERROR(W331/H331,"0")+IFERROR(W332/H332,"0")+IFERROR(W333/H333,"0")+IFERROR(W334/H334,"0")+IFERROR(W335/H335,"0")+IFERROR(W336/H336,"0")</f>
        <v>313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6.6220499999999998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4542</v>
      </c>
      <c r="W338" s="351">
        <f>IFERROR(SUM(W329:W336),"0")</f>
        <v>4545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1303</v>
      </c>
      <c r="W340" s="350">
        <f>IFERROR(IF(V340="",0,CEILING((V340/$H340),1)*$H340),"")</f>
        <v>1305</v>
      </c>
      <c r="X340" s="36">
        <f>IFERROR(IF(W340=0,"",ROUNDUP(W340/H340,0)*0.02175),"")</f>
        <v>1.8922499999999998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86.86666666666666</v>
      </c>
      <c r="W343" s="351">
        <f>IFERROR(W340/H340,"0")+IFERROR(W341/H341,"0")+IFERROR(W342/H342,"0")</f>
        <v>87</v>
      </c>
      <c r="X343" s="351">
        <f>IFERROR(IF(X340="",0,X340),"0")+IFERROR(IF(X341="",0,X341),"0")+IFERROR(IF(X342="",0,X342),"0")</f>
        <v>1.8922499999999998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1303</v>
      </c>
      <c r="W344" s="351">
        <f>IFERROR(SUM(W340:W342),"0")</f>
        <v>1305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10</v>
      </c>
      <c r="W347" s="350">
        <f>IFERROR(IF(V347="",0,CEILING((V347/$H347),1)*$H347),"")</f>
        <v>15.6</v>
      </c>
      <c r="X347" s="36">
        <f>IFERROR(IF(W347=0,"",ROUNDUP(W347/H347,0)*0.02175),"")</f>
        <v>4.3499999999999997E-2</v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1.2820512820512822</v>
      </c>
      <c r="W348" s="351">
        <f>IFERROR(W346/H346,"0")+IFERROR(W347/H347,"0")</f>
        <v>2</v>
      </c>
      <c r="X348" s="351">
        <f>IFERROR(IF(X346="",0,X346),"0")+IFERROR(IF(X347="",0,X347),"0")</f>
        <v>4.3499999999999997E-2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10</v>
      </c>
      <c r="W349" s="351">
        <f>IFERROR(SUM(W346:W347),"0")</f>
        <v>15.6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10</v>
      </c>
      <c r="W351" s="350">
        <f>IFERROR(IF(V351="",0,CEILING((V351/$H351),1)*$H351),"")</f>
        <v>15.6</v>
      </c>
      <c r="X351" s="36">
        <f>IFERROR(IF(W351=0,"",ROUNDUP(W351/H351,0)*0.02175),"")</f>
        <v>4.3499999999999997E-2</v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1.2820512820512822</v>
      </c>
      <c r="W352" s="351">
        <f>IFERROR(W351/H351,"0")</f>
        <v>2</v>
      </c>
      <c r="X352" s="351">
        <f>IFERROR(IF(X351="",0,X351),"0")</f>
        <v>4.3499999999999997E-2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10</v>
      </c>
      <c r="W353" s="351">
        <f>IFERROR(SUM(W351:W351),"0")</f>
        <v>15.6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236</v>
      </c>
      <c r="W369" s="350">
        <f>IFERROR(IF(V369="",0,CEILING((V369/$H369),1)*$H369),"")</f>
        <v>241.79999999999998</v>
      </c>
      <c r="X369" s="36">
        <f>IFERROR(IF(W369=0,"",ROUNDUP(W369/H369,0)*0.02175),"")</f>
        <v>0.6742499999999999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30.256410256410255</v>
      </c>
      <c r="W373" s="351">
        <f>IFERROR(W369/H369,"0")+IFERROR(W370/H370,"0")+IFERROR(W371/H371,"0")+IFERROR(W372/H372,"0")</f>
        <v>31</v>
      </c>
      <c r="X373" s="351">
        <f>IFERROR(IF(X369="",0,X369),"0")+IFERROR(IF(X370="",0,X370),"0")+IFERROR(IF(X371="",0,X371),"0")+IFERROR(IF(X372="",0,X372),"0")</f>
        <v>0.6742499999999999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236</v>
      </c>
      <c r="W374" s="351">
        <f>IFERROR(SUM(W369:W372),"0")</f>
        <v>241.79999999999998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83</v>
      </c>
      <c r="W387" s="350">
        <f t="shared" ref="W387:W399" si="18">IFERROR(IF(V387="",0,CEILING((V387/$H387),1)*$H387),"")</f>
        <v>84</v>
      </c>
      <c r="X387" s="36">
        <f>IFERROR(IF(W387=0,"",ROUNDUP(W387/H387,0)*0.00753),"")</f>
        <v>0.15060000000000001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34</v>
      </c>
      <c r="W389" s="350">
        <f t="shared" si="18"/>
        <v>37.800000000000004</v>
      </c>
      <c r="X389" s="36">
        <f>IFERROR(IF(W389=0,"",ROUNDUP(W389/H389,0)*0.00753),"")</f>
        <v>6.7769999999999997E-2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27.857142857142858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29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0.21837000000000001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117</v>
      </c>
      <c r="W401" s="351">
        <f>IFERROR(SUM(W387:W399),"0")</f>
        <v>121.80000000000001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249</v>
      </c>
      <c r="W426" s="350">
        <f t="shared" ref="W426:W432" si="20">IFERROR(IF(V426="",0,CEILING((V426/$H426),1)*$H426),"")</f>
        <v>252</v>
      </c>
      <c r="X426" s="36">
        <f>IFERROR(IF(W426=0,"",ROUNDUP(W426/H426,0)*0.00753),"")</f>
        <v>0.45180000000000003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59.285714285714285</v>
      </c>
      <c r="W433" s="351">
        <f>IFERROR(W426/H426,"0")+IFERROR(W427/H427,"0")+IFERROR(W428/H428,"0")+IFERROR(W429/H429,"0")+IFERROR(W430/H430,"0")+IFERROR(W431/H431,"0")+IFERROR(W432/H432,"0")</f>
        <v>60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0.45180000000000003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249</v>
      </c>
      <c r="W434" s="351">
        <f>IFERROR(SUM(W426:W432),"0")</f>
        <v>252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171</v>
      </c>
      <c r="W448" s="350">
        <f t="shared" si="21"/>
        <v>174.24</v>
      </c>
      <c r="X448" s="36">
        <f t="shared" si="22"/>
        <v>0.39468000000000003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80</v>
      </c>
      <c r="W452" s="350">
        <f t="shared" si="21"/>
        <v>84.48</v>
      </c>
      <c r="X452" s="36">
        <f t="shared" si="22"/>
        <v>0.19136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47.537878787878782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49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0.58604000000000001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251</v>
      </c>
      <c r="W465" s="351">
        <f>IFERROR(SUM(W446:W463),"0")</f>
        <v>258.72000000000003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192</v>
      </c>
      <c r="W467" s="350">
        <f>IFERROR(IF(V467="",0,CEILING((V467/$H467),1)*$H467),"")</f>
        <v>195.36</v>
      </c>
      <c r="X467" s="36">
        <f>IFERROR(IF(W467=0,"",ROUNDUP(W467/H467,0)*0.01196),"")</f>
        <v>0.44252000000000002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36.36363636363636</v>
      </c>
      <c r="W469" s="351">
        <f>IFERROR(W467/H467,"0")+IFERROR(W468/H468,"0")</f>
        <v>37</v>
      </c>
      <c r="X469" s="351">
        <f>IFERROR(IF(X467="",0,X467),"0")+IFERROR(IF(X468="",0,X468),"0")</f>
        <v>0.44252000000000002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192</v>
      </c>
      <c r="W470" s="351">
        <f>IFERROR(SUM(W467:W468),"0")</f>
        <v>195.36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129</v>
      </c>
      <c r="W472" s="350">
        <f t="shared" ref="W472:W477" si="24">IFERROR(IF(V472="",0,CEILING((V472/$H472),1)*$H472),"")</f>
        <v>132</v>
      </c>
      <c r="X472" s="36">
        <f>IFERROR(IF(W472=0,"",ROUNDUP(W472/H472,0)*0.01196),"")</f>
        <v>0.29899999999999999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140</v>
      </c>
      <c r="W474" s="350">
        <f t="shared" si="24"/>
        <v>142.56</v>
      </c>
      <c r="X474" s="36">
        <f>IFERROR(IF(W474=0,"",ROUNDUP(W474/H474,0)*0.01196),"")</f>
        <v>0.32291999999999998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50.946969696969695</v>
      </c>
      <c r="W478" s="351">
        <f>IFERROR(W472/H472,"0")+IFERROR(W473/H473,"0")+IFERROR(W474/H474,"0")+IFERROR(W475/H475,"0")+IFERROR(W476/H476,"0")+IFERROR(W477/H477,"0")</f>
        <v>52</v>
      </c>
      <c r="X478" s="351">
        <f>IFERROR(IF(X472="",0,X472),"0")+IFERROR(IF(X473="",0,X473),"0")+IFERROR(IF(X474="",0,X474),"0")+IFERROR(IF(X475="",0,X475),"0")+IFERROR(IF(X476="",0,X476),"0")+IFERROR(IF(X477="",0,X477),"0")</f>
        <v>0.62192000000000003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269</v>
      </c>
      <c r="W479" s="351">
        <f>IFERROR(SUM(W472:W477),"0")</f>
        <v>274.56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10</v>
      </c>
      <c r="W490" s="350">
        <f>IFERROR(IF(V490="",0,CEILING((V490/$H490),1)*$H490),"")</f>
        <v>12</v>
      </c>
      <c r="X490" s="36">
        <f>IFERROR(IF(W490=0,"",ROUNDUP(W490/H490,0)*0.02175),"")</f>
        <v>2.1749999999999999E-2</v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0.83333333333333337</v>
      </c>
      <c r="W493" s="351">
        <f>IFERROR(W488/H488,"0")+IFERROR(W489/H489,"0")+IFERROR(W490/H490,"0")+IFERROR(W491/H491,"0")+IFERROR(W492/H492,"0")</f>
        <v>1</v>
      </c>
      <c r="X493" s="351">
        <f>IFERROR(IF(X488="",0,X488),"0")+IFERROR(IF(X489="",0,X489),"0")+IFERROR(IF(X490="",0,X490),"0")+IFERROR(IF(X491="",0,X491),"0")+IFERROR(IF(X492="",0,X492),"0")</f>
        <v>2.1749999999999999E-2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10</v>
      </c>
      <c r="W494" s="351">
        <f>IFERROR(SUM(W488:W492),"0")</f>
        <v>12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8623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8725.0400000000009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9025.2109551559552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9133.5780000000013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15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9375.2109551559552</v>
      </c>
      <c r="W519" s="351">
        <f>GrossWeightTotalR+PalletQtyTotalR*25</f>
        <v>9508.5780000000013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1062.8156704406706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1079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15.739470000000001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10.8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248</v>
      </c>
      <c r="F526" s="46">
        <f>IFERROR(W129*1,"0")+IFERROR(W130*1,"0")+IFERROR(W131*1,"0")+IFERROR(W132*1,"0")</f>
        <v>201.60000000000002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888.6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138.6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5881.2000000000007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241.79999999999998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121.80000000000001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252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728.6400000000001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12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