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2,24 Сочи ПОКОМ КИ\"/>
    </mc:Choice>
  </mc:AlternateContent>
  <xr:revisionPtr revIDLastSave="0" documentId="13_ncr:1_{F760D19D-00D2-4C62-AEE6-F8DC97ED99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Sheet!$A$3:$Z$89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7" i="1" l="1"/>
  <c r="E77" i="1"/>
  <c r="O7" i="1" l="1"/>
  <c r="P7" i="1" s="1"/>
  <c r="O8" i="1"/>
  <c r="P8" i="1" s="1"/>
  <c r="O9" i="1"/>
  <c r="P9" i="1" s="1"/>
  <c r="O10" i="1"/>
  <c r="O11" i="1"/>
  <c r="O12" i="1"/>
  <c r="O13" i="1"/>
  <c r="P13" i="1" s="1"/>
  <c r="O14" i="1"/>
  <c r="O15" i="1"/>
  <c r="P15" i="1" s="1"/>
  <c r="O16" i="1"/>
  <c r="P16" i="1" s="1"/>
  <c r="O17" i="1"/>
  <c r="O18" i="1"/>
  <c r="O19" i="1"/>
  <c r="O20" i="1"/>
  <c r="O21" i="1"/>
  <c r="P21" i="1" s="1"/>
  <c r="O22" i="1"/>
  <c r="O23" i="1"/>
  <c r="O24" i="1"/>
  <c r="P24" i="1" s="1"/>
  <c r="O25" i="1"/>
  <c r="O26" i="1"/>
  <c r="O27" i="1"/>
  <c r="O28" i="1"/>
  <c r="P28" i="1" s="1"/>
  <c r="O29" i="1"/>
  <c r="P29" i="1" s="1"/>
  <c r="O30" i="1"/>
  <c r="P30" i="1" s="1"/>
  <c r="O31" i="1"/>
  <c r="O32" i="1"/>
  <c r="O33" i="1"/>
  <c r="O34" i="1"/>
  <c r="P34" i="1" s="1"/>
  <c r="O35" i="1"/>
  <c r="P35" i="1" s="1"/>
  <c r="O36" i="1"/>
  <c r="O37" i="1"/>
  <c r="O38" i="1"/>
  <c r="P38" i="1" s="1"/>
  <c r="O39" i="1"/>
  <c r="O40" i="1"/>
  <c r="O41" i="1"/>
  <c r="O42" i="1"/>
  <c r="P42" i="1" s="1"/>
  <c r="O43" i="1"/>
  <c r="O44" i="1"/>
  <c r="P44" i="1" s="1"/>
  <c r="O45" i="1"/>
  <c r="P45" i="1" s="1"/>
  <c r="O46" i="1"/>
  <c r="O47" i="1"/>
  <c r="O48" i="1"/>
  <c r="P48" i="1" s="1"/>
  <c r="O49" i="1"/>
  <c r="O50" i="1"/>
  <c r="P50" i="1" s="1"/>
  <c r="O51" i="1"/>
  <c r="O52" i="1"/>
  <c r="P52" i="1" s="1"/>
  <c r="O53" i="1"/>
  <c r="O54" i="1"/>
  <c r="P54" i="1" s="1"/>
  <c r="O55" i="1"/>
  <c r="P55" i="1" s="1"/>
  <c r="O56" i="1"/>
  <c r="P56" i="1" s="1"/>
  <c r="O57" i="1"/>
  <c r="P57" i="1" s="1"/>
  <c r="O58" i="1"/>
  <c r="O59" i="1"/>
  <c r="O60" i="1"/>
  <c r="O61" i="1"/>
  <c r="O62" i="1"/>
  <c r="O63" i="1"/>
  <c r="O64" i="1"/>
  <c r="O65" i="1"/>
  <c r="O66" i="1"/>
  <c r="P66" i="1" s="1"/>
  <c r="O67" i="1"/>
  <c r="P67" i="1" s="1"/>
  <c r="O68" i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O77" i="1"/>
  <c r="P77" i="1" s="1"/>
  <c r="Z77" i="1" s="1"/>
  <c r="O78" i="1"/>
  <c r="O79" i="1"/>
  <c r="P79" i="1" s="1"/>
  <c r="O80" i="1"/>
  <c r="O81" i="1"/>
  <c r="O82" i="1"/>
  <c r="P82" i="1" s="1"/>
  <c r="Z82" i="1" s="1"/>
  <c r="O83" i="1"/>
  <c r="O84" i="1"/>
  <c r="O85" i="1"/>
  <c r="O86" i="1"/>
  <c r="O87" i="1"/>
  <c r="O88" i="1"/>
  <c r="O89" i="1"/>
  <c r="O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8" i="1"/>
  <c r="Z79" i="1"/>
  <c r="Z80" i="1"/>
  <c r="Z81" i="1"/>
  <c r="Z83" i="1"/>
  <c r="Z84" i="1"/>
  <c r="Z85" i="1"/>
  <c r="Z86" i="1"/>
  <c r="Z87" i="1"/>
  <c r="Z88" i="1"/>
  <c r="Z89" i="1"/>
  <c r="T89" i="1" l="1"/>
  <c r="S89" i="1"/>
  <c r="T87" i="1"/>
  <c r="S87" i="1"/>
  <c r="T85" i="1"/>
  <c r="S85" i="1"/>
  <c r="T83" i="1"/>
  <c r="S83" i="1"/>
  <c r="T81" i="1"/>
  <c r="S81" i="1"/>
  <c r="T79" i="1"/>
  <c r="S79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S53" i="1"/>
  <c r="T51" i="1"/>
  <c r="S51" i="1"/>
  <c r="T49" i="1"/>
  <c r="S49" i="1"/>
  <c r="T47" i="1"/>
  <c r="S47" i="1"/>
  <c r="T45" i="1"/>
  <c r="S45" i="1"/>
  <c r="T43" i="1"/>
  <c r="S43" i="1"/>
  <c r="T41" i="1"/>
  <c r="S41" i="1"/>
  <c r="T39" i="1"/>
  <c r="S39" i="1"/>
  <c r="T37" i="1"/>
  <c r="S37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T6" i="1"/>
  <c r="T88" i="1"/>
  <c r="S88" i="1"/>
  <c r="T86" i="1"/>
  <c r="S86" i="1"/>
  <c r="T84" i="1"/>
  <c r="S84" i="1"/>
  <c r="T82" i="1"/>
  <c r="S82" i="1"/>
  <c r="T80" i="1"/>
  <c r="S80" i="1"/>
  <c r="T78" i="1"/>
  <c r="S78" i="1"/>
  <c r="T76" i="1"/>
  <c r="S76" i="1"/>
  <c r="T74" i="1"/>
  <c r="S74" i="1"/>
  <c r="T72" i="1"/>
  <c r="S72" i="1"/>
  <c r="T70" i="1"/>
  <c r="S70" i="1"/>
  <c r="T68" i="1"/>
  <c r="S68" i="1"/>
  <c r="T66" i="1"/>
  <c r="S66" i="1"/>
  <c r="T64" i="1"/>
  <c r="S64" i="1"/>
  <c r="T62" i="1"/>
  <c r="S62" i="1"/>
  <c r="T60" i="1"/>
  <c r="S60" i="1"/>
  <c r="T58" i="1"/>
  <c r="S58" i="1"/>
  <c r="T56" i="1"/>
  <c r="S56" i="1"/>
  <c r="T54" i="1"/>
  <c r="S54" i="1"/>
  <c r="T52" i="1"/>
  <c r="S52" i="1"/>
  <c r="T50" i="1"/>
  <c r="S50" i="1"/>
  <c r="T48" i="1"/>
  <c r="S48" i="1"/>
  <c r="T46" i="1"/>
  <c r="S46" i="1"/>
  <c r="T44" i="1"/>
  <c r="S44" i="1"/>
  <c r="T42" i="1"/>
  <c r="S42" i="1"/>
  <c r="T40" i="1"/>
  <c r="S40" i="1"/>
  <c r="T38" i="1"/>
  <c r="S38" i="1"/>
  <c r="T36" i="1"/>
  <c r="S36" i="1"/>
  <c r="T34" i="1"/>
  <c r="S34" i="1"/>
  <c r="T32" i="1"/>
  <c r="S32" i="1"/>
  <c r="T30" i="1"/>
  <c r="S30" i="1"/>
  <c r="T28" i="1"/>
  <c r="S28" i="1"/>
  <c r="T26" i="1"/>
  <c r="S26" i="1"/>
  <c r="T24" i="1"/>
  <c r="S24" i="1"/>
  <c r="T22" i="1"/>
  <c r="S22" i="1"/>
  <c r="T20" i="1"/>
  <c r="S20" i="1"/>
  <c r="T18" i="1"/>
  <c r="S18" i="1"/>
  <c r="T16" i="1"/>
  <c r="S16" i="1"/>
  <c r="T14" i="1"/>
  <c r="S14" i="1"/>
  <c r="T12" i="1"/>
  <c r="S12" i="1"/>
  <c r="T10" i="1"/>
  <c r="S10" i="1"/>
  <c r="T8" i="1"/>
  <c r="S8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P5" i="1"/>
  <c r="O5" i="1"/>
  <c r="N5" i="1"/>
  <c r="M5" i="1"/>
  <c r="L5" i="1"/>
  <c r="J5" i="1"/>
  <c r="F5" i="1"/>
  <c r="E5" i="1"/>
  <c r="S6" i="1" l="1"/>
  <c r="Z6" i="1"/>
  <c r="Z5" i="1" s="1"/>
  <c r="K5" i="1"/>
</calcChain>
</file>

<file path=xl/sharedStrings.xml><?xml version="1.0" encoding="utf-8"?>
<sst xmlns="http://schemas.openxmlformats.org/spreadsheetml/2006/main" count="217" uniqueCount="122">
  <si>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</si>
  <si>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</si>
  <si>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</si>
  <si>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</si>
  <si>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</si>
  <si>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</si>
  <si>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</si>
  <si>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</si>
  <si>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</si>
  <si>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</si>
  <si>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</si>
  <si>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</si>
  <si>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</si>
  <si>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</si>
  <si>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</si>
  <si>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</si>
  <si>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</si>
  <si>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</si>
  <si>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</si>
  <si>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</si>
  <si>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</si>
  <si>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</si>
  <si>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</si>
  <si>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26,02,</t>
  </si>
  <si>
    <t>19,02,</t>
  </si>
  <si>
    <t>12,02,</t>
  </si>
  <si>
    <t>05,02,</t>
  </si>
  <si>
    <t>29,01,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</si>
  <si>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</si>
  <si>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</si>
  <si>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</si>
  <si>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</si>
  <si>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</si>
  <si>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</si>
  <si>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</si>
  <si>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</si>
  <si>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</si>
  <si>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</si>
  <si>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</si>
  <si>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</si>
  <si>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</si>
  <si>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</si>
  <si>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</si>
  <si>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</si>
  <si>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</si>
  <si>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</si>
  <si>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</si>
  <si>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</si>
  <si>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</si>
  <si>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</si>
  <si>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</si>
  <si>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>то же что и 412 (задвоенное СКЮ)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</si>
  <si>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</si>
  <si>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</si>
  <si>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</si>
  <si>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</si>
  <si>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</si>
  <si>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</si>
  <si>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</si>
  <si>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</si>
  <si>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</si>
  <si>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</si>
  <si>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</si>
  <si>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</si>
  <si>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</si>
  <si>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</si>
  <si>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</si>
  <si>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</si>
  <si>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</si>
  <si>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</si>
  <si>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</si>
  <si>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</si>
  <si>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</si>
  <si>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</si>
  <si>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</si>
  <si>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</si>
  <si>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</si>
  <si>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</si>
  <si>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>заказ обнулен филиалом 19,02,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</si>
  <si>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</si>
  <si>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</si>
  <si>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</si>
  <si>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</si>
  <si>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</si>
  <si>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</si>
  <si>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</si>
  <si>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</si>
  <si>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</si>
  <si>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</si>
  <si>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</si>
  <si>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</si>
  <si>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</si>
  <si>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</si>
  <si>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</si>
  <si>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</si>
  <si>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</si>
  <si>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</si>
  <si>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</si>
  <si>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</si>
  <si>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</si>
  <si>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</si>
  <si>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</si>
  <si>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</si>
  <si>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</si>
  <si>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</si>
  <si>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</si>
  <si>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</si>
  <si>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</si>
  <si>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</si>
  <si>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>новинка/ Химич согласовал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</si>
  <si>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</si>
  <si>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</si>
  <si>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</si>
  <si>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</si>
  <si>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</si>
  <si>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</si>
  <si>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</si>
  <si>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БОНУС_Колбаса вареная Филейская ТМ Вязанка ТС Классическая ВЕС  ПОКОМ</t>
  </si>
  <si>
    <t>БОНУС_Сосиски Сочинки с сочной грудинкой, МГС 0.4кг,   ПОКОМ</t>
  </si>
  <si>
    <t>согласовал Химич</t>
  </si>
  <si>
    <t>нет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</si>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</sst>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  <xf numFmtId="164" fontId="5" fillId="5" borderId="1" xfId="1" applyNumberFormat="1" applyFont="1" applyFill="1"/>
    <xf numFmtId="164" fontId="6" fillId="6" borderId="1" xfId="1" applyNumberFormat="1" applyFon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1"/>
  <sheetViews>
    <sheetView tabSelected="1" zoomScale="85" workbookViewId="0">
      <pane ySplit="5" topLeftCell="A6" activePane="bottomLeft" state="frozen"/>
      <selection pane="bottomLeft" activeCell="R11" sqref="R11"/>
    </sheetView>
  </sheetViews>
  <sheetFormatPr defaultRowHeight="15" x14ac:dyDescent="0.25"/>
  <cols>
    <col min="1" max="1" width="60" customWidth="1"/>
    <col min="2" max="2" width="3.28515625" customWidth="1"/>
    <col min="3" max="6" width="6.28515625" customWidth="1"/>
    <col min="7" max="7" width="6" style="8" customWidth="1"/>
    <col min="8" max="8" width="6" customWidth="1"/>
    <col min="9" max="9" width="1.28515625" customWidth="1"/>
    <col min="10" max="11" width="6.85546875" customWidth="1"/>
    <col min="12" max="13" width="1" customWidth="1"/>
    <col min="14" max="14" width="0.85546875" customWidth="1"/>
    <col min="15" max="17" width="6.85546875" customWidth="1"/>
    <col min="18" max="18" width="21.5703125" customWidth="1"/>
    <col min="19" max="20" width="5" customWidth="1"/>
    <col min="21" max="24" width="7.28515625" customWidth="1"/>
    <col min="25" max="25" width="32.5703125" customWidth="1"/>
    <col min="26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120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4057.2000000000003</v>
      </c>
      <c r="F5" s="4">
        <f>SUM(F6:F491)</f>
        <v>9085.4310000000023</v>
      </c>
      <c r="G5" s="6"/>
      <c r="H5" s="1"/>
      <c r="I5" s="1"/>
      <c r="J5" s="4">
        <f>SUM(J6:J491)</f>
        <v>4682.9260000000013</v>
      </c>
      <c r="K5" s="4">
        <f>SUM(K6:K491)</f>
        <v>-625.726</v>
      </c>
      <c r="L5" s="4">
        <f>SUM(L6:L491)</f>
        <v>0</v>
      </c>
      <c r="M5" s="4">
        <f>SUM(M6:M491)</f>
        <v>0</v>
      </c>
      <c r="N5" s="4">
        <f>SUM(N6:N491)</f>
        <v>0</v>
      </c>
      <c r="O5" s="4">
        <f>SUM(O6:O491)</f>
        <v>811.44000000000028</v>
      </c>
      <c r="P5" s="4">
        <f>SUM(P6:P491)</f>
        <v>3552.0882000000001</v>
      </c>
      <c r="Q5" s="4">
        <f>SUM(Q6:Q491)</f>
        <v>0</v>
      </c>
      <c r="R5" s="1"/>
      <c r="S5" s="1"/>
      <c r="T5" s="1"/>
      <c r="U5" s="4">
        <f>SUM(U6:U491)</f>
        <v>980.73139999999989</v>
      </c>
      <c r="V5" s="4">
        <f>SUM(V6:V491)</f>
        <v>888.31599999999992</v>
      </c>
      <c r="W5" s="4">
        <f>SUM(W6:W491)</f>
        <v>636.2819999999997</v>
      </c>
      <c r="X5" s="4">
        <f>SUM(X6:X491)</f>
        <v>1087.941</v>
      </c>
      <c r="Y5" s="1"/>
      <c r="Z5" s="4">
        <f>SUM(Z6:Z491)</f>
        <v>1937.9121999999995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28</v>
      </c>
      <c r="B6" s="1" t="s">
        <v>29</v>
      </c>
      <c r="C6" s="1"/>
      <c r="D6" s="1">
        <v>22.681000000000001</v>
      </c>
      <c r="E6" s="1">
        <v>2.774</v>
      </c>
      <c r="F6" s="1">
        <v>19.898</v>
      </c>
      <c r="G6" s="6">
        <v>1</v>
      </c>
      <c r="H6" s="1">
        <v>50</v>
      </c>
      <c r="I6" s="1"/>
      <c r="J6" s="1">
        <v>2.6</v>
      </c>
      <c r="K6" s="1">
        <f t="shared" ref="K6:K37" si="0">E6-J6</f>
        <v>0.17399999999999993</v>
      </c>
      <c r="L6" s="1"/>
      <c r="M6" s="1"/>
      <c r="N6" s="1"/>
      <c r="O6" s="1">
        <f>E6/5</f>
        <v>0.55479999999999996</v>
      </c>
      <c r="P6" s="5"/>
      <c r="Q6" s="5"/>
      <c r="R6" s="1"/>
      <c r="S6" s="1">
        <f>(F6+P6)/O6</f>
        <v>35.865176640230715</v>
      </c>
      <c r="T6" s="1">
        <f>F6/O6</f>
        <v>35.865176640230715</v>
      </c>
      <c r="U6" s="1">
        <v>0</v>
      </c>
      <c r="V6" s="1">
        <v>0.57599999999999996</v>
      </c>
      <c r="W6" s="1">
        <v>1.4119999999999999</v>
      </c>
      <c r="X6" s="1">
        <v>0.28799999999999998</v>
      </c>
      <c r="Y6" s="1"/>
      <c r="Z6" s="1">
        <f>P6*G6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30</v>
      </c>
      <c r="B7" s="1" t="s">
        <v>29</v>
      </c>
      <c r="C7" s="1">
        <v>29.366</v>
      </c>
      <c r="D7" s="1">
        <v>43.427</v>
      </c>
      <c r="E7" s="1">
        <v>31.62</v>
      </c>
      <c r="F7" s="1">
        <v>38.353000000000002</v>
      </c>
      <c r="G7" s="6">
        <v>1</v>
      </c>
      <c r="H7" s="1">
        <v>50</v>
      </c>
      <c r="I7" s="1"/>
      <c r="J7" s="1">
        <v>30.65</v>
      </c>
      <c r="K7" s="1">
        <f t="shared" si="0"/>
        <v>0.97000000000000242</v>
      </c>
      <c r="L7" s="1"/>
      <c r="M7" s="1"/>
      <c r="N7" s="1"/>
      <c r="O7" s="1">
        <f t="shared" ref="O7:O69" si="1">E7/5</f>
        <v>6.3239999999999998</v>
      </c>
      <c r="P7" s="5">
        <f t="shared" ref="P7:P25" si="2">14*O7-F7</f>
        <v>50.183</v>
      </c>
      <c r="Q7" s="5"/>
      <c r="R7" s="1"/>
      <c r="S7" s="1">
        <f t="shared" ref="S7:S70" si="3">(F7+P7)/O7</f>
        <v>14</v>
      </c>
      <c r="T7" s="1">
        <f t="shared" ref="T7:T70" si="4">F7/O7</f>
        <v>6.0646742567994947</v>
      </c>
      <c r="U7" s="1">
        <v>5.0340000000000007</v>
      </c>
      <c r="V7" s="1">
        <v>4.5247999999999999</v>
      </c>
      <c r="W7" s="1">
        <v>4.8719999999999999</v>
      </c>
      <c r="X7" s="1">
        <v>7.2262000000000004</v>
      </c>
      <c r="Y7" s="1"/>
      <c r="Z7" s="1">
        <f>P7*G7</f>
        <v>50.183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31</v>
      </c>
      <c r="B8" s="1" t="s">
        <v>29</v>
      </c>
      <c r="C8" s="1"/>
      <c r="D8" s="1">
        <v>26.096</v>
      </c>
      <c r="E8" s="1">
        <v>7.7309999999999999</v>
      </c>
      <c r="F8" s="1">
        <v>15.987</v>
      </c>
      <c r="G8" s="6">
        <v>1</v>
      </c>
      <c r="H8" s="1">
        <v>45</v>
      </c>
      <c r="I8" s="1"/>
      <c r="J8" s="1">
        <v>6.5</v>
      </c>
      <c r="K8" s="1">
        <f t="shared" si="0"/>
        <v>1.2309999999999999</v>
      </c>
      <c r="L8" s="1"/>
      <c r="M8" s="1"/>
      <c r="N8" s="1"/>
      <c r="O8" s="1">
        <f t="shared" si="1"/>
        <v>1.5462</v>
      </c>
      <c r="P8" s="5">
        <f t="shared" si="2"/>
        <v>5.6597999999999988</v>
      </c>
      <c r="Q8" s="5"/>
      <c r="R8" s="1"/>
      <c r="S8" s="1">
        <f t="shared" si="3"/>
        <v>14</v>
      </c>
      <c r="T8" s="1">
        <f t="shared" si="4"/>
        <v>10.339542103220799</v>
      </c>
      <c r="U8" s="1">
        <v>0</v>
      </c>
      <c r="V8" s="1">
        <v>3.1840000000000002</v>
      </c>
      <c r="W8" s="1">
        <v>0.88819999999999999</v>
      </c>
      <c r="X8" s="1">
        <v>0.61219999999999997</v>
      </c>
      <c r="Y8" s="1"/>
      <c r="Z8" s="1">
        <f>P8*G8</f>
        <v>5.6597999999999988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32</v>
      </c>
      <c r="B9" s="1" t="s">
        <v>33</v>
      </c>
      <c r="C9" s="1"/>
      <c r="D9" s="1">
        <v>178</v>
      </c>
      <c r="E9" s="1">
        <v>50</v>
      </c>
      <c r="F9" s="1">
        <v>117</v>
      </c>
      <c r="G9" s="6">
        <v>0.5</v>
      </c>
      <c r="H9" s="1">
        <v>50</v>
      </c>
      <c r="I9" s="1"/>
      <c r="J9" s="1">
        <v>60</v>
      </c>
      <c r="K9" s="1">
        <f t="shared" si="0"/>
        <v>-10</v>
      </c>
      <c r="L9" s="1"/>
      <c r="M9" s="1"/>
      <c r="N9" s="1"/>
      <c r="O9" s="1">
        <f t="shared" si="1"/>
        <v>10</v>
      </c>
      <c r="P9" s="5">
        <f t="shared" si="2"/>
        <v>23</v>
      </c>
      <c r="Q9" s="5"/>
      <c r="R9" s="1"/>
      <c r="S9" s="1">
        <f t="shared" si="3"/>
        <v>14</v>
      </c>
      <c r="T9" s="1">
        <f t="shared" si="4"/>
        <v>11.7</v>
      </c>
      <c r="U9" s="1">
        <v>15</v>
      </c>
      <c r="V9" s="1">
        <v>15.8</v>
      </c>
      <c r="W9" s="1">
        <v>3.8</v>
      </c>
      <c r="X9" s="1">
        <v>23</v>
      </c>
      <c r="Y9" s="1"/>
      <c r="Z9" s="1">
        <f>P9*G9</f>
        <v>11.5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34</v>
      </c>
      <c r="B10" s="1" t="s">
        <v>33</v>
      </c>
      <c r="C10" s="1"/>
      <c r="D10" s="1">
        <v>1084</v>
      </c>
      <c r="E10" s="1">
        <v>226</v>
      </c>
      <c r="F10" s="1">
        <v>809</v>
      </c>
      <c r="G10" s="6">
        <v>0.4</v>
      </c>
      <c r="H10" s="1">
        <v>50</v>
      </c>
      <c r="I10" s="1"/>
      <c r="J10" s="1">
        <v>251</v>
      </c>
      <c r="K10" s="1">
        <f t="shared" si="0"/>
        <v>-25</v>
      </c>
      <c r="L10" s="1"/>
      <c r="M10" s="1"/>
      <c r="N10" s="1"/>
      <c r="O10" s="1">
        <f t="shared" si="1"/>
        <v>45.2</v>
      </c>
      <c r="P10" s="5"/>
      <c r="Q10" s="5"/>
      <c r="R10" s="1"/>
      <c r="S10" s="1">
        <f t="shared" si="3"/>
        <v>17.898230088495573</v>
      </c>
      <c r="T10" s="1">
        <f t="shared" si="4"/>
        <v>17.898230088495573</v>
      </c>
      <c r="U10" s="1">
        <v>69.599999999999994</v>
      </c>
      <c r="V10" s="1">
        <v>62</v>
      </c>
      <c r="W10" s="1">
        <v>37.200000000000003</v>
      </c>
      <c r="X10" s="1">
        <v>83.8</v>
      </c>
      <c r="Y10" s="1"/>
      <c r="Z10" s="1">
        <f>P10*G10</f>
        <v>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35</v>
      </c>
      <c r="B11" s="1" t="s">
        <v>33</v>
      </c>
      <c r="C11" s="1"/>
      <c r="D11" s="1">
        <v>12</v>
      </c>
      <c r="E11" s="1">
        <v>-1</v>
      </c>
      <c r="F11" s="1">
        <v>12</v>
      </c>
      <c r="G11" s="6">
        <v>0.5</v>
      </c>
      <c r="H11" s="1">
        <v>31</v>
      </c>
      <c r="I11" s="1"/>
      <c r="J11" s="1"/>
      <c r="K11" s="1">
        <f t="shared" si="0"/>
        <v>-1</v>
      </c>
      <c r="L11" s="1"/>
      <c r="M11" s="1"/>
      <c r="N11" s="1"/>
      <c r="O11" s="1">
        <f t="shared" si="1"/>
        <v>-0.2</v>
      </c>
      <c r="P11" s="5"/>
      <c r="Q11" s="5"/>
      <c r="R11" s="1"/>
      <c r="S11" s="1">
        <f t="shared" si="3"/>
        <v>-60</v>
      </c>
      <c r="T11" s="1">
        <f t="shared" si="4"/>
        <v>-60</v>
      </c>
      <c r="U11" s="1">
        <v>1.4</v>
      </c>
      <c r="V11" s="1">
        <v>0.6</v>
      </c>
      <c r="W11" s="1">
        <v>0.4</v>
      </c>
      <c r="X11" s="1">
        <v>0.8</v>
      </c>
      <c r="Y11" s="1"/>
      <c r="Z11" s="1">
        <f>P11*G11</f>
        <v>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36</v>
      </c>
      <c r="B12" s="1" t="s">
        <v>33</v>
      </c>
      <c r="C12" s="1">
        <v>18</v>
      </c>
      <c r="D12" s="1">
        <v>781</v>
      </c>
      <c r="E12" s="1">
        <v>203</v>
      </c>
      <c r="F12" s="1">
        <v>566</v>
      </c>
      <c r="G12" s="6">
        <v>0.45</v>
      </c>
      <c r="H12" s="1">
        <v>45</v>
      </c>
      <c r="I12" s="1"/>
      <c r="J12" s="1">
        <v>206</v>
      </c>
      <c r="K12" s="1">
        <f t="shared" si="0"/>
        <v>-3</v>
      </c>
      <c r="L12" s="1"/>
      <c r="M12" s="1"/>
      <c r="N12" s="1"/>
      <c r="O12" s="1">
        <f t="shared" si="1"/>
        <v>40.6</v>
      </c>
      <c r="P12" s="5"/>
      <c r="Q12" s="5"/>
      <c r="R12" s="1"/>
      <c r="S12" s="1">
        <f t="shared" si="3"/>
        <v>13.940886699507388</v>
      </c>
      <c r="T12" s="1">
        <f t="shared" si="4"/>
        <v>13.940886699507388</v>
      </c>
      <c r="U12" s="1">
        <v>53.6</v>
      </c>
      <c r="V12" s="1">
        <v>45.6</v>
      </c>
      <c r="W12" s="1">
        <v>21</v>
      </c>
      <c r="X12" s="1">
        <v>65.400000000000006</v>
      </c>
      <c r="Y12" s="1"/>
      <c r="Z12" s="1">
        <f>P12*G12</f>
        <v>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37</v>
      </c>
      <c r="B13" s="1" t="s">
        <v>33</v>
      </c>
      <c r="C13" s="1"/>
      <c r="D13" s="1">
        <v>686</v>
      </c>
      <c r="E13" s="1">
        <v>197</v>
      </c>
      <c r="F13" s="1">
        <v>447</v>
      </c>
      <c r="G13" s="6">
        <v>0.45</v>
      </c>
      <c r="H13" s="1">
        <v>45</v>
      </c>
      <c r="I13" s="1"/>
      <c r="J13" s="1">
        <v>215</v>
      </c>
      <c r="K13" s="1">
        <f t="shared" si="0"/>
        <v>-18</v>
      </c>
      <c r="L13" s="1"/>
      <c r="M13" s="1"/>
      <c r="N13" s="1"/>
      <c r="O13" s="1">
        <f t="shared" si="1"/>
        <v>39.4</v>
      </c>
      <c r="P13" s="5">
        <f t="shared" si="2"/>
        <v>104.60000000000002</v>
      </c>
      <c r="Q13" s="5"/>
      <c r="R13" s="1"/>
      <c r="S13" s="1">
        <f t="shared" si="3"/>
        <v>14.000000000000002</v>
      </c>
      <c r="T13" s="1">
        <f t="shared" si="4"/>
        <v>11.345177664974619</v>
      </c>
      <c r="U13" s="1">
        <v>45.8</v>
      </c>
      <c r="V13" s="1">
        <v>51</v>
      </c>
      <c r="W13" s="1">
        <v>26.8</v>
      </c>
      <c r="X13" s="1">
        <v>46.8</v>
      </c>
      <c r="Y13" s="1"/>
      <c r="Z13" s="1">
        <f>P13*G13</f>
        <v>47.070000000000014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38</v>
      </c>
      <c r="B14" s="1" t="s">
        <v>33</v>
      </c>
      <c r="C14" s="1"/>
      <c r="D14" s="1">
        <v>36</v>
      </c>
      <c r="E14" s="1">
        <v>-4</v>
      </c>
      <c r="F14" s="1">
        <v>36</v>
      </c>
      <c r="G14" s="6">
        <v>0.5</v>
      </c>
      <c r="H14" s="1">
        <v>40</v>
      </c>
      <c r="I14" s="1"/>
      <c r="J14" s="1">
        <v>10</v>
      </c>
      <c r="K14" s="1">
        <f t="shared" si="0"/>
        <v>-14</v>
      </c>
      <c r="L14" s="1"/>
      <c r="M14" s="1"/>
      <c r="N14" s="1"/>
      <c r="O14" s="1">
        <f t="shared" si="1"/>
        <v>-0.8</v>
      </c>
      <c r="P14" s="5"/>
      <c r="Q14" s="5"/>
      <c r="R14" s="1"/>
      <c r="S14" s="1">
        <f t="shared" si="3"/>
        <v>-45</v>
      </c>
      <c r="T14" s="1">
        <f t="shared" si="4"/>
        <v>-45</v>
      </c>
      <c r="U14" s="1">
        <v>3.2</v>
      </c>
      <c r="V14" s="1">
        <v>-1</v>
      </c>
      <c r="W14" s="1">
        <v>1.8</v>
      </c>
      <c r="X14" s="1">
        <v>0.8</v>
      </c>
      <c r="Y14" s="1"/>
      <c r="Z14" s="1">
        <f>P14*G14</f>
        <v>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39</v>
      </c>
      <c r="B15" s="1" t="s">
        <v>33</v>
      </c>
      <c r="C15" s="1">
        <v>27</v>
      </c>
      <c r="D15" s="1">
        <v>11</v>
      </c>
      <c r="E15" s="1">
        <v>12</v>
      </c>
      <c r="F15" s="1">
        <v>9</v>
      </c>
      <c r="G15" s="6">
        <v>0.4</v>
      </c>
      <c r="H15" s="1">
        <v>50</v>
      </c>
      <c r="I15" s="1"/>
      <c r="J15" s="1">
        <v>20</v>
      </c>
      <c r="K15" s="1">
        <f t="shared" si="0"/>
        <v>-8</v>
      </c>
      <c r="L15" s="1"/>
      <c r="M15" s="1"/>
      <c r="N15" s="1"/>
      <c r="O15" s="1">
        <f t="shared" si="1"/>
        <v>2.4</v>
      </c>
      <c r="P15" s="5">
        <f t="shared" si="2"/>
        <v>24.6</v>
      </c>
      <c r="Q15" s="5"/>
      <c r="R15" s="1"/>
      <c r="S15" s="1">
        <f t="shared" si="3"/>
        <v>14.000000000000002</v>
      </c>
      <c r="T15" s="1">
        <f t="shared" si="4"/>
        <v>3.75</v>
      </c>
      <c r="U15" s="1">
        <v>2.4</v>
      </c>
      <c r="V15" s="1">
        <v>0.6</v>
      </c>
      <c r="W15" s="1">
        <v>2.6</v>
      </c>
      <c r="X15" s="1">
        <v>3.6</v>
      </c>
      <c r="Y15" s="1"/>
      <c r="Z15" s="1">
        <f>P15*G15</f>
        <v>9.8400000000000016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40</v>
      </c>
      <c r="B16" s="1" t="s">
        <v>33</v>
      </c>
      <c r="C16" s="1">
        <v>22</v>
      </c>
      <c r="D16" s="1">
        <v>30</v>
      </c>
      <c r="E16" s="1">
        <v>19</v>
      </c>
      <c r="F16" s="1">
        <v>33</v>
      </c>
      <c r="G16" s="6">
        <v>0.17</v>
      </c>
      <c r="H16" s="1">
        <v>180</v>
      </c>
      <c r="I16" s="1"/>
      <c r="J16" s="1">
        <v>19</v>
      </c>
      <c r="K16" s="1">
        <f t="shared" si="0"/>
        <v>0</v>
      </c>
      <c r="L16" s="1"/>
      <c r="M16" s="1"/>
      <c r="N16" s="1"/>
      <c r="O16" s="1">
        <f t="shared" si="1"/>
        <v>3.8</v>
      </c>
      <c r="P16" s="5">
        <f t="shared" si="2"/>
        <v>20.199999999999996</v>
      </c>
      <c r="Q16" s="5"/>
      <c r="R16" s="1"/>
      <c r="S16" s="1">
        <f t="shared" si="3"/>
        <v>14</v>
      </c>
      <c r="T16" s="1">
        <f t="shared" si="4"/>
        <v>8.6842105263157894</v>
      </c>
      <c r="U16" s="1">
        <v>3</v>
      </c>
      <c r="V16" s="1">
        <v>2.8</v>
      </c>
      <c r="W16" s="1">
        <v>3.8</v>
      </c>
      <c r="X16" s="1">
        <v>4.8</v>
      </c>
      <c r="Y16" s="1"/>
      <c r="Z16" s="1">
        <f>P16*G16</f>
        <v>3.4339999999999997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41</v>
      </c>
      <c r="B17" s="1" t="s">
        <v>33</v>
      </c>
      <c r="C17" s="1">
        <v>2</v>
      </c>
      <c r="D17" s="1">
        <v>18</v>
      </c>
      <c r="E17" s="1"/>
      <c r="F17" s="1">
        <v>18</v>
      </c>
      <c r="G17" s="6">
        <v>0.4</v>
      </c>
      <c r="H17" s="1">
        <v>50</v>
      </c>
      <c r="I17" s="1"/>
      <c r="J17" s="1"/>
      <c r="K17" s="1">
        <f t="shared" si="0"/>
        <v>0</v>
      </c>
      <c r="L17" s="1"/>
      <c r="M17" s="1"/>
      <c r="N17" s="1"/>
      <c r="O17" s="1">
        <f t="shared" si="1"/>
        <v>0</v>
      </c>
      <c r="P17" s="5"/>
      <c r="Q17" s="5"/>
      <c r="R17" s="1"/>
      <c r="S17" s="1" t="e">
        <f t="shared" si="3"/>
        <v>#DIV/0!</v>
      </c>
      <c r="T17" s="1" t="e">
        <f t="shared" si="4"/>
        <v>#DIV/0!</v>
      </c>
      <c r="U17" s="1">
        <v>1.6</v>
      </c>
      <c r="V17" s="1">
        <v>0</v>
      </c>
      <c r="W17" s="1">
        <v>-0.2</v>
      </c>
      <c r="X17" s="1">
        <v>1.2</v>
      </c>
      <c r="Y17" s="1"/>
      <c r="Z17" s="1">
        <f>P17*G17</f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42</v>
      </c>
      <c r="B18" s="1" t="s">
        <v>33</v>
      </c>
      <c r="C18" s="1">
        <v>-4</v>
      </c>
      <c r="D18" s="1">
        <v>31</v>
      </c>
      <c r="E18" s="1">
        <v>-1</v>
      </c>
      <c r="F18" s="1">
        <v>17</v>
      </c>
      <c r="G18" s="6">
        <v>0.45</v>
      </c>
      <c r="H18" s="1">
        <v>50</v>
      </c>
      <c r="I18" s="1"/>
      <c r="J18" s="1">
        <v>1</v>
      </c>
      <c r="K18" s="1">
        <f t="shared" si="0"/>
        <v>-2</v>
      </c>
      <c r="L18" s="1"/>
      <c r="M18" s="1"/>
      <c r="N18" s="1"/>
      <c r="O18" s="1">
        <f t="shared" si="1"/>
        <v>-0.2</v>
      </c>
      <c r="P18" s="5"/>
      <c r="Q18" s="5"/>
      <c r="R18" s="1"/>
      <c r="S18" s="1">
        <f t="shared" si="3"/>
        <v>-85</v>
      </c>
      <c r="T18" s="1">
        <f t="shared" si="4"/>
        <v>-85</v>
      </c>
      <c r="U18" s="1">
        <v>-1.2</v>
      </c>
      <c r="V18" s="1">
        <v>5.2</v>
      </c>
      <c r="W18" s="1">
        <v>1</v>
      </c>
      <c r="X18" s="1">
        <v>3.8</v>
      </c>
      <c r="Y18" s="1"/>
      <c r="Z18" s="1">
        <f>P18*G18</f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43</v>
      </c>
      <c r="B19" s="1" t="s">
        <v>33</v>
      </c>
      <c r="C19" s="1">
        <v>43</v>
      </c>
      <c r="D19" s="1">
        <v>140</v>
      </c>
      <c r="E19" s="1">
        <v>21</v>
      </c>
      <c r="F19" s="1">
        <v>63</v>
      </c>
      <c r="G19" s="6">
        <v>0.5</v>
      </c>
      <c r="H19" s="1">
        <v>60</v>
      </c>
      <c r="I19" s="1"/>
      <c r="J19" s="1">
        <v>23</v>
      </c>
      <c r="K19" s="1">
        <f t="shared" si="0"/>
        <v>-2</v>
      </c>
      <c r="L19" s="1"/>
      <c r="M19" s="1"/>
      <c r="N19" s="1"/>
      <c r="O19" s="1">
        <f t="shared" si="1"/>
        <v>4.2</v>
      </c>
      <c r="P19" s="5"/>
      <c r="Q19" s="5"/>
      <c r="R19" s="1"/>
      <c r="S19" s="1">
        <f t="shared" si="3"/>
        <v>15</v>
      </c>
      <c r="T19" s="1">
        <f t="shared" si="4"/>
        <v>15</v>
      </c>
      <c r="U19" s="1">
        <v>3.4</v>
      </c>
      <c r="V19" s="1">
        <v>27.2</v>
      </c>
      <c r="W19" s="1">
        <v>2.2000000000000002</v>
      </c>
      <c r="X19" s="1">
        <v>42.2</v>
      </c>
      <c r="Y19" s="1"/>
      <c r="Z19" s="1">
        <f>P19*G19</f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44</v>
      </c>
      <c r="B20" s="1" t="s">
        <v>33</v>
      </c>
      <c r="C20" s="1">
        <v>29</v>
      </c>
      <c r="D20" s="1">
        <v>20</v>
      </c>
      <c r="E20" s="1">
        <v>6</v>
      </c>
      <c r="F20" s="1">
        <v>36</v>
      </c>
      <c r="G20" s="6">
        <v>0.5</v>
      </c>
      <c r="H20" s="1">
        <v>55</v>
      </c>
      <c r="I20" s="1"/>
      <c r="J20" s="1">
        <v>15</v>
      </c>
      <c r="K20" s="1">
        <f t="shared" si="0"/>
        <v>-9</v>
      </c>
      <c r="L20" s="1"/>
      <c r="M20" s="1"/>
      <c r="N20" s="1"/>
      <c r="O20" s="1">
        <f t="shared" si="1"/>
        <v>1.2</v>
      </c>
      <c r="P20" s="5"/>
      <c r="Q20" s="5"/>
      <c r="R20" s="1"/>
      <c r="S20" s="1">
        <f t="shared" si="3"/>
        <v>30</v>
      </c>
      <c r="T20" s="1">
        <f t="shared" si="4"/>
        <v>30</v>
      </c>
      <c r="U20" s="1">
        <v>2.2000000000000002</v>
      </c>
      <c r="V20" s="1">
        <v>2.2000000000000002</v>
      </c>
      <c r="W20" s="1">
        <v>4.2</v>
      </c>
      <c r="X20" s="1">
        <v>0</v>
      </c>
      <c r="Y20" s="1"/>
      <c r="Z20" s="1">
        <f>P20*G20</f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45</v>
      </c>
      <c r="B21" s="1" t="s">
        <v>33</v>
      </c>
      <c r="C21" s="1">
        <v>7</v>
      </c>
      <c r="D21" s="1">
        <v>64</v>
      </c>
      <c r="E21" s="1">
        <v>25</v>
      </c>
      <c r="F21" s="1">
        <v>28</v>
      </c>
      <c r="G21" s="6">
        <v>0.3</v>
      </c>
      <c r="H21" s="1">
        <v>40</v>
      </c>
      <c r="I21" s="1"/>
      <c r="J21" s="1">
        <v>36</v>
      </c>
      <c r="K21" s="1">
        <f t="shared" si="0"/>
        <v>-11</v>
      </c>
      <c r="L21" s="1"/>
      <c r="M21" s="1"/>
      <c r="N21" s="1"/>
      <c r="O21" s="1">
        <f t="shared" si="1"/>
        <v>5</v>
      </c>
      <c r="P21" s="5">
        <f t="shared" si="2"/>
        <v>42</v>
      </c>
      <c r="Q21" s="5"/>
      <c r="R21" s="1"/>
      <c r="S21" s="1">
        <f t="shared" si="3"/>
        <v>14</v>
      </c>
      <c r="T21" s="1">
        <f t="shared" si="4"/>
        <v>5.6</v>
      </c>
      <c r="U21" s="1">
        <v>1.2</v>
      </c>
      <c r="V21" s="1">
        <v>4.2</v>
      </c>
      <c r="W21" s="1">
        <v>1.2</v>
      </c>
      <c r="X21" s="1">
        <v>4.2</v>
      </c>
      <c r="Y21" s="1"/>
      <c r="Z21" s="1">
        <f>P21*G21</f>
        <v>12.6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46</v>
      </c>
      <c r="B22" s="1" t="s">
        <v>33</v>
      </c>
      <c r="C22" s="1">
        <v>48</v>
      </c>
      <c r="D22" s="1">
        <v>50</v>
      </c>
      <c r="E22" s="1">
        <v>-4</v>
      </c>
      <c r="F22" s="1">
        <v>50</v>
      </c>
      <c r="G22" s="6">
        <v>0.5</v>
      </c>
      <c r="H22" s="1">
        <v>60</v>
      </c>
      <c r="I22" s="1"/>
      <c r="J22" s="1">
        <v>3</v>
      </c>
      <c r="K22" s="1">
        <f t="shared" si="0"/>
        <v>-7</v>
      </c>
      <c r="L22" s="1"/>
      <c r="M22" s="1"/>
      <c r="N22" s="1"/>
      <c r="O22" s="1">
        <f t="shared" si="1"/>
        <v>-0.8</v>
      </c>
      <c r="P22" s="5"/>
      <c r="Q22" s="5"/>
      <c r="R22" s="1"/>
      <c r="S22" s="1">
        <f t="shared" si="3"/>
        <v>-62.5</v>
      </c>
      <c r="T22" s="1">
        <f t="shared" si="4"/>
        <v>-62.5</v>
      </c>
      <c r="U22" s="1">
        <v>1</v>
      </c>
      <c r="V22" s="1">
        <v>3</v>
      </c>
      <c r="W22" s="1">
        <v>2.4</v>
      </c>
      <c r="X22" s="1">
        <v>3.8</v>
      </c>
      <c r="Y22" s="1"/>
      <c r="Z22" s="1">
        <f>P22*G22</f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47</v>
      </c>
      <c r="B23" s="1" t="s">
        <v>33</v>
      </c>
      <c r="C23" s="1"/>
      <c r="D23" s="1">
        <v>234</v>
      </c>
      <c r="E23" s="1">
        <v>30</v>
      </c>
      <c r="F23" s="1">
        <v>181</v>
      </c>
      <c r="G23" s="6">
        <v>0.35</v>
      </c>
      <c r="H23" s="1">
        <v>40</v>
      </c>
      <c r="I23" s="1"/>
      <c r="J23" s="1">
        <v>43</v>
      </c>
      <c r="K23" s="1">
        <f t="shared" si="0"/>
        <v>-13</v>
      </c>
      <c r="L23" s="1"/>
      <c r="M23" s="1"/>
      <c r="N23" s="1"/>
      <c r="O23" s="1">
        <f t="shared" si="1"/>
        <v>6</v>
      </c>
      <c r="P23" s="5"/>
      <c r="Q23" s="5"/>
      <c r="R23" s="1"/>
      <c r="S23" s="1">
        <f t="shared" si="3"/>
        <v>30.166666666666668</v>
      </c>
      <c r="T23" s="1">
        <f t="shared" si="4"/>
        <v>30.166666666666668</v>
      </c>
      <c r="U23" s="1">
        <v>-7.4</v>
      </c>
      <c r="V23" s="1">
        <v>10.4</v>
      </c>
      <c r="W23" s="1">
        <v>3.4</v>
      </c>
      <c r="X23" s="1">
        <v>11</v>
      </c>
      <c r="Y23" s="1"/>
      <c r="Z23" s="1">
        <f>P23*G23</f>
        <v>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48</v>
      </c>
      <c r="B24" s="1" t="s">
        <v>33</v>
      </c>
      <c r="C24" s="1">
        <v>30</v>
      </c>
      <c r="D24" s="1">
        <v>62</v>
      </c>
      <c r="E24" s="1">
        <v>28</v>
      </c>
      <c r="F24" s="1">
        <v>61</v>
      </c>
      <c r="G24" s="6">
        <v>0.17</v>
      </c>
      <c r="H24" s="1">
        <v>120</v>
      </c>
      <c r="I24" s="1"/>
      <c r="J24" s="1">
        <v>31</v>
      </c>
      <c r="K24" s="1">
        <f t="shared" si="0"/>
        <v>-3</v>
      </c>
      <c r="L24" s="1"/>
      <c r="M24" s="1"/>
      <c r="N24" s="1"/>
      <c r="O24" s="1">
        <f t="shared" si="1"/>
        <v>5.6</v>
      </c>
      <c r="P24" s="5">
        <f t="shared" si="2"/>
        <v>17.399999999999991</v>
      </c>
      <c r="Q24" s="5"/>
      <c r="R24" s="1"/>
      <c r="S24" s="1">
        <f t="shared" si="3"/>
        <v>14</v>
      </c>
      <c r="T24" s="1">
        <f t="shared" si="4"/>
        <v>10.892857142857144</v>
      </c>
      <c r="U24" s="1">
        <v>8.4</v>
      </c>
      <c r="V24" s="1">
        <v>4.8</v>
      </c>
      <c r="W24" s="1">
        <v>6.4</v>
      </c>
      <c r="X24" s="1">
        <v>9.8000000000000007</v>
      </c>
      <c r="Y24" s="1"/>
      <c r="Z24" s="1">
        <f>P24*G24</f>
        <v>2.9579999999999989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49</v>
      </c>
      <c r="B25" s="1" t="s">
        <v>33</v>
      </c>
      <c r="C25" s="1">
        <v>1</v>
      </c>
      <c r="D25" s="1">
        <v>42</v>
      </c>
      <c r="E25" s="1">
        <v>6</v>
      </c>
      <c r="F25" s="1">
        <v>37</v>
      </c>
      <c r="G25" s="6">
        <v>0.38</v>
      </c>
      <c r="H25" s="1">
        <v>40</v>
      </c>
      <c r="I25" s="1"/>
      <c r="J25" s="1">
        <v>8</v>
      </c>
      <c r="K25" s="1">
        <f t="shared" si="0"/>
        <v>-2</v>
      </c>
      <c r="L25" s="1"/>
      <c r="M25" s="1"/>
      <c r="N25" s="1"/>
      <c r="O25" s="1">
        <f t="shared" si="1"/>
        <v>1.2</v>
      </c>
      <c r="P25" s="5"/>
      <c r="Q25" s="5"/>
      <c r="R25" s="1"/>
      <c r="S25" s="1">
        <f t="shared" si="3"/>
        <v>30.833333333333336</v>
      </c>
      <c r="T25" s="1">
        <f t="shared" si="4"/>
        <v>30.833333333333336</v>
      </c>
      <c r="U25" s="1">
        <v>0.4</v>
      </c>
      <c r="V25" s="1">
        <v>3.2</v>
      </c>
      <c r="W25" s="1">
        <v>0</v>
      </c>
      <c r="X25" s="1">
        <v>0.8</v>
      </c>
      <c r="Y25" s="1"/>
      <c r="Z25" s="1">
        <f>P25*G25</f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50</v>
      </c>
      <c r="B26" s="1" t="s">
        <v>33</v>
      </c>
      <c r="C26" s="1">
        <v>-1</v>
      </c>
      <c r="D26" s="1"/>
      <c r="E26" s="14">
        <v>-4</v>
      </c>
      <c r="F26" s="12">
        <v>-7</v>
      </c>
      <c r="G26" s="6">
        <v>0</v>
      </c>
      <c r="H26" s="1" t="e">
        <v>#N/A</v>
      </c>
      <c r="I26" s="1"/>
      <c r="J26" s="1">
        <v>6</v>
      </c>
      <c r="K26" s="1">
        <f t="shared" si="0"/>
        <v>-10</v>
      </c>
      <c r="L26" s="1"/>
      <c r="M26" s="1"/>
      <c r="N26" s="1"/>
      <c r="O26" s="1">
        <f t="shared" si="1"/>
        <v>-0.8</v>
      </c>
      <c r="P26" s="5"/>
      <c r="Q26" s="5"/>
      <c r="R26" s="1"/>
      <c r="S26" s="1">
        <f t="shared" si="3"/>
        <v>8.75</v>
      </c>
      <c r="T26" s="1">
        <f t="shared" si="4"/>
        <v>8.75</v>
      </c>
      <c r="U26" s="1">
        <v>16.2</v>
      </c>
      <c r="V26" s="1">
        <v>-1.2</v>
      </c>
      <c r="W26" s="1">
        <v>29.8</v>
      </c>
      <c r="X26" s="1">
        <v>38.4</v>
      </c>
      <c r="Y26" s="15" t="s">
        <v>51</v>
      </c>
      <c r="Z26" s="1">
        <f>P26*G26</f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52</v>
      </c>
      <c r="B27" s="1" t="s">
        <v>33</v>
      </c>
      <c r="C27" s="1">
        <v>2</v>
      </c>
      <c r="D27" s="1">
        <v>366</v>
      </c>
      <c r="E27" s="1">
        <v>70</v>
      </c>
      <c r="F27" s="1">
        <v>277</v>
      </c>
      <c r="G27" s="6">
        <v>0.6</v>
      </c>
      <c r="H27" s="1">
        <v>40</v>
      </c>
      <c r="I27" s="1"/>
      <c r="J27" s="1">
        <v>84</v>
      </c>
      <c r="K27" s="1">
        <f t="shared" si="0"/>
        <v>-14</v>
      </c>
      <c r="L27" s="1"/>
      <c r="M27" s="1"/>
      <c r="N27" s="1"/>
      <c r="O27" s="1">
        <f t="shared" si="1"/>
        <v>14</v>
      </c>
      <c r="P27" s="5"/>
      <c r="Q27" s="5"/>
      <c r="R27" s="1"/>
      <c r="S27" s="1">
        <f t="shared" si="3"/>
        <v>19.785714285714285</v>
      </c>
      <c r="T27" s="1">
        <f t="shared" si="4"/>
        <v>19.785714285714285</v>
      </c>
      <c r="U27" s="1">
        <v>25</v>
      </c>
      <c r="V27" s="1">
        <v>23.2</v>
      </c>
      <c r="W27" s="1">
        <v>11.6</v>
      </c>
      <c r="X27" s="1">
        <v>23.8</v>
      </c>
      <c r="Y27" s="1"/>
      <c r="Z27" s="1">
        <f>P27*G27</f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53</v>
      </c>
      <c r="B28" s="1" t="s">
        <v>33</v>
      </c>
      <c r="C28" s="1"/>
      <c r="D28" s="1">
        <v>54</v>
      </c>
      <c r="E28" s="1">
        <v>19</v>
      </c>
      <c r="F28" s="1">
        <v>28</v>
      </c>
      <c r="G28" s="6">
        <v>0.35</v>
      </c>
      <c r="H28" s="1">
        <v>45</v>
      </c>
      <c r="I28" s="1"/>
      <c r="J28" s="1">
        <v>28</v>
      </c>
      <c r="K28" s="1">
        <f t="shared" si="0"/>
        <v>-9</v>
      </c>
      <c r="L28" s="1"/>
      <c r="M28" s="1"/>
      <c r="N28" s="1"/>
      <c r="O28" s="1">
        <f t="shared" si="1"/>
        <v>3.8</v>
      </c>
      <c r="P28" s="5">
        <f t="shared" ref="P27:P46" si="5">14*O28-F28</f>
        <v>25.199999999999996</v>
      </c>
      <c r="Q28" s="5"/>
      <c r="R28" s="1"/>
      <c r="S28" s="1">
        <f t="shared" si="3"/>
        <v>14</v>
      </c>
      <c r="T28" s="1">
        <f t="shared" si="4"/>
        <v>7.3684210526315796</v>
      </c>
      <c r="U28" s="1">
        <v>-8.1999999999999993</v>
      </c>
      <c r="V28" s="1">
        <v>1.6</v>
      </c>
      <c r="W28" s="1">
        <v>1.4</v>
      </c>
      <c r="X28" s="1">
        <v>6.4</v>
      </c>
      <c r="Y28" s="1"/>
      <c r="Z28" s="1">
        <f>P28*G28</f>
        <v>8.8199999999999985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54</v>
      </c>
      <c r="B29" s="1" t="s">
        <v>33</v>
      </c>
      <c r="C29" s="1"/>
      <c r="D29" s="1">
        <v>66</v>
      </c>
      <c r="E29" s="1">
        <v>31</v>
      </c>
      <c r="F29" s="1">
        <v>27</v>
      </c>
      <c r="G29" s="6">
        <v>0.35</v>
      </c>
      <c r="H29" s="1">
        <v>45</v>
      </c>
      <c r="I29" s="1"/>
      <c r="J29" s="1">
        <v>41</v>
      </c>
      <c r="K29" s="1">
        <f t="shared" si="0"/>
        <v>-10</v>
      </c>
      <c r="L29" s="1"/>
      <c r="M29" s="1"/>
      <c r="N29" s="1"/>
      <c r="O29" s="1">
        <f t="shared" si="1"/>
        <v>6.2</v>
      </c>
      <c r="P29" s="5">
        <f t="shared" si="5"/>
        <v>59.8</v>
      </c>
      <c r="Q29" s="5"/>
      <c r="R29" s="1"/>
      <c r="S29" s="1">
        <f t="shared" si="3"/>
        <v>14</v>
      </c>
      <c r="T29" s="1">
        <f t="shared" si="4"/>
        <v>4.354838709677419</v>
      </c>
      <c r="U29" s="1">
        <v>-6.4</v>
      </c>
      <c r="V29" s="1">
        <v>3.4</v>
      </c>
      <c r="W29" s="1">
        <v>0.6</v>
      </c>
      <c r="X29" s="1">
        <v>7.8</v>
      </c>
      <c r="Y29" s="1"/>
      <c r="Z29" s="1">
        <f>P29*G29</f>
        <v>20.929999999999996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55</v>
      </c>
      <c r="B30" s="1" t="s">
        <v>33</v>
      </c>
      <c r="C30" s="1">
        <v>2</v>
      </c>
      <c r="D30" s="1">
        <v>130</v>
      </c>
      <c r="E30" s="1">
        <v>51</v>
      </c>
      <c r="F30" s="1">
        <v>65</v>
      </c>
      <c r="G30" s="6">
        <v>0.35</v>
      </c>
      <c r="H30" s="1">
        <v>45</v>
      </c>
      <c r="I30" s="1"/>
      <c r="J30" s="1">
        <v>55</v>
      </c>
      <c r="K30" s="1">
        <f t="shared" si="0"/>
        <v>-4</v>
      </c>
      <c r="L30" s="1"/>
      <c r="M30" s="1"/>
      <c r="N30" s="1"/>
      <c r="O30" s="1">
        <f t="shared" si="1"/>
        <v>10.199999999999999</v>
      </c>
      <c r="P30" s="5">
        <f t="shared" si="5"/>
        <v>77.799999999999983</v>
      </c>
      <c r="Q30" s="5"/>
      <c r="R30" s="1"/>
      <c r="S30" s="1">
        <f t="shared" si="3"/>
        <v>14</v>
      </c>
      <c r="T30" s="1">
        <f t="shared" si="4"/>
        <v>6.3725490196078436</v>
      </c>
      <c r="U30" s="1">
        <v>-0.2</v>
      </c>
      <c r="V30" s="1">
        <v>12.4</v>
      </c>
      <c r="W30" s="1">
        <v>-1.4</v>
      </c>
      <c r="X30" s="1">
        <v>11</v>
      </c>
      <c r="Y30" s="1"/>
      <c r="Z30" s="1">
        <f>P30*G30</f>
        <v>27.229999999999993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56</v>
      </c>
      <c r="B31" s="1" t="s">
        <v>29</v>
      </c>
      <c r="C31" s="1"/>
      <c r="D31" s="1">
        <v>359.49599999999998</v>
      </c>
      <c r="E31" s="1">
        <v>44.161999999999999</v>
      </c>
      <c r="F31" s="1">
        <v>306.93299999999999</v>
      </c>
      <c r="G31" s="6">
        <v>1</v>
      </c>
      <c r="H31" s="1">
        <v>50</v>
      </c>
      <c r="I31" s="1"/>
      <c r="J31" s="1">
        <v>70.082999999999998</v>
      </c>
      <c r="K31" s="1">
        <f t="shared" si="0"/>
        <v>-25.920999999999999</v>
      </c>
      <c r="L31" s="1"/>
      <c r="M31" s="1"/>
      <c r="N31" s="1"/>
      <c r="O31" s="1">
        <f t="shared" si="1"/>
        <v>8.8323999999999998</v>
      </c>
      <c r="P31" s="16">
        <v>150</v>
      </c>
      <c r="Q31" s="5"/>
      <c r="R31" s="1"/>
      <c r="S31" s="1">
        <f t="shared" si="3"/>
        <v>51.733730356415016</v>
      </c>
      <c r="T31" s="1">
        <f t="shared" si="4"/>
        <v>34.750803858520904</v>
      </c>
      <c r="U31" s="1">
        <v>45.896000000000001</v>
      </c>
      <c r="V31" s="1">
        <v>24.976199999999999</v>
      </c>
      <c r="W31" s="1">
        <v>24.629200000000001</v>
      </c>
      <c r="X31" s="1">
        <v>27.677800000000001</v>
      </c>
      <c r="Y31" s="1"/>
      <c r="Z31" s="1">
        <f>P31*G31</f>
        <v>150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57</v>
      </c>
      <c r="B32" s="1" t="s">
        <v>29</v>
      </c>
      <c r="C32" s="1">
        <v>79.28</v>
      </c>
      <c r="D32" s="1">
        <v>397.48</v>
      </c>
      <c r="E32" s="1">
        <v>86.65</v>
      </c>
      <c r="F32" s="1">
        <v>332.65</v>
      </c>
      <c r="G32" s="6">
        <v>1</v>
      </c>
      <c r="H32" s="1">
        <v>60</v>
      </c>
      <c r="I32" s="1"/>
      <c r="J32" s="1">
        <v>98.29</v>
      </c>
      <c r="K32" s="1">
        <f t="shared" si="0"/>
        <v>-11.64</v>
      </c>
      <c r="L32" s="1"/>
      <c r="M32" s="1"/>
      <c r="N32" s="1"/>
      <c r="O32" s="1">
        <f t="shared" si="1"/>
        <v>17.330000000000002</v>
      </c>
      <c r="P32" s="16">
        <v>250</v>
      </c>
      <c r="Q32" s="5"/>
      <c r="R32" s="1"/>
      <c r="S32" s="1">
        <f t="shared" si="3"/>
        <v>33.620888632429306</v>
      </c>
      <c r="T32" s="1">
        <f t="shared" si="4"/>
        <v>19.195037507212923</v>
      </c>
      <c r="U32" s="1">
        <v>57.502000000000002</v>
      </c>
      <c r="V32" s="1">
        <v>25.116800000000001</v>
      </c>
      <c r="W32" s="1">
        <v>32.139400000000002</v>
      </c>
      <c r="X32" s="1">
        <v>41.852999999999987</v>
      </c>
      <c r="Y32" s="1"/>
      <c r="Z32" s="1">
        <f>P32*G32</f>
        <v>250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58</v>
      </c>
      <c r="B33" s="1" t="s">
        <v>29</v>
      </c>
      <c r="C33" s="1">
        <v>12.074999999999999</v>
      </c>
      <c r="D33" s="1"/>
      <c r="E33" s="1">
        <v>0.73299999999999998</v>
      </c>
      <c r="F33" s="1">
        <v>11.342000000000001</v>
      </c>
      <c r="G33" s="6">
        <v>1</v>
      </c>
      <c r="H33" s="1">
        <v>180</v>
      </c>
      <c r="I33" s="1"/>
      <c r="J33" s="1">
        <v>0.78</v>
      </c>
      <c r="K33" s="1">
        <f t="shared" si="0"/>
        <v>-4.7000000000000042E-2</v>
      </c>
      <c r="L33" s="1"/>
      <c r="M33" s="1"/>
      <c r="N33" s="1"/>
      <c r="O33" s="1">
        <f t="shared" si="1"/>
        <v>0.14660000000000001</v>
      </c>
      <c r="P33" s="5"/>
      <c r="Q33" s="5"/>
      <c r="R33" s="1"/>
      <c r="S33" s="1">
        <f t="shared" si="3"/>
        <v>77.366984993178718</v>
      </c>
      <c r="T33" s="1">
        <f t="shared" si="4"/>
        <v>77.366984993178718</v>
      </c>
      <c r="U33" s="1">
        <v>0.14799999999999999</v>
      </c>
      <c r="V33" s="1">
        <v>0.22339999999999999</v>
      </c>
      <c r="W33" s="1">
        <v>0.51619999999999999</v>
      </c>
      <c r="X33" s="1">
        <v>6.54E-2</v>
      </c>
      <c r="Y33" s="12" t="s">
        <v>59</v>
      </c>
      <c r="Z33" s="1">
        <f>P33*G33</f>
        <v>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60</v>
      </c>
      <c r="B34" s="1" t="s">
        <v>29</v>
      </c>
      <c r="C34" s="1">
        <v>36.72</v>
      </c>
      <c r="D34" s="1">
        <v>64.62</v>
      </c>
      <c r="E34" s="1">
        <v>36.380000000000003</v>
      </c>
      <c r="F34" s="1">
        <v>59.66</v>
      </c>
      <c r="G34" s="6">
        <v>1</v>
      </c>
      <c r="H34" s="1">
        <v>60</v>
      </c>
      <c r="I34" s="1"/>
      <c r="J34" s="1">
        <v>51.2</v>
      </c>
      <c r="K34" s="1">
        <f t="shared" si="0"/>
        <v>-14.82</v>
      </c>
      <c r="L34" s="1"/>
      <c r="M34" s="1"/>
      <c r="N34" s="1"/>
      <c r="O34" s="1">
        <f t="shared" si="1"/>
        <v>7.2760000000000007</v>
      </c>
      <c r="P34" s="5">
        <f t="shared" si="5"/>
        <v>42.204000000000008</v>
      </c>
      <c r="Q34" s="5"/>
      <c r="R34" s="1"/>
      <c r="S34" s="1">
        <f t="shared" si="3"/>
        <v>14</v>
      </c>
      <c r="T34" s="1">
        <f t="shared" si="4"/>
        <v>8.1995601979109392</v>
      </c>
      <c r="U34" s="1">
        <v>6.2240000000000002</v>
      </c>
      <c r="V34" s="1">
        <v>3.5274000000000001</v>
      </c>
      <c r="W34" s="1">
        <v>3.7848000000000002</v>
      </c>
      <c r="X34" s="1">
        <v>7.1480000000000006</v>
      </c>
      <c r="Y34" s="1"/>
      <c r="Z34" s="1">
        <f>P34*G34</f>
        <v>42.204000000000008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61</v>
      </c>
      <c r="B35" s="1" t="s">
        <v>29</v>
      </c>
      <c r="C35" s="1">
        <v>57.64</v>
      </c>
      <c r="D35" s="1">
        <v>94.084999999999994</v>
      </c>
      <c r="E35" s="1">
        <v>58.395000000000003</v>
      </c>
      <c r="F35" s="1">
        <v>89.885000000000005</v>
      </c>
      <c r="G35" s="6">
        <v>1</v>
      </c>
      <c r="H35" s="1">
        <v>60</v>
      </c>
      <c r="I35" s="1"/>
      <c r="J35" s="1">
        <v>62.5</v>
      </c>
      <c r="K35" s="1">
        <f t="shared" si="0"/>
        <v>-4.1049999999999969</v>
      </c>
      <c r="L35" s="1"/>
      <c r="M35" s="1"/>
      <c r="N35" s="1"/>
      <c r="O35" s="1">
        <f t="shared" si="1"/>
        <v>11.679</v>
      </c>
      <c r="P35" s="5">
        <f t="shared" si="5"/>
        <v>73.620999999999995</v>
      </c>
      <c r="Q35" s="5"/>
      <c r="R35" s="1"/>
      <c r="S35" s="1">
        <f t="shared" si="3"/>
        <v>14</v>
      </c>
      <c r="T35" s="1">
        <f t="shared" si="4"/>
        <v>7.6962924907954449</v>
      </c>
      <c r="U35" s="1">
        <v>10.256</v>
      </c>
      <c r="V35" s="1">
        <v>14.42</v>
      </c>
      <c r="W35" s="1">
        <v>12.208</v>
      </c>
      <c r="X35" s="1">
        <v>10.212</v>
      </c>
      <c r="Y35" s="1"/>
      <c r="Z35" s="1">
        <f>P35*G35</f>
        <v>73.620999999999995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62</v>
      </c>
      <c r="B36" s="1" t="s">
        <v>29</v>
      </c>
      <c r="C36" s="1">
        <v>0.45400000000000001</v>
      </c>
      <c r="D36" s="1">
        <v>37.941000000000003</v>
      </c>
      <c r="E36" s="1">
        <v>0.36599999999999999</v>
      </c>
      <c r="F36" s="1">
        <v>29.593</v>
      </c>
      <c r="G36" s="6">
        <v>1</v>
      </c>
      <c r="H36" s="1">
        <v>180</v>
      </c>
      <c r="I36" s="1"/>
      <c r="J36" s="1">
        <v>0.4</v>
      </c>
      <c r="K36" s="1">
        <f t="shared" si="0"/>
        <v>-3.400000000000003E-2</v>
      </c>
      <c r="L36" s="1"/>
      <c r="M36" s="1"/>
      <c r="N36" s="1"/>
      <c r="O36" s="1">
        <f t="shared" si="1"/>
        <v>7.3200000000000001E-2</v>
      </c>
      <c r="P36" s="5"/>
      <c r="Q36" s="5"/>
      <c r="R36" s="1"/>
      <c r="S36" s="1">
        <f t="shared" si="3"/>
        <v>404.27595628415298</v>
      </c>
      <c r="T36" s="1">
        <f t="shared" si="4"/>
        <v>404.27595628415298</v>
      </c>
      <c r="U36" s="1">
        <v>2.7884000000000002</v>
      </c>
      <c r="V36" s="1">
        <v>0.29399999999999998</v>
      </c>
      <c r="W36" s="1">
        <v>2.0106000000000002</v>
      </c>
      <c r="X36" s="1">
        <v>0.83599999999999997</v>
      </c>
      <c r="Y36" s="1"/>
      <c r="Z36" s="1">
        <f>P36*G36</f>
        <v>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63</v>
      </c>
      <c r="B37" s="1" t="s">
        <v>29</v>
      </c>
      <c r="C37" s="1">
        <v>6.875</v>
      </c>
      <c r="D37" s="1">
        <v>20.966000000000001</v>
      </c>
      <c r="E37" s="1">
        <v>2.7320000000000002</v>
      </c>
      <c r="F37" s="1">
        <v>23.713000000000001</v>
      </c>
      <c r="G37" s="6">
        <v>1</v>
      </c>
      <c r="H37" s="1">
        <v>35</v>
      </c>
      <c r="I37" s="1"/>
      <c r="J37" s="1">
        <v>4.2</v>
      </c>
      <c r="K37" s="1">
        <f t="shared" si="0"/>
        <v>-1.468</v>
      </c>
      <c r="L37" s="1"/>
      <c r="M37" s="1"/>
      <c r="N37" s="1"/>
      <c r="O37" s="1">
        <f t="shared" si="1"/>
        <v>0.5464</v>
      </c>
      <c r="P37" s="5"/>
      <c r="Q37" s="5"/>
      <c r="R37" s="1"/>
      <c r="S37" s="1">
        <f t="shared" si="3"/>
        <v>43.398609077598827</v>
      </c>
      <c r="T37" s="1">
        <f t="shared" si="4"/>
        <v>43.398609077598827</v>
      </c>
      <c r="U37" s="1">
        <v>1.095</v>
      </c>
      <c r="V37" s="1">
        <v>1.2722</v>
      </c>
      <c r="W37" s="1">
        <v>0.96720000000000006</v>
      </c>
      <c r="X37" s="1">
        <v>0.55599999999999994</v>
      </c>
      <c r="Y37" s="1"/>
      <c r="Z37" s="1">
        <f>P37*G37</f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64</v>
      </c>
      <c r="B38" s="1" t="s">
        <v>29</v>
      </c>
      <c r="C38" s="1">
        <v>5.806</v>
      </c>
      <c r="D38" s="1">
        <v>21.16</v>
      </c>
      <c r="E38" s="1">
        <v>26.966000000000001</v>
      </c>
      <c r="F38" s="1"/>
      <c r="G38" s="6">
        <v>1</v>
      </c>
      <c r="H38" s="1">
        <v>40</v>
      </c>
      <c r="I38" s="1"/>
      <c r="J38" s="1">
        <v>27.611000000000001</v>
      </c>
      <c r="K38" s="1">
        <f t="shared" ref="K38:K68" si="6">E38-J38</f>
        <v>-0.64499999999999957</v>
      </c>
      <c r="L38" s="1"/>
      <c r="M38" s="1"/>
      <c r="N38" s="1"/>
      <c r="O38" s="1">
        <f t="shared" si="1"/>
        <v>5.3932000000000002</v>
      </c>
      <c r="P38" s="5">
        <f>10*O38-F38</f>
        <v>53.932000000000002</v>
      </c>
      <c r="Q38" s="5"/>
      <c r="R38" s="1"/>
      <c r="S38" s="1">
        <f t="shared" si="3"/>
        <v>10</v>
      </c>
      <c r="T38" s="1">
        <f t="shared" si="4"/>
        <v>0</v>
      </c>
      <c r="U38" s="1">
        <v>0.43819999999999998</v>
      </c>
      <c r="V38" s="1">
        <v>2.3845999999999998</v>
      </c>
      <c r="W38" s="1">
        <v>0</v>
      </c>
      <c r="X38" s="1">
        <v>-0.13600000000000001</v>
      </c>
      <c r="Y38" s="1"/>
      <c r="Z38" s="1">
        <f>P38*G38</f>
        <v>53.932000000000002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65</v>
      </c>
      <c r="B39" s="1" t="s">
        <v>29</v>
      </c>
      <c r="C39" s="1">
        <v>39.353000000000002</v>
      </c>
      <c r="D39" s="1"/>
      <c r="E39" s="1">
        <v>10.615</v>
      </c>
      <c r="F39" s="1">
        <v>25.852</v>
      </c>
      <c r="G39" s="6">
        <v>1</v>
      </c>
      <c r="H39" s="1">
        <v>30</v>
      </c>
      <c r="I39" s="1"/>
      <c r="J39" s="1">
        <v>12.1</v>
      </c>
      <c r="K39" s="1">
        <f t="shared" si="6"/>
        <v>-1.4849999999999994</v>
      </c>
      <c r="L39" s="1"/>
      <c r="M39" s="1"/>
      <c r="N39" s="1"/>
      <c r="O39" s="1">
        <f t="shared" si="1"/>
        <v>2.1230000000000002</v>
      </c>
      <c r="P39" s="5"/>
      <c r="Q39" s="5"/>
      <c r="R39" s="1"/>
      <c r="S39" s="1">
        <f t="shared" si="3"/>
        <v>12.177107866227036</v>
      </c>
      <c r="T39" s="1">
        <f t="shared" si="4"/>
        <v>12.177107866227036</v>
      </c>
      <c r="U39" s="1">
        <v>1.3324</v>
      </c>
      <c r="V39" s="1">
        <v>-6.8200000000000011E-2</v>
      </c>
      <c r="W39" s="1">
        <v>5.9817999999999998</v>
      </c>
      <c r="X39" s="1">
        <v>0</v>
      </c>
      <c r="Y39" s="1"/>
      <c r="Z39" s="1">
        <f>P39*G39</f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66</v>
      </c>
      <c r="B40" s="1" t="s">
        <v>29</v>
      </c>
      <c r="C40" s="1">
        <v>19.341999999999999</v>
      </c>
      <c r="D40" s="1">
        <v>31.748000000000001</v>
      </c>
      <c r="E40" s="1">
        <v>10.957000000000001</v>
      </c>
      <c r="F40" s="1">
        <v>34.345999999999997</v>
      </c>
      <c r="G40" s="6">
        <v>1</v>
      </c>
      <c r="H40" s="1">
        <v>30</v>
      </c>
      <c r="I40" s="1"/>
      <c r="J40" s="1">
        <v>12.9</v>
      </c>
      <c r="K40" s="1">
        <f t="shared" si="6"/>
        <v>-1.9429999999999996</v>
      </c>
      <c r="L40" s="1"/>
      <c r="M40" s="1"/>
      <c r="N40" s="1"/>
      <c r="O40" s="1">
        <f t="shared" si="1"/>
        <v>2.1914000000000002</v>
      </c>
      <c r="P40" s="5"/>
      <c r="Q40" s="5"/>
      <c r="R40" s="1"/>
      <c r="S40" s="1">
        <f t="shared" si="3"/>
        <v>15.673085698640135</v>
      </c>
      <c r="T40" s="1">
        <f t="shared" si="4"/>
        <v>15.673085698640135</v>
      </c>
      <c r="U40" s="1">
        <v>1.788</v>
      </c>
      <c r="V40" s="1">
        <v>4.3875999999999999</v>
      </c>
      <c r="W40" s="1">
        <v>4.7002000000000006</v>
      </c>
      <c r="X40" s="1">
        <v>2.4790000000000001</v>
      </c>
      <c r="Y40" s="1"/>
      <c r="Z40" s="1">
        <f>P40*G40</f>
        <v>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67</v>
      </c>
      <c r="B41" s="1" t="s">
        <v>29</v>
      </c>
      <c r="C41" s="1">
        <v>9.2590000000000003</v>
      </c>
      <c r="D41" s="1">
        <v>8.2940000000000005</v>
      </c>
      <c r="E41" s="1">
        <v>4.0229999999999997</v>
      </c>
      <c r="F41" s="1">
        <v>13.53</v>
      </c>
      <c r="G41" s="6">
        <v>1</v>
      </c>
      <c r="H41" s="1">
        <v>45</v>
      </c>
      <c r="I41" s="1"/>
      <c r="J41" s="1">
        <v>3.9</v>
      </c>
      <c r="K41" s="1">
        <f t="shared" si="6"/>
        <v>0.12299999999999978</v>
      </c>
      <c r="L41" s="1"/>
      <c r="M41" s="1"/>
      <c r="N41" s="1"/>
      <c r="O41" s="1">
        <f t="shared" si="1"/>
        <v>0.80459999999999998</v>
      </c>
      <c r="P41" s="5"/>
      <c r="Q41" s="5"/>
      <c r="R41" s="1"/>
      <c r="S41" s="1">
        <f t="shared" si="3"/>
        <v>16.815809097688291</v>
      </c>
      <c r="T41" s="1">
        <f t="shared" si="4"/>
        <v>16.815809097688291</v>
      </c>
      <c r="U41" s="1">
        <v>1.8886000000000001</v>
      </c>
      <c r="V41" s="1">
        <v>0.53259999999999996</v>
      </c>
      <c r="W41" s="1">
        <v>0.33119999999999999</v>
      </c>
      <c r="X41" s="1">
        <v>1.6073999999999999</v>
      </c>
      <c r="Y41" s="1"/>
      <c r="Z41" s="1">
        <f>P41*G41</f>
        <v>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68</v>
      </c>
      <c r="B42" s="1" t="s">
        <v>29</v>
      </c>
      <c r="C42" s="1">
        <v>-9.5670000000000002</v>
      </c>
      <c r="D42" s="1">
        <v>311.435</v>
      </c>
      <c r="E42" s="1">
        <v>190.52600000000001</v>
      </c>
      <c r="F42" s="1">
        <v>71.742000000000004</v>
      </c>
      <c r="G42" s="6">
        <v>1</v>
      </c>
      <c r="H42" s="1">
        <v>40</v>
      </c>
      <c r="I42" s="1"/>
      <c r="J42" s="1">
        <v>185.21199999999999</v>
      </c>
      <c r="K42" s="1">
        <f t="shared" si="6"/>
        <v>5.3140000000000214</v>
      </c>
      <c r="L42" s="1"/>
      <c r="M42" s="1"/>
      <c r="N42" s="1"/>
      <c r="O42" s="1">
        <f t="shared" si="1"/>
        <v>38.105200000000004</v>
      </c>
      <c r="P42" s="5">
        <f>12*O42-F42</f>
        <v>385.52040000000005</v>
      </c>
      <c r="Q42" s="5"/>
      <c r="R42" s="1"/>
      <c r="S42" s="1">
        <f t="shared" si="3"/>
        <v>12</v>
      </c>
      <c r="T42" s="1">
        <f t="shared" si="4"/>
        <v>1.8827351647544166</v>
      </c>
      <c r="U42" s="1">
        <v>9.9914000000000005</v>
      </c>
      <c r="V42" s="1">
        <v>34.542000000000002</v>
      </c>
      <c r="W42" s="1">
        <v>14.3034</v>
      </c>
      <c r="X42" s="1">
        <v>18.558599999999998</v>
      </c>
      <c r="Y42" s="1"/>
      <c r="Z42" s="1">
        <f>P42*G42</f>
        <v>385.52040000000005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69</v>
      </c>
      <c r="B43" s="1" t="s">
        <v>29</v>
      </c>
      <c r="C43" s="1"/>
      <c r="D43" s="1">
        <v>52.250999999999998</v>
      </c>
      <c r="E43" s="1"/>
      <c r="F43" s="1">
        <v>49.773000000000003</v>
      </c>
      <c r="G43" s="6">
        <v>1</v>
      </c>
      <c r="H43" s="1">
        <v>40</v>
      </c>
      <c r="I43" s="1"/>
      <c r="J43" s="1">
        <v>1.3</v>
      </c>
      <c r="K43" s="1">
        <f t="shared" si="6"/>
        <v>-1.3</v>
      </c>
      <c r="L43" s="1"/>
      <c r="M43" s="1"/>
      <c r="N43" s="1"/>
      <c r="O43" s="1">
        <f t="shared" si="1"/>
        <v>0</v>
      </c>
      <c r="P43" s="5"/>
      <c r="Q43" s="5"/>
      <c r="R43" s="1"/>
      <c r="S43" s="1" t="e">
        <f t="shared" si="3"/>
        <v>#DIV/0!</v>
      </c>
      <c r="T43" s="1" t="e">
        <f t="shared" si="4"/>
        <v>#DIV/0!</v>
      </c>
      <c r="U43" s="1">
        <v>7.4992000000000001</v>
      </c>
      <c r="V43" s="1">
        <v>0.29720000000000002</v>
      </c>
      <c r="W43" s="1">
        <v>3.2448000000000001</v>
      </c>
      <c r="X43" s="1">
        <v>1.3492</v>
      </c>
      <c r="Y43" s="1"/>
      <c r="Z43" s="1">
        <f>P43*G43</f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70</v>
      </c>
      <c r="B44" s="1" t="s">
        <v>33</v>
      </c>
      <c r="C44" s="1">
        <v>43</v>
      </c>
      <c r="D44" s="1">
        <v>97</v>
      </c>
      <c r="E44" s="1">
        <v>40</v>
      </c>
      <c r="F44" s="1">
        <v>37</v>
      </c>
      <c r="G44" s="6">
        <v>0.35</v>
      </c>
      <c r="H44" s="1">
        <v>40</v>
      </c>
      <c r="I44" s="1"/>
      <c r="J44" s="1">
        <v>43</v>
      </c>
      <c r="K44" s="1">
        <f t="shared" si="6"/>
        <v>-3</v>
      </c>
      <c r="L44" s="1"/>
      <c r="M44" s="1"/>
      <c r="N44" s="1"/>
      <c r="O44" s="1">
        <f t="shared" si="1"/>
        <v>8</v>
      </c>
      <c r="P44" s="5">
        <f t="shared" si="5"/>
        <v>75</v>
      </c>
      <c r="Q44" s="5"/>
      <c r="R44" s="1"/>
      <c r="S44" s="1">
        <f t="shared" si="3"/>
        <v>14</v>
      </c>
      <c r="T44" s="1">
        <f t="shared" si="4"/>
        <v>4.625</v>
      </c>
      <c r="U44" s="1">
        <v>6.6</v>
      </c>
      <c r="V44" s="1">
        <v>11.8</v>
      </c>
      <c r="W44" s="1">
        <v>-1</v>
      </c>
      <c r="X44" s="1">
        <v>10</v>
      </c>
      <c r="Y44" s="1"/>
      <c r="Z44" s="1">
        <f>P44*G44</f>
        <v>26.25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71</v>
      </c>
      <c r="B45" s="1" t="s">
        <v>33</v>
      </c>
      <c r="C45" s="1"/>
      <c r="D45" s="1">
        <v>206</v>
      </c>
      <c r="E45" s="1">
        <v>58</v>
      </c>
      <c r="F45" s="1">
        <v>78</v>
      </c>
      <c r="G45" s="6">
        <v>0.4</v>
      </c>
      <c r="H45" s="1">
        <v>45</v>
      </c>
      <c r="I45" s="1"/>
      <c r="J45" s="1">
        <v>105</v>
      </c>
      <c r="K45" s="1">
        <f t="shared" si="6"/>
        <v>-47</v>
      </c>
      <c r="L45" s="1"/>
      <c r="M45" s="1"/>
      <c r="N45" s="1"/>
      <c r="O45" s="1">
        <f t="shared" si="1"/>
        <v>11.6</v>
      </c>
      <c r="P45" s="5">
        <f t="shared" si="5"/>
        <v>84.4</v>
      </c>
      <c r="Q45" s="5"/>
      <c r="R45" s="1"/>
      <c r="S45" s="1">
        <f t="shared" si="3"/>
        <v>14.000000000000002</v>
      </c>
      <c r="T45" s="1">
        <f t="shared" si="4"/>
        <v>6.7241379310344831</v>
      </c>
      <c r="U45" s="1">
        <v>14.2</v>
      </c>
      <c r="V45" s="1">
        <v>23.2</v>
      </c>
      <c r="W45" s="1">
        <v>9.4</v>
      </c>
      <c r="X45" s="1">
        <v>23.2</v>
      </c>
      <c r="Y45" s="1"/>
      <c r="Z45" s="1">
        <f>P45*G45</f>
        <v>33.760000000000005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72</v>
      </c>
      <c r="B46" s="1" t="s">
        <v>33</v>
      </c>
      <c r="C46" s="1"/>
      <c r="D46" s="1">
        <v>707</v>
      </c>
      <c r="E46" s="1">
        <v>137</v>
      </c>
      <c r="F46" s="1">
        <v>534</v>
      </c>
      <c r="G46" s="6">
        <v>0.45</v>
      </c>
      <c r="H46" s="1">
        <v>50</v>
      </c>
      <c r="I46" s="1"/>
      <c r="J46" s="1">
        <v>157</v>
      </c>
      <c r="K46" s="1">
        <f t="shared" si="6"/>
        <v>-20</v>
      </c>
      <c r="L46" s="1"/>
      <c r="M46" s="1"/>
      <c r="N46" s="1"/>
      <c r="O46" s="1">
        <f t="shared" si="1"/>
        <v>27.4</v>
      </c>
      <c r="P46" s="5"/>
      <c r="Q46" s="5"/>
      <c r="R46" s="1"/>
      <c r="S46" s="1">
        <f t="shared" si="3"/>
        <v>19.489051094890513</v>
      </c>
      <c r="T46" s="1">
        <f t="shared" si="4"/>
        <v>19.489051094890513</v>
      </c>
      <c r="U46" s="1">
        <v>46.6</v>
      </c>
      <c r="V46" s="1">
        <v>42.4</v>
      </c>
      <c r="W46" s="1">
        <v>22</v>
      </c>
      <c r="X46" s="1">
        <v>45.8</v>
      </c>
      <c r="Y46" s="1"/>
      <c r="Z46" s="1">
        <f>P46*G46</f>
        <v>0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73</v>
      </c>
      <c r="B47" s="1" t="s">
        <v>33</v>
      </c>
      <c r="C47" s="1">
        <v>-6</v>
      </c>
      <c r="D47" s="1">
        <v>6</v>
      </c>
      <c r="E47" s="1">
        <v>1</v>
      </c>
      <c r="F47" s="1">
        <v>-1</v>
      </c>
      <c r="G47" s="6">
        <v>0</v>
      </c>
      <c r="H47" s="1" t="e">
        <v>#N/A</v>
      </c>
      <c r="I47" s="1"/>
      <c r="J47" s="1">
        <v>1</v>
      </c>
      <c r="K47" s="1">
        <f t="shared" si="6"/>
        <v>0</v>
      </c>
      <c r="L47" s="1"/>
      <c r="M47" s="1"/>
      <c r="N47" s="1"/>
      <c r="O47" s="1">
        <f t="shared" si="1"/>
        <v>0.2</v>
      </c>
      <c r="P47" s="5"/>
      <c r="Q47" s="5"/>
      <c r="R47" s="1"/>
      <c r="S47" s="1">
        <f t="shared" si="3"/>
        <v>-5</v>
      </c>
      <c r="T47" s="1">
        <f t="shared" si="4"/>
        <v>-5</v>
      </c>
      <c r="U47" s="1">
        <v>0</v>
      </c>
      <c r="V47" s="1">
        <v>0</v>
      </c>
      <c r="W47" s="1">
        <v>0.2</v>
      </c>
      <c r="X47" s="1">
        <v>0</v>
      </c>
      <c r="Y47" s="1"/>
      <c r="Z47" s="1">
        <f>P47*G47</f>
        <v>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74</v>
      </c>
      <c r="B48" s="1" t="s">
        <v>33</v>
      </c>
      <c r="C48" s="1"/>
      <c r="D48" s="1">
        <v>230</v>
      </c>
      <c r="E48" s="1">
        <v>95</v>
      </c>
      <c r="F48" s="1">
        <v>109</v>
      </c>
      <c r="G48" s="6">
        <v>0.4</v>
      </c>
      <c r="H48" s="1">
        <v>45</v>
      </c>
      <c r="I48" s="1"/>
      <c r="J48" s="1">
        <v>110</v>
      </c>
      <c r="K48" s="1">
        <f t="shared" si="6"/>
        <v>-15</v>
      </c>
      <c r="L48" s="1"/>
      <c r="M48" s="1"/>
      <c r="N48" s="1"/>
      <c r="O48" s="1">
        <f t="shared" si="1"/>
        <v>19</v>
      </c>
      <c r="P48" s="5">
        <f t="shared" ref="P48:P67" si="7">14*O48-F48</f>
        <v>157</v>
      </c>
      <c r="Q48" s="5"/>
      <c r="R48" s="1"/>
      <c r="S48" s="1">
        <f t="shared" si="3"/>
        <v>14</v>
      </c>
      <c r="T48" s="1">
        <f t="shared" si="4"/>
        <v>5.7368421052631575</v>
      </c>
      <c r="U48" s="1">
        <v>16.2</v>
      </c>
      <c r="V48" s="1">
        <v>19.2</v>
      </c>
      <c r="W48" s="1">
        <v>15.4</v>
      </c>
      <c r="X48" s="1">
        <v>3.4</v>
      </c>
      <c r="Y48" s="1"/>
      <c r="Z48" s="1">
        <f>P48*G48</f>
        <v>62.800000000000004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75</v>
      </c>
      <c r="B49" s="1" t="s">
        <v>33</v>
      </c>
      <c r="C49" s="1"/>
      <c r="D49" s="1">
        <v>532</v>
      </c>
      <c r="E49" s="1">
        <v>129</v>
      </c>
      <c r="F49" s="1">
        <v>376</v>
      </c>
      <c r="G49" s="6">
        <v>0.4</v>
      </c>
      <c r="H49" s="1">
        <v>50</v>
      </c>
      <c r="I49" s="1"/>
      <c r="J49" s="1">
        <v>146</v>
      </c>
      <c r="K49" s="1">
        <f t="shared" si="6"/>
        <v>-17</v>
      </c>
      <c r="L49" s="1"/>
      <c r="M49" s="1"/>
      <c r="N49" s="1"/>
      <c r="O49" s="1">
        <f t="shared" si="1"/>
        <v>25.8</v>
      </c>
      <c r="P49" s="5"/>
      <c r="Q49" s="5"/>
      <c r="R49" s="1"/>
      <c r="S49" s="1">
        <f t="shared" si="3"/>
        <v>14.573643410852712</v>
      </c>
      <c r="T49" s="1">
        <f t="shared" si="4"/>
        <v>14.573643410852712</v>
      </c>
      <c r="U49" s="1">
        <v>36.200000000000003</v>
      </c>
      <c r="V49" s="1">
        <v>35</v>
      </c>
      <c r="W49" s="1">
        <v>14.2</v>
      </c>
      <c r="X49" s="1">
        <v>36.799999999999997</v>
      </c>
      <c r="Y49" s="1"/>
      <c r="Z49" s="1">
        <f>P49*G49</f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76</v>
      </c>
      <c r="B50" s="1" t="s">
        <v>33</v>
      </c>
      <c r="C50" s="1">
        <v>13</v>
      </c>
      <c r="D50" s="1">
        <v>18</v>
      </c>
      <c r="E50" s="1">
        <v>22</v>
      </c>
      <c r="F50" s="1">
        <v>9</v>
      </c>
      <c r="G50" s="6">
        <v>0.4</v>
      </c>
      <c r="H50" s="1">
        <v>40</v>
      </c>
      <c r="I50" s="1"/>
      <c r="J50" s="1">
        <v>23</v>
      </c>
      <c r="K50" s="1">
        <f t="shared" si="6"/>
        <v>-1</v>
      </c>
      <c r="L50" s="1"/>
      <c r="M50" s="1"/>
      <c r="N50" s="1"/>
      <c r="O50" s="1">
        <f t="shared" si="1"/>
        <v>4.4000000000000004</v>
      </c>
      <c r="P50" s="5">
        <f>12*O50-F50</f>
        <v>43.800000000000004</v>
      </c>
      <c r="Q50" s="5"/>
      <c r="R50" s="1"/>
      <c r="S50" s="1">
        <f t="shared" si="3"/>
        <v>12</v>
      </c>
      <c r="T50" s="1">
        <f t="shared" si="4"/>
        <v>2.0454545454545454</v>
      </c>
      <c r="U50" s="1">
        <v>1.4</v>
      </c>
      <c r="V50" s="1">
        <v>2.4</v>
      </c>
      <c r="W50" s="1">
        <v>2.6</v>
      </c>
      <c r="X50" s="1">
        <v>1</v>
      </c>
      <c r="Y50" s="1"/>
      <c r="Z50" s="1">
        <f>P50*G50</f>
        <v>17.520000000000003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77</v>
      </c>
      <c r="B51" s="1" t="s">
        <v>29</v>
      </c>
      <c r="C51" s="1">
        <v>19.361000000000001</v>
      </c>
      <c r="D51" s="1"/>
      <c r="E51" s="1">
        <v>5.65</v>
      </c>
      <c r="F51" s="1">
        <v>13.711</v>
      </c>
      <c r="G51" s="6">
        <v>1</v>
      </c>
      <c r="H51" s="1">
        <v>45</v>
      </c>
      <c r="I51" s="1"/>
      <c r="J51" s="1">
        <v>5.2</v>
      </c>
      <c r="K51" s="1">
        <f t="shared" si="6"/>
        <v>0.45000000000000018</v>
      </c>
      <c r="L51" s="1"/>
      <c r="M51" s="1"/>
      <c r="N51" s="1"/>
      <c r="O51" s="1">
        <f t="shared" si="1"/>
        <v>1.1300000000000001</v>
      </c>
      <c r="P51" s="5"/>
      <c r="Q51" s="5"/>
      <c r="R51" s="1"/>
      <c r="S51" s="1">
        <f t="shared" si="3"/>
        <v>12.133628318584069</v>
      </c>
      <c r="T51" s="1">
        <f t="shared" si="4"/>
        <v>12.133628318584069</v>
      </c>
      <c r="U51" s="1">
        <v>1.8892</v>
      </c>
      <c r="V51" s="1">
        <v>1.2986</v>
      </c>
      <c r="W51" s="1">
        <v>0.311</v>
      </c>
      <c r="X51" s="1">
        <v>-0.28860000000000002</v>
      </c>
      <c r="Y51" s="1" t="s">
        <v>78</v>
      </c>
      <c r="Z51" s="1">
        <f>P51*G51</f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79</v>
      </c>
      <c r="B52" s="1" t="s">
        <v>33</v>
      </c>
      <c r="C52" s="1">
        <v>89</v>
      </c>
      <c r="D52" s="1">
        <v>60</v>
      </c>
      <c r="E52" s="1">
        <v>87</v>
      </c>
      <c r="F52" s="1">
        <v>62</v>
      </c>
      <c r="G52" s="6">
        <v>0.1</v>
      </c>
      <c r="H52" s="1">
        <v>730</v>
      </c>
      <c r="I52" s="1"/>
      <c r="J52" s="1">
        <v>87</v>
      </c>
      <c r="K52" s="1">
        <f t="shared" si="6"/>
        <v>0</v>
      </c>
      <c r="L52" s="1"/>
      <c r="M52" s="1"/>
      <c r="N52" s="1"/>
      <c r="O52" s="1">
        <f t="shared" si="1"/>
        <v>17.399999999999999</v>
      </c>
      <c r="P52" s="5">
        <f t="shared" si="7"/>
        <v>181.59999999999997</v>
      </c>
      <c r="Q52" s="5"/>
      <c r="R52" s="1"/>
      <c r="S52" s="1">
        <f t="shared" si="3"/>
        <v>14</v>
      </c>
      <c r="T52" s="1">
        <f t="shared" si="4"/>
        <v>3.563218390804598</v>
      </c>
      <c r="U52" s="1">
        <v>11.6</v>
      </c>
      <c r="V52" s="1">
        <v>11.6</v>
      </c>
      <c r="W52" s="1">
        <v>12.2</v>
      </c>
      <c r="X52" s="1">
        <v>14.8</v>
      </c>
      <c r="Y52" s="1" t="s">
        <v>78</v>
      </c>
      <c r="Z52" s="1">
        <f>P52*G52</f>
        <v>18.159999999999997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80</v>
      </c>
      <c r="B53" s="1" t="s">
        <v>33</v>
      </c>
      <c r="C53" s="1">
        <v>53</v>
      </c>
      <c r="D53" s="1"/>
      <c r="E53" s="1">
        <v>2</v>
      </c>
      <c r="F53" s="1">
        <v>48</v>
      </c>
      <c r="G53" s="6">
        <v>0.4</v>
      </c>
      <c r="H53" s="1">
        <v>60</v>
      </c>
      <c r="I53" s="1"/>
      <c r="J53" s="1">
        <v>5</v>
      </c>
      <c r="K53" s="1">
        <f t="shared" si="6"/>
        <v>-3</v>
      </c>
      <c r="L53" s="1"/>
      <c r="M53" s="1"/>
      <c r="N53" s="1"/>
      <c r="O53" s="1">
        <f t="shared" si="1"/>
        <v>0.4</v>
      </c>
      <c r="P53" s="5"/>
      <c r="Q53" s="5"/>
      <c r="R53" s="1"/>
      <c r="S53" s="1">
        <f t="shared" si="3"/>
        <v>120</v>
      </c>
      <c r="T53" s="1">
        <f t="shared" si="4"/>
        <v>120</v>
      </c>
      <c r="U53" s="1">
        <v>2</v>
      </c>
      <c r="V53" s="1">
        <v>0.8</v>
      </c>
      <c r="W53" s="1">
        <v>4.5999999999999996</v>
      </c>
      <c r="X53" s="1">
        <v>0.8</v>
      </c>
      <c r="Y53" s="13" t="s">
        <v>121</v>
      </c>
      <c r="Z53" s="1">
        <f>P53*G53</f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81</v>
      </c>
      <c r="B54" s="1" t="s">
        <v>33</v>
      </c>
      <c r="C54" s="1">
        <v>11</v>
      </c>
      <c r="D54" s="1">
        <v>80</v>
      </c>
      <c r="E54" s="1">
        <v>24</v>
      </c>
      <c r="F54" s="1">
        <v>48</v>
      </c>
      <c r="G54" s="6">
        <v>0.35</v>
      </c>
      <c r="H54" s="1">
        <v>40</v>
      </c>
      <c r="I54" s="1"/>
      <c r="J54" s="1">
        <v>36</v>
      </c>
      <c r="K54" s="1">
        <f t="shared" si="6"/>
        <v>-12</v>
      </c>
      <c r="L54" s="1"/>
      <c r="M54" s="1"/>
      <c r="N54" s="1"/>
      <c r="O54" s="1">
        <f t="shared" si="1"/>
        <v>4.8</v>
      </c>
      <c r="P54" s="5">
        <f t="shared" si="7"/>
        <v>19.200000000000003</v>
      </c>
      <c r="Q54" s="5"/>
      <c r="R54" s="1"/>
      <c r="S54" s="1">
        <f t="shared" si="3"/>
        <v>14.000000000000002</v>
      </c>
      <c r="T54" s="1">
        <f t="shared" si="4"/>
        <v>10</v>
      </c>
      <c r="U54" s="1">
        <v>4.8</v>
      </c>
      <c r="V54" s="1">
        <v>-3.4</v>
      </c>
      <c r="W54" s="1">
        <v>3.8</v>
      </c>
      <c r="X54" s="1">
        <v>3.4</v>
      </c>
      <c r="Y54" s="1"/>
      <c r="Z54" s="1">
        <f>P54*G54</f>
        <v>6.7200000000000006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82</v>
      </c>
      <c r="B55" s="1" t="s">
        <v>33</v>
      </c>
      <c r="C55" s="1">
        <v>65</v>
      </c>
      <c r="D55" s="1">
        <v>96</v>
      </c>
      <c r="E55" s="1">
        <v>63</v>
      </c>
      <c r="F55" s="1">
        <v>90</v>
      </c>
      <c r="G55" s="6">
        <v>0.35</v>
      </c>
      <c r="H55" s="1">
        <v>40</v>
      </c>
      <c r="I55" s="1"/>
      <c r="J55" s="1">
        <v>82</v>
      </c>
      <c r="K55" s="1">
        <f t="shared" si="6"/>
        <v>-19</v>
      </c>
      <c r="L55" s="1"/>
      <c r="M55" s="1"/>
      <c r="N55" s="1"/>
      <c r="O55" s="1">
        <f t="shared" si="1"/>
        <v>12.6</v>
      </c>
      <c r="P55" s="5">
        <f t="shared" si="7"/>
        <v>86.4</v>
      </c>
      <c r="Q55" s="5"/>
      <c r="R55" s="1"/>
      <c r="S55" s="1">
        <f t="shared" si="3"/>
        <v>14</v>
      </c>
      <c r="T55" s="1">
        <f t="shared" si="4"/>
        <v>7.1428571428571432</v>
      </c>
      <c r="U55" s="1">
        <v>10.8</v>
      </c>
      <c r="V55" s="1">
        <v>0</v>
      </c>
      <c r="W55" s="1">
        <v>10.8</v>
      </c>
      <c r="X55" s="1">
        <v>1</v>
      </c>
      <c r="Y55" s="1"/>
      <c r="Z55" s="1">
        <f>P55*G55</f>
        <v>30.24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83</v>
      </c>
      <c r="B56" s="1" t="s">
        <v>33</v>
      </c>
      <c r="C56" s="1">
        <v>2</v>
      </c>
      <c r="D56" s="1">
        <v>157</v>
      </c>
      <c r="E56" s="1">
        <v>91</v>
      </c>
      <c r="F56" s="1">
        <v>41</v>
      </c>
      <c r="G56" s="6">
        <v>0.4</v>
      </c>
      <c r="H56" s="1">
        <v>40</v>
      </c>
      <c r="I56" s="1"/>
      <c r="J56" s="1">
        <v>96</v>
      </c>
      <c r="K56" s="1">
        <f t="shared" si="6"/>
        <v>-5</v>
      </c>
      <c r="L56" s="1"/>
      <c r="M56" s="1"/>
      <c r="N56" s="1"/>
      <c r="O56" s="1">
        <f t="shared" si="1"/>
        <v>18.2</v>
      </c>
      <c r="P56" s="5">
        <f t="shared" ref="P56:P57" si="8">12*O56-F56</f>
        <v>177.39999999999998</v>
      </c>
      <c r="Q56" s="5"/>
      <c r="R56" s="1"/>
      <c r="S56" s="1">
        <f t="shared" si="3"/>
        <v>12</v>
      </c>
      <c r="T56" s="1">
        <f t="shared" si="4"/>
        <v>2.2527472527472527</v>
      </c>
      <c r="U56" s="1">
        <v>12.4</v>
      </c>
      <c r="V56" s="1">
        <v>17.399999999999999</v>
      </c>
      <c r="W56" s="1">
        <v>10.199999999999999</v>
      </c>
      <c r="X56" s="1">
        <v>21.8</v>
      </c>
      <c r="Y56" s="1"/>
      <c r="Z56" s="1">
        <f>P56*G56</f>
        <v>70.959999999999994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84</v>
      </c>
      <c r="B57" s="1" t="s">
        <v>33</v>
      </c>
      <c r="C57" s="1">
        <v>3</v>
      </c>
      <c r="D57" s="1">
        <v>196</v>
      </c>
      <c r="E57" s="1">
        <v>108</v>
      </c>
      <c r="F57" s="1">
        <v>41</v>
      </c>
      <c r="G57" s="6">
        <v>0.4</v>
      </c>
      <c r="H57" s="1">
        <v>45</v>
      </c>
      <c r="I57" s="1"/>
      <c r="J57" s="1">
        <v>111</v>
      </c>
      <c r="K57" s="1">
        <f t="shared" si="6"/>
        <v>-3</v>
      </c>
      <c r="L57" s="1"/>
      <c r="M57" s="1"/>
      <c r="N57" s="1"/>
      <c r="O57" s="1">
        <f t="shared" si="1"/>
        <v>21.6</v>
      </c>
      <c r="P57" s="5">
        <f t="shared" si="8"/>
        <v>218.20000000000005</v>
      </c>
      <c r="Q57" s="5"/>
      <c r="R57" s="1"/>
      <c r="S57" s="1">
        <f t="shared" si="3"/>
        <v>12.000000000000002</v>
      </c>
      <c r="T57" s="1">
        <f t="shared" si="4"/>
        <v>1.8981481481481479</v>
      </c>
      <c r="U57" s="1">
        <v>9.6</v>
      </c>
      <c r="V57" s="1">
        <v>28.2</v>
      </c>
      <c r="W57" s="1">
        <v>11.4</v>
      </c>
      <c r="X57" s="1">
        <v>20.8</v>
      </c>
      <c r="Y57" s="1"/>
      <c r="Z57" s="1">
        <f>P57*G57</f>
        <v>87.28000000000003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85</v>
      </c>
      <c r="B58" s="1" t="s">
        <v>29</v>
      </c>
      <c r="C58" s="1">
        <v>166.00800000000001</v>
      </c>
      <c r="D58" s="1">
        <v>1.34</v>
      </c>
      <c r="E58" s="1">
        <v>18.933</v>
      </c>
      <c r="F58" s="1">
        <v>144.315</v>
      </c>
      <c r="G58" s="6">
        <v>1</v>
      </c>
      <c r="H58" s="1">
        <v>50</v>
      </c>
      <c r="I58" s="1"/>
      <c r="J58" s="1">
        <v>21</v>
      </c>
      <c r="K58" s="1">
        <f t="shared" si="6"/>
        <v>-2.0670000000000002</v>
      </c>
      <c r="L58" s="1"/>
      <c r="M58" s="1"/>
      <c r="N58" s="1"/>
      <c r="O58" s="1">
        <f t="shared" si="1"/>
        <v>3.7866</v>
      </c>
      <c r="P58" s="5"/>
      <c r="Q58" s="5"/>
      <c r="R58" s="1"/>
      <c r="S58" s="1">
        <f t="shared" si="3"/>
        <v>38.112026620186974</v>
      </c>
      <c r="T58" s="1">
        <f t="shared" si="4"/>
        <v>38.112026620186974</v>
      </c>
      <c r="U58" s="1">
        <v>1.6088</v>
      </c>
      <c r="V58" s="1">
        <v>1.5147999999999999</v>
      </c>
      <c r="W58" s="1">
        <v>3.5396000000000001</v>
      </c>
      <c r="X58" s="1">
        <v>4.0609999999999999</v>
      </c>
      <c r="Y58" s="13" t="s">
        <v>121</v>
      </c>
      <c r="Z58" s="1">
        <f>P58*G58</f>
        <v>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86</v>
      </c>
      <c r="B59" s="1" t="s">
        <v>29</v>
      </c>
      <c r="C59" s="1">
        <v>9.5229999999999997</v>
      </c>
      <c r="D59" s="1">
        <v>54.079000000000001</v>
      </c>
      <c r="E59" s="1">
        <v>8.3650000000000002</v>
      </c>
      <c r="F59" s="1">
        <v>52.420999999999999</v>
      </c>
      <c r="G59" s="6">
        <v>1</v>
      </c>
      <c r="H59" s="1">
        <v>50</v>
      </c>
      <c r="I59" s="1"/>
      <c r="J59" s="1">
        <v>9.3000000000000007</v>
      </c>
      <c r="K59" s="1">
        <f t="shared" si="6"/>
        <v>-0.9350000000000005</v>
      </c>
      <c r="L59" s="1"/>
      <c r="M59" s="1"/>
      <c r="N59" s="1"/>
      <c r="O59" s="1">
        <f t="shared" si="1"/>
        <v>1.673</v>
      </c>
      <c r="P59" s="5"/>
      <c r="Q59" s="5"/>
      <c r="R59" s="1"/>
      <c r="S59" s="1">
        <f t="shared" si="3"/>
        <v>31.333532576210398</v>
      </c>
      <c r="T59" s="1">
        <f t="shared" si="4"/>
        <v>31.333532576210398</v>
      </c>
      <c r="U59" s="1">
        <v>3.4792000000000001</v>
      </c>
      <c r="V59" s="1">
        <v>1.0948</v>
      </c>
      <c r="W59" s="1">
        <v>1.8712</v>
      </c>
      <c r="X59" s="1">
        <v>2.4842</v>
      </c>
      <c r="Y59" s="1"/>
      <c r="Z59" s="1">
        <f>P59*G59</f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87</v>
      </c>
      <c r="B60" s="1" t="s">
        <v>29</v>
      </c>
      <c r="C60" s="1">
        <v>6.7990000000000004</v>
      </c>
      <c r="D60" s="1">
        <v>16.11</v>
      </c>
      <c r="E60" s="1">
        <v>5.7220000000000004</v>
      </c>
      <c r="F60" s="1">
        <v>16.126999999999999</v>
      </c>
      <c r="G60" s="6">
        <v>1</v>
      </c>
      <c r="H60" s="1">
        <v>40</v>
      </c>
      <c r="I60" s="1"/>
      <c r="J60" s="1">
        <v>5.8</v>
      </c>
      <c r="K60" s="1">
        <f t="shared" si="6"/>
        <v>-7.7999999999999403E-2</v>
      </c>
      <c r="L60" s="1"/>
      <c r="M60" s="1"/>
      <c r="N60" s="1"/>
      <c r="O60" s="1">
        <f t="shared" si="1"/>
        <v>1.1444000000000001</v>
      </c>
      <c r="P60" s="5"/>
      <c r="Q60" s="5"/>
      <c r="R60" s="1"/>
      <c r="S60" s="1">
        <f t="shared" si="3"/>
        <v>14.092100664103459</v>
      </c>
      <c r="T60" s="1">
        <f t="shared" si="4"/>
        <v>14.092100664103459</v>
      </c>
      <c r="U60" s="1">
        <v>1.361</v>
      </c>
      <c r="V60" s="1">
        <v>2.1492</v>
      </c>
      <c r="W60" s="1">
        <v>-0.45279999999999998</v>
      </c>
      <c r="X60" s="1">
        <v>0.25659999999999999</v>
      </c>
      <c r="Y60" s="1"/>
      <c r="Z60" s="1">
        <f>P60*G60</f>
        <v>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88</v>
      </c>
      <c r="B61" s="1" t="s">
        <v>33</v>
      </c>
      <c r="C61" s="1">
        <v>306</v>
      </c>
      <c r="D61" s="1">
        <v>926</v>
      </c>
      <c r="E61" s="1">
        <v>297</v>
      </c>
      <c r="F61" s="1">
        <v>915</v>
      </c>
      <c r="G61" s="6">
        <v>0.45</v>
      </c>
      <c r="H61" s="1">
        <v>50</v>
      </c>
      <c r="I61" s="1"/>
      <c r="J61" s="1">
        <v>306</v>
      </c>
      <c r="K61" s="1">
        <f t="shared" si="6"/>
        <v>-9</v>
      </c>
      <c r="L61" s="1"/>
      <c r="M61" s="1"/>
      <c r="N61" s="1"/>
      <c r="O61" s="1">
        <f t="shared" si="1"/>
        <v>59.4</v>
      </c>
      <c r="P61" s="5"/>
      <c r="Q61" s="5"/>
      <c r="R61" s="1"/>
      <c r="S61" s="1">
        <f t="shared" si="3"/>
        <v>15.404040404040405</v>
      </c>
      <c r="T61" s="1">
        <f t="shared" si="4"/>
        <v>15.404040404040405</v>
      </c>
      <c r="U61" s="1">
        <v>83</v>
      </c>
      <c r="V61" s="1">
        <v>75.2</v>
      </c>
      <c r="W61" s="1">
        <v>59</v>
      </c>
      <c r="X61" s="1">
        <v>98.2</v>
      </c>
      <c r="Y61" s="1"/>
      <c r="Z61" s="1">
        <f>P61*G61</f>
        <v>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89</v>
      </c>
      <c r="B62" s="1" t="s">
        <v>33</v>
      </c>
      <c r="C62" s="1">
        <v>195</v>
      </c>
      <c r="D62" s="1">
        <v>923</v>
      </c>
      <c r="E62" s="1">
        <v>235</v>
      </c>
      <c r="F62" s="1">
        <v>848</v>
      </c>
      <c r="G62" s="6">
        <v>0.45</v>
      </c>
      <c r="H62" s="1">
        <v>50</v>
      </c>
      <c r="I62" s="1"/>
      <c r="J62" s="1">
        <v>250</v>
      </c>
      <c r="K62" s="1">
        <f t="shared" si="6"/>
        <v>-15</v>
      </c>
      <c r="L62" s="1"/>
      <c r="M62" s="1"/>
      <c r="N62" s="1"/>
      <c r="O62" s="1">
        <f t="shared" si="1"/>
        <v>47</v>
      </c>
      <c r="P62" s="5"/>
      <c r="Q62" s="5"/>
      <c r="R62" s="1"/>
      <c r="S62" s="1">
        <f t="shared" si="3"/>
        <v>18.042553191489361</v>
      </c>
      <c r="T62" s="1">
        <f t="shared" si="4"/>
        <v>18.042553191489361</v>
      </c>
      <c r="U62" s="1">
        <v>74.599999999999994</v>
      </c>
      <c r="V62" s="1">
        <v>67.8</v>
      </c>
      <c r="W62" s="1">
        <v>31</v>
      </c>
      <c r="X62" s="1">
        <v>88</v>
      </c>
      <c r="Y62" s="1"/>
      <c r="Z62" s="1">
        <f>P62*G62</f>
        <v>0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90</v>
      </c>
      <c r="B63" s="1" t="s">
        <v>33</v>
      </c>
      <c r="C63" s="1">
        <v>-23</v>
      </c>
      <c r="D63" s="1">
        <v>530</v>
      </c>
      <c r="E63" s="1">
        <v>94</v>
      </c>
      <c r="F63" s="1">
        <v>390</v>
      </c>
      <c r="G63" s="6">
        <v>0.45</v>
      </c>
      <c r="H63" s="1">
        <v>50</v>
      </c>
      <c r="I63" s="1"/>
      <c r="J63" s="1">
        <v>102</v>
      </c>
      <c r="K63" s="1">
        <f t="shared" si="6"/>
        <v>-8</v>
      </c>
      <c r="L63" s="1"/>
      <c r="M63" s="1"/>
      <c r="N63" s="1"/>
      <c r="O63" s="1">
        <f t="shared" si="1"/>
        <v>18.8</v>
      </c>
      <c r="P63" s="5"/>
      <c r="Q63" s="5"/>
      <c r="R63" s="1"/>
      <c r="S63" s="1">
        <f t="shared" si="3"/>
        <v>20.74468085106383</v>
      </c>
      <c r="T63" s="1">
        <f t="shared" si="4"/>
        <v>20.74468085106383</v>
      </c>
      <c r="U63" s="1">
        <v>41</v>
      </c>
      <c r="V63" s="1">
        <v>33.200000000000003</v>
      </c>
      <c r="W63" s="1">
        <v>21.6</v>
      </c>
      <c r="X63" s="1">
        <v>27.8</v>
      </c>
      <c r="Y63" s="1"/>
      <c r="Z63" s="1">
        <f>P63*G63</f>
        <v>0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91</v>
      </c>
      <c r="B64" s="1" t="s">
        <v>33</v>
      </c>
      <c r="C64" s="1">
        <v>7</v>
      </c>
      <c r="D64" s="1">
        <v>13</v>
      </c>
      <c r="E64" s="1">
        <v>5</v>
      </c>
      <c r="F64" s="1">
        <v>14</v>
      </c>
      <c r="G64" s="6">
        <v>0.4</v>
      </c>
      <c r="H64" s="1">
        <v>40</v>
      </c>
      <c r="I64" s="1"/>
      <c r="J64" s="1">
        <v>6</v>
      </c>
      <c r="K64" s="1">
        <f t="shared" si="6"/>
        <v>-1</v>
      </c>
      <c r="L64" s="1"/>
      <c r="M64" s="1"/>
      <c r="N64" s="1"/>
      <c r="O64" s="1">
        <f t="shared" si="1"/>
        <v>1</v>
      </c>
      <c r="P64" s="5"/>
      <c r="Q64" s="5"/>
      <c r="R64" s="1"/>
      <c r="S64" s="1">
        <f t="shared" si="3"/>
        <v>14</v>
      </c>
      <c r="T64" s="1">
        <f t="shared" si="4"/>
        <v>14</v>
      </c>
      <c r="U64" s="1">
        <v>1.8</v>
      </c>
      <c r="V64" s="1">
        <v>0.4</v>
      </c>
      <c r="W64" s="1">
        <v>2</v>
      </c>
      <c r="X64" s="1">
        <v>1.2</v>
      </c>
      <c r="Y64" s="1"/>
      <c r="Z64" s="1">
        <f>P64*G64</f>
        <v>0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92</v>
      </c>
      <c r="B65" s="1" t="s">
        <v>33</v>
      </c>
      <c r="C65" s="1">
        <v>19</v>
      </c>
      <c r="D65" s="1">
        <v>12</v>
      </c>
      <c r="E65" s="1">
        <v>8</v>
      </c>
      <c r="F65" s="1">
        <v>22</v>
      </c>
      <c r="G65" s="6">
        <v>0.4</v>
      </c>
      <c r="H65" s="1">
        <v>40</v>
      </c>
      <c r="I65" s="1"/>
      <c r="J65" s="1">
        <v>9</v>
      </c>
      <c r="K65" s="1">
        <f t="shared" si="6"/>
        <v>-1</v>
      </c>
      <c r="L65" s="1"/>
      <c r="M65" s="1"/>
      <c r="N65" s="1"/>
      <c r="O65" s="1">
        <f t="shared" si="1"/>
        <v>1.6</v>
      </c>
      <c r="P65" s="5"/>
      <c r="Q65" s="5"/>
      <c r="R65" s="1"/>
      <c r="S65" s="1">
        <f t="shared" si="3"/>
        <v>13.75</v>
      </c>
      <c r="T65" s="1">
        <f t="shared" si="4"/>
        <v>13.75</v>
      </c>
      <c r="U65" s="1">
        <v>2</v>
      </c>
      <c r="V65" s="1">
        <v>-0.8</v>
      </c>
      <c r="W65" s="1">
        <v>-1</v>
      </c>
      <c r="X65" s="1">
        <v>0.8</v>
      </c>
      <c r="Y65" s="1"/>
      <c r="Z65" s="1">
        <f>P65*G65</f>
        <v>0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93</v>
      </c>
      <c r="B66" s="1" t="s">
        <v>29</v>
      </c>
      <c r="C66" s="1">
        <v>65.34</v>
      </c>
      <c r="D66" s="1"/>
      <c r="E66" s="1">
        <v>30.56</v>
      </c>
      <c r="F66" s="1">
        <v>26.6</v>
      </c>
      <c r="G66" s="6">
        <v>1</v>
      </c>
      <c r="H66" s="1">
        <v>55</v>
      </c>
      <c r="I66" s="1"/>
      <c r="J66" s="1">
        <v>29.15</v>
      </c>
      <c r="K66" s="1">
        <f t="shared" si="6"/>
        <v>1.4100000000000001</v>
      </c>
      <c r="L66" s="1"/>
      <c r="M66" s="1"/>
      <c r="N66" s="1"/>
      <c r="O66" s="1">
        <f t="shared" si="1"/>
        <v>6.1120000000000001</v>
      </c>
      <c r="P66" s="5">
        <f t="shared" si="7"/>
        <v>58.967999999999996</v>
      </c>
      <c r="Q66" s="5"/>
      <c r="R66" s="1"/>
      <c r="S66" s="1">
        <f t="shared" si="3"/>
        <v>14</v>
      </c>
      <c r="T66" s="1">
        <f t="shared" si="4"/>
        <v>4.3520942408376966</v>
      </c>
      <c r="U66" s="1">
        <v>5.6240000000000014</v>
      </c>
      <c r="V66" s="1">
        <v>10.052</v>
      </c>
      <c r="W66" s="1">
        <v>5.8759999999999986</v>
      </c>
      <c r="X66" s="1">
        <v>13.827</v>
      </c>
      <c r="Y66" s="1" t="s">
        <v>78</v>
      </c>
      <c r="Z66" s="1">
        <f>P66*G66</f>
        <v>58.967999999999996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94</v>
      </c>
      <c r="B67" s="1" t="s">
        <v>33</v>
      </c>
      <c r="C67" s="1">
        <v>5</v>
      </c>
      <c r="D67" s="1">
        <v>80</v>
      </c>
      <c r="E67" s="1">
        <v>82</v>
      </c>
      <c r="F67" s="1">
        <v>3</v>
      </c>
      <c r="G67" s="6">
        <v>0.1</v>
      </c>
      <c r="H67" s="1">
        <v>730</v>
      </c>
      <c r="I67" s="1"/>
      <c r="J67" s="1">
        <v>82</v>
      </c>
      <c r="K67" s="1">
        <f t="shared" si="6"/>
        <v>0</v>
      </c>
      <c r="L67" s="1"/>
      <c r="M67" s="1"/>
      <c r="N67" s="1"/>
      <c r="O67" s="1">
        <f t="shared" si="1"/>
        <v>16.399999999999999</v>
      </c>
      <c r="P67" s="5">
        <f>10*O67-F67</f>
        <v>161</v>
      </c>
      <c r="Q67" s="5"/>
      <c r="R67" s="1"/>
      <c r="S67" s="1">
        <f t="shared" si="3"/>
        <v>10</v>
      </c>
      <c r="T67" s="1">
        <f t="shared" si="4"/>
        <v>0.18292682926829271</v>
      </c>
      <c r="U67" s="1">
        <v>9</v>
      </c>
      <c r="V67" s="1">
        <v>8.6</v>
      </c>
      <c r="W67" s="1">
        <v>6.8</v>
      </c>
      <c r="X67" s="1">
        <v>9.6</v>
      </c>
      <c r="Y67" s="1" t="s">
        <v>78</v>
      </c>
      <c r="Z67" s="1">
        <f>P67*G67</f>
        <v>16.100000000000001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1" t="s">
        <v>95</v>
      </c>
      <c r="B68" s="1" t="s">
        <v>33</v>
      </c>
      <c r="C68" s="1">
        <v>-2</v>
      </c>
      <c r="D68" s="1"/>
      <c r="E68" s="1"/>
      <c r="F68" s="1">
        <v>-2</v>
      </c>
      <c r="G68" s="6">
        <v>0</v>
      </c>
      <c r="H68" s="1" t="e">
        <v>#N/A</v>
      </c>
      <c r="I68" s="1"/>
      <c r="J68" s="1">
        <v>11</v>
      </c>
      <c r="K68" s="1">
        <f t="shared" si="6"/>
        <v>-11</v>
      </c>
      <c r="L68" s="1"/>
      <c r="M68" s="1"/>
      <c r="N68" s="1"/>
      <c r="O68" s="1">
        <f t="shared" si="1"/>
        <v>0</v>
      </c>
      <c r="P68" s="5"/>
      <c r="Q68" s="5"/>
      <c r="R68" s="1"/>
      <c r="S68" s="1" t="e">
        <f t="shared" si="3"/>
        <v>#DIV/0!</v>
      </c>
      <c r="T68" s="1" t="e">
        <f t="shared" si="4"/>
        <v>#DIV/0!</v>
      </c>
      <c r="U68" s="1"/>
      <c r="V68" s="1"/>
      <c r="W68" s="1"/>
      <c r="X68" s="1"/>
      <c r="Y68" s="1"/>
      <c r="Z68" s="1">
        <f>P68*G68</f>
        <v>0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96</v>
      </c>
      <c r="B69" s="1" t="s">
        <v>33</v>
      </c>
      <c r="C69" s="1">
        <v>2</v>
      </c>
      <c r="D69" s="1">
        <v>55</v>
      </c>
      <c r="E69" s="1">
        <v>26</v>
      </c>
      <c r="F69" s="1">
        <v>23</v>
      </c>
      <c r="G69" s="6">
        <v>0.6</v>
      </c>
      <c r="H69" s="1">
        <v>60</v>
      </c>
      <c r="I69" s="1"/>
      <c r="J69" s="1">
        <v>36</v>
      </c>
      <c r="K69" s="1">
        <f t="shared" ref="K69:K89" si="9">E69-J69</f>
        <v>-10</v>
      </c>
      <c r="L69" s="1"/>
      <c r="M69" s="1"/>
      <c r="N69" s="1"/>
      <c r="O69" s="1">
        <f t="shared" si="1"/>
        <v>5.2</v>
      </c>
      <c r="P69" s="5">
        <f t="shared" ref="P69:P85" si="10">14*O69-F69</f>
        <v>49.8</v>
      </c>
      <c r="Q69" s="5"/>
      <c r="R69" s="1"/>
      <c r="S69" s="1">
        <f t="shared" si="3"/>
        <v>13.999999999999998</v>
      </c>
      <c r="T69" s="1">
        <f t="shared" si="4"/>
        <v>4.4230769230769234</v>
      </c>
      <c r="U69" s="1">
        <v>2.6</v>
      </c>
      <c r="V69" s="1">
        <v>3</v>
      </c>
      <c r="W69" s="1">
        <v>2.4</v>
      </c>
      <c r="X69" s="1">
        <v>3.8</v>
      </c>
      <c r="Y69" s="1"/>
      <c r="Z69" s="1">
        <f>P69*G69</f>
        <v>29.879999999999995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97</v>
      </c>
      <c r="B70" s="1" t="s">
        <v>33</v>
      </c>
      <c r="C70" s="1">
        <v>22</v>
      </c>
      <c r="D70" s="1">
        <v>26</v>
      </c>
      <c r="E70" s="1">
        <v>20</v>
      </c>
      <c r="F70" s="1">
        <v>23</v>
      </c>
      <c r="G70" s="6">
        <v>0.6</v>
      </c>
      <c r="H70" s="1">
        <v>60</v>
      </c>
      <c r="I70" s="1"/>
      <c r="J70" s="1">
        <v>24</v>
      </c>
      <c r="K70" s="1">
        <f t="shared" si="9"/>
        <v>-4</v>
      </c>
      <c r="L70" s="1"/>
      <c r="M70" s="1"/>
      <c r="N70" s="1"/>
      <c r="O70" s="1">
        <f t="shared" ref="O70:O89" si="11">E70/5</f>
        <v>4</v>
      </c>
      <c r="P70" s="5">
        <f t="shared" si="10"/>
        <v>33</v>
      </c>
      <c r="Q70" s="5"/>
      <c r="R70" s="1"/>
      <c r="S70" s="1">
        <f t="shared" si="3"/>
        <v>14</v>
      </c>
      <c r="T70" s="1">
        <f t="shared" si="4"/>
        <v>5.75</v>
      </c>
      <c r="U70" s="1">
        <v>2.6</v>
      </c>
      <c r="V70" s="1">
        <v>2.4</v>
      </c>
      <c r="W70" s="1">
        <v>1</v>
      </c>
      <c r="X70" s="1">
        <v>3.8</v>
      </c>
      <c r="Y70" s="1"/>
      <c r="Z70" s="1">
        <f>P70*G70</f>
        <v>19.8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98</v>
      </c>
      <c r="B71" s="1" t="s">
        <v>33</v>
      </c>
      <c r="C71" s="1">
        <v>3</v>
      </c>
      <c r="D71" s="1">
        <v>89</v>
      </c>
      <c r="E71" s="1">
        <v>33</v>
      </c>
      <c r="F71" s="1">
        <v>39</v>
      </c>
      <c r="G71" s="6">
        <v>0.6</v>
      </c>
      <c r="H71" s="1">
        <v>60</v>
      </c>
      <c r="I71" s="1"/>
      <c r="J71" s="1">
        <v>40</v>
      </c>
      <c r="K71" s="1">
        <f t="shared" si="9"/>
        <v>-7</v>
      </c>
      <c r="L71" s="1"/>
      <c r="M71" s="1"/>
      <c r="N71" s="1"/>
      <c r="O71" s="1">
        <f t="shared" si="11"/>
        <v>6.6</v>
      </c>
      <c r="P71" s="5">
        <f t="shared" si="10"/>
        <v>53.399999999999991</v>
      </c>
      <c r="Q71" s="5"/>
      <c r="R71" s="1"/>
      <c r="S71" s="1">
        <f t="shared" ref="S71:S89" si="12">(F71+P71)/O71</f>
        <v>14</v>
      </c>
      <c r="T71" s="1">
        <f t="shared" ref="T71:T89" si="13">F71/O71</f>
        <v>5.9090909090909092</v>
      </c>
      <c r="U71" s="1">
        <v>7.2</v>
      </c>
      <c r="V71" s="1">
        <v>5.8</v>
      </c>
      <c r="W71" s="1">
        <v>3.8</v>
      </c>
      <c r="X71" s="1">
        <v>8.6</v>
      </c>
      <c r="Y71" s="1"/>
      <c r="Z71" s="1">
        <f>P71*G71</f>
        <v>32.039999999999992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1" t="s">
        <v>99</v>
      </c>
      <c r="B72" s="1" t="s">
        <v>33</v>
      </c>
      <c r="C72" s="1">
        <v>1</v>
      </c>
      <c r="D72" s="1">
        <v>86</v>
      </c>
      <c r="E72" s="1">
        <v>29</v>
      </c>
      <c r="F72" s="1">
        <v>52</v>
      </c>
      <c r="G72" s="6">
        <v>0.28000000000000003</v>
      </c>
      <c r="H72" s="1">
        <v>35</v>
      </c>
      <c r="I72" s="1"/>
      <c r="J72" s="1">
        <v>36</v>
      </c>
      <c r="K72" s="1">
        <f t="shared" si="9"/>
        <v>-7</v>
      </c>
      <c r="L72" s="1"/>
      <c r="M72" s="1"/>
      <c r="N72" s="1"/>
      <c r="O72" s="1">
        <f t="shared" si="11"/>
        <v>5.8</v>
      </c>
      <c r="P72" s="5">
        <f t="shared" si="10"/>
        <v>29.200000000000003</v>
      </c>
      <c r="Q72" s="5"/>
      <c r="R72" s="1"/>
      <c r="S72" s="1">
        <f t="shared" si="12"/>
        <v>14.000000000000002</v>
      </c>
      <c r="T72" s="1">
        <f t="shared" si="13"/>
        <v>8.9655172413793114</v>
      </c>
      <c r="U72" s="1">
        <v>6</v>
      </c>
      <c r="V72" s="1">
        <v>4.2</v>
      </c>
      <c r="W72" s="1">
        <v>-2</v>
      </c>
      <c r="X72" s="1">
        <v>5</v>
      </c>
      <c r="Y72" s="1"/>
      <c r="Z72" s="1">
        <f>P72*G72</f>
        <v>8.1760000000000019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1" t="s">
        <v>100</v>
      </c>
      <c r="B73" s="1" t="s">
        <v>33</v>
      </c>
      <c r="C73" s="1"/>
      <c r="D73" s="1">
        <v>208</v>
      </c>
      <c r="E73" s="1">
        <v>101</v>
      </c>
      <c r="F73" s="1">
        <v>102</v>
      </c>
      <c r="G73" s="6">
        <v>0.4</v>
      </c>
      <c r="H73" s="1">
        <v>90</v>
      </c>
      <c r="I73" s="1"/>
      <c r="J73" s="1">
        <v>101</v>
      </c>
      <c r="K73" s="1">
        <f t="shared" si="9"/>
        <v>0</v>
      </c>
      <c r="L73" s="1"/>
      <c r="M73" s="1"/>
      <c r="N73" s="1"/>
      <c r="O73" s="1">
        <f t="shared" si="11"/>
        <v>20.2</v>
      </c>
      <c r="P73" s="5">
        <f t="shared" si="10"/>
        <v>180.8</v>
      </c>
      <c r="Q73" s="5"/>
      <c r="R73" s="1"/>
      <c r="S73" s="1">
        <f t="shared" si="12"/>
        <v>14.000000000000002</v>
      </c>
      <c r="T73" s="1">
        <f t="shared" si="13"/>
        <v>5.0495049504950495</v>
      </c>
      <c r="U73" s="1"/>
      <c r="V73" s="1"/>
      <c r="W73" s="1"/>
      <c r="X73" s="1"/>
      <c r="Y73" s="1" t="s">
        <v>119</v>
      </c>
      <c r="Z73" s="1">
        <f>P73*G73</f>
        <v>72.320000000000007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1" t="s">
        <v>101</v>
      </c>
      <c r="B74" s="1" t="s">
        <v>33</v>
      </c>
      <c r="C74" s="1"/>
      <c r="D74" s="1">
        <v>108</v>
      </c>
      <c r="E74" s="1">
        <v>48</v>
      </c>
      <c r="F74" s="1">
        <v>58</v>
      </c>
      <c r="G74" s="6">
        <v>0.6</v>
      </c>
      <c r="H74" s="1">
        <v>55</v>
      </c>
      <c r="I74" s="1"/>
      <c r="J74" s="1">
        <v>61</v>
      </c>
      <c r="K74" s="1">
        <f t="shared" si="9"/>
        <v>-13</v>
      </c>
      <c r="L74" s="1"/>
      <c r="M74" s="1"/>
      <c r="N74" s="1"/>
      <c r="O74" s="1">
        <f t="shared" si="11"/>
        <v>9.6</v>
      </c>
      <c r="P74" s="5">
        <f t="shared" si="10"/>
        <v>76.400000000000006</v>
      </c>
      <c r="Q74" s="5"/>
      <c r="R74" s="1"/>
      <c r="S74" s="1">
        <f t="shared" si="12"/>
        <v>14.000000000000002</v>
      </c>
      <c r="T74" s="1">
        <f t="shared" si="13"/>
        <v>6.041666666666667</v>
      </c>
      <c r="U74" s="1">
        <v>6.4</v>
      </c>
      <c r="V74" s="1">
        <v>5.6</v>
      </c>
      <c r="W74" s="1">
        <v>6</v>
      </c>
      <c r="X74" s="1">
        <v>7.2</v>
      </c>
      <c r="Y74" s="1"/>
      <c r="Z74" s="1">
        <f>P74*G74</f>
        <v>45.84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1" t="s">
        <v>102</v>
      </c>
      <c r="B75" s="1" t="s">
        <v>33</v>
      </c>
      <c r="C75" s="1"/>
      <c r="D75" s="1">
        <v>112</v>
      </c>
      <c r="E75" s="1">
        <v>56</v>
      </c>
      <c r="F75" s="1">
        <v>52</v>
      </c>
      <c r="G75" s="6">
        <v>0.35</v>
      </c>
      <c r="H75" s="1">
        <v>90</v>
      </c>
      <c r="I75" s="1"/>
      <c r="J75" s="1">
        <v>93</v>
      </c>
      <c r="K75" s="1">
        <f t="shared" si="9"/>
        <v>-37</v>
      </c>
      <c r="L75" s="1"/>
      <c r="M75" s="1"/>
      <c r="N75" s="1"/>
      <c r="O75" s="1">
        <f t="shared" si="11"/>
        <v>11.2</v>
      </c>
      <c r="P75" s="5">
        <f t="shared" si="10"/>
        <v>104.79999999999998</v>
      </c>
      <c r="Q75" s="5"/>
      <c r="R75" s="1"/>
      <c r="S75" s="1">
        <f t="shared" si="12"/>
        <v>14</v>
      </c>
      <c r="T75" s="1">
        <f t="shared" si="13"/>
        <v>4.6428571428571432</v>
      </c>
      <c r="U75" s="1"/>
      <c r="V75" s="1"/>
      <c r="W75" s="1"/>
      <c r="X75" s="1"/>
      <c r="Y75" s="1" t="s">
        <v>119</v>
      </c>
      <c r="Z75" s="1">
        <f>P75*G75</f>
        <v>36.679999999999993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103</v>
      </c>
      <c r="B76" s="1" t="s">
        <v>33</v>
      </c>
      <c r="C76" s="1">
        <v>11</v>
      </c>
      <c r="D76" s="1">
        <v>76</v>
      </c>
      <c r="E76" s="1">
        <v>6</v>
      </c>
      <c r="F76" s="1">
        <v>72</v>
      </c>
      <c r="G76" s="6">
        <v>0.35</v>
      </c>
      <c r="H76" s="1">
        <v>40</v>
      </c>
      <c r="I76" s="1"/>
      <c r="J76" s="1">
        <v>24</v>
      </c>
      <c r="K76" s="1">
        <f t="shared" si="9"/>
        <v>-18</v>
      </c>
      <c r="L76" s="1"/>
      <c r="M76" s="1"/>
      <c r="N76" s="1"/>
      <c r="O76" s="1">
        <f t="shared" si="11"/>
        <v>1.2</v>
      </c>
      <c r="P76" s="5"/>
      <c r="Q76" s="5"/>
      <c r="R76" s="1"/>
      <c r="S76" s="1">
        <f t="shared" si="12"/>
        <v>60</v>
      </c>
      <c r="T76" s="1">
        <f t="shared" si="13"/>
        <v>60</v>
      </c>
      <c r="U76" s="1">
        <v>13.6</v>
      </c>
      <c r="V76" s="1">
        <v>4.8</v>
      </c>
      <c r="W76" s="1">
        <v>7.6</v>
      </c>
      <c r="X76" s="1">
        <v>8.1999999999999993</v>
      </c>
      <c r="Y76" s="1"/>
      <c r="Z76" s="1">
        <f>P76*G76</f>
        <v>0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5" t="s">
        <v>104</v>
      </c>
      <c r="B77" s="1" t="s">
        <v>33</v>
      </c>
      <c r="C77" s="1">
        <v>197</v>
      </c>
      <c r="D77" s="1">
        <v>222</v>
      </c>
      <c r="E77" s="14">
        <f>184+E26</f>
        <v>180</v>
      </c>
      <c r="F77" s="14">
        <f>227+F26</f>
        <v>220</v>
      </c>
      <c r="G77" s="6">
        <v>0.35</v>
      </c>
      <c r="H77" s="1">
        <v>45</v>
      </c>
      <c r="I77" s="1"/>
      <c r="J77" s="1">
        <v>216</v>
      </c>
      <c r="K77" s="1">
        <f t="shared" si="9"/>
        <v>-36</v>
      </c>
      <c r="L77" s="1"/>
      <c r="M77" s="1"/>
      <c r="N77" s="1"/>
      <c r="O77" s="1">
        <f t="shared" si="11"/>
        <v>36</v>
      </c>
      <c r="P77" s="5">
        <f t="shared" si="10"/>
        <v>284</v>
      </c>
      <c r="Q77" s="5"/>
      <c r="R77" s="1"/>
      <c r="S77" s="1">
        <f t="shared" si="12"/>
        <v>14</v>
      </c>
      <c r="T77" s="1">
        <f t="shared" si="13"/>
        <v>6.1111111111111107</v>
      </c>
      <c r="U77" s="1">
        <v>33.799999999999997</v>
      </c>
      <c r="V77" s="1">
        <v>16</v>
      </c>
      <c r="W77" s="1">
        <v>29.8</v>
      </c>
      <c r="X77" s="1">
        <v>38.4</v>
      </c>
      <c r="Y77" s="15" t="s">
        <v>105</v>
      </c>
      <c r="Z77" s="1">
        <f>P77*G77</f>
        <v>99.399999999999991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106</v>
      </c>
      <c r="B78" s="1" t="s">
        <v>33</v>
      </c>
      <c r="C78" s="1">
        <v>30</v>
      </c>
      <c r="D78" s="1">
        <v>56</v>
      </c>
      <c r="E78" s="1">
        <v>6</v>
      </c>
      <c r="F78" s="1">
        <v>57</v>
      </c>
      <c r="G78" s="6">
        <v>0.3</v>
      </c>
      <c r="H78" s="1">
        <v>50</v>
      </c>
      <c r="I78" s="1"/>
      <c r="J78" s="1">
        <v>25</v>
      </c>
      <c r="K78" s="1">
        <f t="shared" si="9"/>
        <v>-19</v>
      </c>
      <c r="L78" s="1"/>
      <c r="M78" s="1"/>
      <c r="N78" s="1"/>
      <c r="O78" s="1">
        <f t="shared" si="11"/>
        <v>1.2</v>
      </c>
      <c r="P78" s="5"/>
      <c r="Q78" s="5"/>
      <c r="R78" s="1"/>
      <c r="S78" s="1">
        <f t="shared" si="12"/>
        <v>47.5</v>
      </c>
      <c r="T78" s="1">
        <f t="shared" si="13"/>
        <v>47.5</v>
      </c>
      <c r="U78" s="1">
        <v>16.8</v>
      </c>
      <c r="V78" s="1">
        <v>9.1999999999999993</v>
      </c>
      <c r="W78" s="1">
        <v>4.4000000000000004</v>
      </c>
      <c r="X78" s="1">
        <v>20.8</v>
      </c>
      <c r="Y78" s="1"/>
      <c r="Z78" s="1">
        <f>P78*G78</f>
        <v>0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107</v>
      </c>
      <c r="B79" s="1" t="s">
        <v>33</v>
      </c>
      <c r="C79" s="1">
        <v>36</v>
      </c>
      <c r="D79" s="1"/>
      <c r="E79" s="1">
        <v>12</v>
      </c>
      <c r="F79" s="1">
        <v>24</v>
      </c>
      <c r="G79" s="6">
        <v>0.11</v>
      </c>
      <c r="H79" s="1">
        <v>150</v>
      </c>
      <c r="I79" s="1"/>
      <c r="J79" s="1">
        <v>12</v>
      </c>
      <c r="K79" s="1">
        <f t="shared" si="9"/>
        <v>0</v>
      </c>
      <c r="L79" s="1"/>
      <c r="M79" s="1"/>
      <c r="N79" s="1"/>
      <c r="O79" s="1">
        <f t="shared" si="11"/>
        <v>2.4</v>
      </c>
      <c r="P79" s="5">
        <f t="shared" si="10"/>
        <v>9.6000000000000014</v>
      </c>
      <c r="Q79" s="5"/>
      <c r="R79" s="1"/>
      <c r="S79" s="1">
        <f t="shared" si="12"/>
        <v>14.000000000000002</v>
      </c>
      <c r="T79" s="1">
        <f t="shared" si="13"/>
        <v>10</v>
      </c>
      <c r="U79" s="1">
        <v>2.2000000000000002</v>
      </c>
      <c r="V79" s="1">
        <v>4.5999999999999996</v>
      </c>
      <c r="W79" s="1">
        <v>4.5999999999999996</v>
      </c>
      <c r="X79" s="1">
        <v>0.8</v>
      </c>
      <c r="Y79" s="1"/>
      <c r="Z79" s="1">
        <f>P79*G79</f>
        <v>1.0560000000000003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108</v>
      </c>
      <c r="B80" s="1" t="s">
        <v>33</v>
      </c>
      <c r="C80" s="1">
        <v>3</v>
      </c>
      <c r="D80" s="1"/>
      <c r="E80" s="1">
        <v>2</v>
      </c>
      <c r="F80" s="1"/>
      <c r="G80" s="6">
        <v>0.06</v>
      </c>
      <c r="H80" s="1">
        <v>60</v>
      </c>
      <c r="I80" s="1"/>
      <c r="J80" s="1">
        <v>24</v>
      </c>
      <c r="K80" s="1">
        <f t="shared" si="9"/>
        <v>-22</v>
      </c>
      <c r="L80" s="1"/>
      <c r="M80" s="1"/>
      <c r="N80" s="1"/>
      <c r="O80" s="1">
        <f t="shared" si="11"/>
        <v>0.4</v>
      </c>
      <c r="P80" s="5">
        <v>10</v>
      </c>
      <c r="Q80" s="5"/>
      <c r="R80" s="1"/>
      <c r="S80" s="1">
        <f t="shared" si="12"/>
        <v>25</v>
      </c>
      <c r="T80" s="1">
        <f t="shared" si="13"/>
        <v>0</v>
      </c>
      <c r="U80" s="1">
        <v>19.399999999999999</v>
      </c>
      <c r="V80" s="1">
        <v>0</v>
      </c>
      <c r="W80" s="1">
        <v>4.2</v>
      </c>
      <c r="X80" s="1">
        <v>0</v>
      </c>
      <c r="Y80" s="1" t="s">
        <v>109</v>
      </c>
      <c r="Z80" s="1">
        <f>P80*G80</f>
        <v>0.6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110</v>
      </c>
      <c r="B81" s="1" t="s">
        <v>33</v>
      </c>
      <c r="C81" s="1">
        <v>54</v>
      </c>
      <c r="D81" s="1">
        <v>263</v>
      </c>
      <c r="E81" s="1">
        <v>61</v>
      </c>
      <c r="F81" s="1">
        <v>252</v>
      </c>
      <c r="G81" s="6">
        <v>0.06</v>
      </c>
      <c r="H81" s="1">
        <v>60</v>
      </c>
      <c r="I81" s="1"/>
      <c r="J81" s="1">
        <v>69</v>
      </c>
      <c r="K81" s="1">
        <f t="shared" si="9"/>
        <v>-8</v>
      </c>
      <c r="L81" s="1"/>
      <c r="M81" s="1"/>
      <c r="N81" s="1"/>
      <c r="O81" s="1">
        <f t="shared" si="11"/>
        <v>12.2</v>
      </c>
      <c r="P81" s="5"/>
      <c r="Q81" s="5"/>
      <c r="R81" s="1"/>
      <c r="S81" s="1">
        <f t="shared" si="12"/>
        <v>20.655737704918035</v>
      </c>
      <c r="T81" s="1">
        <f t="shared" si="13"/>
        <v>20.655737704918035</v>
      </c>
      <c r="U81" s="1">
        <v>25.2</v>
      </c>
      <c r="V81" s="1">
        <v>0.6</v>
      </c>
      <c r="W81" s="1">
        <v>14.8</v>
      </c>
      <c r="X81" s="1">
        <v>0</v>
      </c>
      <c r="Y81" s="1" t="s">
        <v>109</v>
      </c>
      <c r="Z81" s="1">
        <f>P81*G81</f>
        <v>0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111</v>
      </c>
      <c r="B82" s="1" t="s">
        <v>33</v>
      </c>
      <c r="C82" s="1">
        <v>55</v>
      </c>
      <c r="D82" s="1"/>
      <c r="E82" s="1">
        <v>28</v>
      </c>
      <c r="F82" s="1">
        <v>26</v>
      </c>
      <c r="G82" s="6">
        <v>0.15</v>
      </c>
      <c r="H82" s="1">
        <v>60</v>
      </c>
      <c r="I82" s="1"/>
      <c r="J82" s="1">
        <v>29</v>
      </c>
      <c r="K82" s="1">
        <f t="shared" si="9"/>
        <v>-1</v>
      </c>
      <c r="L82" s="1"/>
      <c r="M82" s="1"/>
      <c r="N82" s="1"/>
      <c r="O82" s="1">
        <f t="shared" si="11"/>
        <v>5.6</v>
      </c>
      <c r="P82" s="5">
        <f t="shared" si="10"/>
        <v>52.399999999999991</v>
      </c>
      <c r="Q82" s="5"/>
      <c r="R82" s="1"/>
      <c r="S82" s="1">
        <f t="shared" si="12"/>
        <v>14</v>
      </c>
      <c r="T82" s="1">
        <f t="shared" si="13"/>
        <v>4.6428571428571432</v>
      </c>
      <c r="U82" s="1">
        <v>5.8</v>
      </c>
      <c r="V82" s="1">
        <v>7.4</v>
      </c>
      <c r="W82" s="1">
        <v>7.4</v>
      </c>
      <c r="X82" s="1">
        <v>0</v>
      </c>
      <c r="Y82" s="1" t="s">
        <v>109</v>
      </c>
      <c r="Z82" s="1">
        <f>P82*G82</f>
        <v>7.8599999999999985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112</v>
      </c>
      <c r="B83" s="1" t="s">
        <v>33</v>
      </c>
      <c r="C83" s="1">
        <v>18</v>
      </c>
      <c r="D83" s="1">
        <v>60</v>
      </c>
      <c r="E83" s="1">
        <v>21</v>
      </c>
      <c r="F83" s="1">
        <v>57</v>
      </c>
      <c r="G83" s="6">
        <v>0.28000000000000003</v>
      </c>
      <c r="H83" s="1">
        <v>40</v>
      </c>
      <c r="I83" s="1"/>
      <c r="J83" s="1">
        <v>21</v>
      </c>
      <c r="K83" s="1">
        <f t="shared" si="9"/>
        <v>0</v>
      </c>
      <c r="L83" s="1"/>
      <c r="M83" s="1"/>
      <c r="N83" s="1"/>
      <c r="O83" s="1">
        <f t="shared" si="11"/>
        <v>4.2</v>
      </c>
      <c r="P83" s="5"/>
      <c r="Q83" s="5"/>
      <c r="R83" s="1"/>
      <c r="S83" s="1">
        <f t="shared" si="12"/>
        <v>13.571428571428571</v>
      </c>
      <c r="T83" s="1">
        <f t="shared" si="13"/>
        <v>13.571428571428571</v>
      </c>
      <c r="U83" s="1">
        <v>7.2</v>
      </c>
      <c r="V83" s="1">
        <v>0</v>
      </c>
      <c r="W83" s="1">
        <v>6</v>
      </c>
      <c r="X83" s="1">
        <v>0</v>
      </c>
      <c r="Y83" s="1" t="s">
        <v>109</v>
      </c>
      <c r="Z83" s="1">
        <f>P83*G83</f>
        <v>0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113</v>
      </c>
      <c r="B84" s="1" t="s">
        <v>33</v>
      </c>
      <c r="C84" s="1">
        <v>15</v>
      </c>
      <c r="D84" s="1">
        <v>60</v>
      </c>
      <c r="E84" s="1">
        <v>21</v>
      </c>
      <c r="F84" s="1">
        <v>53</v>
      </c>
      <c r="G84" s="6">
        <v>0.28000000000000003</v>
      </c>
      <c r="H84" s="1">
        <v>40</v>
      </c>
      <c r="I84" s="1"/>
      <c r="J84" s="1">
        <v>22</v>
      </c>
      <c r="K84" s="1">
        <f t="shared" si="9"/>
        <v>-1</v>
      </c>
      <c r="L84" s="1"/>
      <c r="M84" s="1"/>
      <c r="N84" s="1"/>
      <c r="O84" s="1">
        <f t="shared" si="11"/>
        <v>4.2</v>
      </c>
      <c r="P84" s="5"/>
      <c r="Q84" s="5"/>
      <c r="R84" s="1"/>
      <c r="S84" s="1">
        <f t="shared" si="12"/>
        <v>12.619047619047619</v>
      </c>
      <c r="T84" s="1">
        <f t="shared" si="13"/>
        <v>12.619047619047619</v>
      </c>
      <c r="U84" s="1">
        <v>7.6</v>
      </c>
      <c r="V84" s="1">
        <v>0</v>
      </c>
      <c r="W84" s="1">
        <v>6</v>
      </c>
      <c r="X84" s="1">
        <v>0</v>
      </c>
      <c r="Y84" s="1" t="s">
        <v>109</v>
      </c>
      <c r="Z84" s="1">
        <f>P84*G84</f>
        <v>0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114</v>
      </c>
      <c r="B85" s="1" t="s">
        <v>33</v>
      </c>
      <c r="C85" s="1">
        <v>14</v>
      </c>
      <c r="D85" s="1">
        <v>36</v>
      </c>
      <c r="E85" s="1">
        <v>7</v>
      </c>
      <c r="F85" s="1">
        <v>43</v>
      </c>
      <c r="G85" s="6">
        <v>0.3</v>
      </c>
      <c r="H85" s="1">
        <v>40</v>
      </c>
      <c r="I85" s="1"/>
      <c r="J85" s="1">
        <v>7</v>
      </c>
      <c r="K85" s="1">
        <f t="shared" si="9"/>
        <v>0</v>
      </c>
      <c r="L85" s="1"/>
      <c r="M85" s="1"/>
      <c r="N85" s="1"/>
      <c r="O85" s="1">
        <f t="shared" si="11"/>
        <v>1.4</v>
      </c>
      <c r="P85" s="5"/>
      <c r="Q85" s="5"/>
      <c r="R85" s="1"/>
      <c r="S85" s="1">
        <f t="shared" si="12"/>
        <v>30.714285714285715</v>
      </c>
      <c r="T85" s="1">
        <f t="shared" si="13"/>
        <v>30.714285714285715</v>
      </c>
      <c r="U85" s="1">
        <v>2.6</v>
      </c>
      <c r="V85" s="1">
        <v>2.8</v>
      </c>
      <c r="W85" s="1">
        <v>2.6</v>
      </c>
      <c r="X85" s="1">
        <v>0</v>
      </c>
      <c r="Y85" s="1" t="s">
        <v>109</v>
      </c>
      <c r="Z85" s="1">
        <f>P85*G85</f>
        <v>0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115</v>
      </c>
      <c r="B86" s="1" t="s">
        <v>33</v>
      </c>
      <c r="C86" s="1">
        <v>-1</v>
      </c>
      <c r="D86" s="1">
        <v>144</v>
      </c>
      <c r="E86" s="1">
        <v>140</v>
      </c>
      <c r="F86" s="1">
        <v>-9</v>
      </c>
      <c r="G86" s="6">
        <v>0</v>
      </c>
      <c r="H86" s="1" t="e">
        <v>#N/A</v>
      </c>
      <c r="I86" s="1"/>
      <c r="J86" s="1">
        <v>143</v>
      </c>
      <c r="K86" s="1">
        <f t="shared" si="9"/>
        <v>-3</v>
      </c>
      <c r="L86" s="1"/>
      <c r="M86" s="1"/>
      <c r="N86" s="1"/>
      <c r="O86" s="1">
        <f t="shared" si="11"/>
        <v>28</v>
      </c>
      <c r="P86" s="5"/>
      <c r="Q86" s="5"/>
      <c r="R86" s="1"/>
      <c r="S86" s="1">
        <f t="shared" si="12"/>
        <v>-0.32142857142857145</v>
      </c>
      <c r="T86" s="1">
        <f t="shared" si="13"/>
        <v>-0.32142857142857145</v>
      </c>
      <c r="U86" s="1">
        <v>28.6</v>
      </c>
      <c r="V86" s="1">
        <v>22.8</v>
      </c>
      <c r="W86" s="1">
        <v>12.2</v>
      </c>
      <c r="X86" s="1">
        <v>36.799999999999997</v>
      </c>
      <c r="Y86" s="1"/>
      <c r="Z86" s="1">
        <f>P86*G86</f>
        <v>0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116</v>
      </c>
      <c r="B87" s="1" t="s">
        <v>33</v>
      </c>
      <c r="C87" s="1">
        <v>-15</v>
      </c>
      <c r="D87" s="1">
        <v>43</v>
      </c>
      <c r="E87" s="1">
        <v>28</v>
      </c>
      <c r="F87" s="1">
        <v>-2</v>
      </c>
      <c r="G87" s="6">
        <v>0</v>
      </c>
      <c r="H87" s="1" t="e">
        <v>#N/A</v>
      </c>
      <c r="I87" s="1"/>
      <c r="J87" s="1">
        <v>29</v>
      </c>
      <c r="K87" s="1">
        <f t="shared" si="9"/>
        <v>-1</v>
      </c>
      <c r="L87" s="1"/>
      <c r="M87" s="1"/>
      <c r="N87" s="1"/>
      <c r="O87" s="1">
        <f t="shared" si="11"/>
        <v>5.6</v>
      </c>
      <c r="P87" s="5"/>
      <c r="Q87" s="5"/>
      <c r="R87" s="1"/>
      <c r="S87" s="1">
        <f t="shared" si="12"/>
        <v>-0.35714285714285715</v>
      </c>
      <c r="T87" s="1">
        <f t="shared" si="13"/>
        <v>-0.35714285714285715</v>
      </c>
      <c r="U87" s="1">
        <v>1</v>
      </c>
      <c r="V87" s="1">
        <v>2.8</v>
      </c>
      <c r="W87" s="1">
        <v>1.8</v>
      </c>
      <c r="X87" s="1">
        <v>4.4000000000000004</v>
      </c>
      <c r="Y87" s="1"/>
      <c r="Z87" s="1">
        <f>P87*G87</f>
        <v>0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117</v>
      </c>
      <c r="B88" s="1" t="s">
        <v>29</v>
      </c>
      <c r="C88" s="1"/>
      <c r="D88" s="1">
        <v>5.34</v>
      </c>
      <c r="E88" s="1">
        <v>5.34</v>
      </c>
      <c r="F88" s="1"/>
      <c r="G88" s="6">
        <v>0</v>
      </c>
      <c r="H88" s="1" t="e">
        <v>#N/A</v>
      </c>
      <c r="I88" s="1"/>
      <c r="J88" s="1">
        <v>5.25</v>
      </c>
      <c r="K88" s="1">
        <f t="shared" si="9"/>
        <v>8.9999999999999858E-2</v>
      </c>
      <c r="L88" s="1"/>
      <c r="M88" s="1"/>
      <c r="N88" s="1"/>
      <c r="O88" s="1">
        <f t="shared" si="11"/>
        <v>1.0680000000000001</v>
      </c>
      <c r="P88" s="5"/>
      <c r="Q88" s="5"/>
      <c r="R88" s="1"/>
      <c r="S88" s="1">
        <f t="shared" si="12"/>
        <v>0</v>
      </c>
      <c r="T88" s="1">
        <f t="shared" si="13"/>
        <v>0</v>
      </c>
      <c r="U88" s="1">
        <v>1.6879999999999999</v>
      </c>
      <c r="V88" s="1">
        <v>1.6160000000000001</v>
      </c>
      <c r="W88" s="1">
        <v>0.54800000000000004</v>
      </c>
      <c r="X88" s="1">
        <v>2.468</v>
      </c>
      <c r="Y88" s="1"/>
      <c r="Z88" s="1">
        <f>P88*G88</f>
        <v>0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118</v>
      </c>
      <c r="B89" s="1" t="s">
        <v>33</v>
      </c>
      <c r="C89" s="1"/>
      <c r="D89" s="1">
        <v>86</v>
      </c>
      <c r="E89" s="1">
        <v>85</v>
      </c>
      <c r="F89" s="1">
        <v>-5</v>
      </c>
      <c r="G89" s="6">
        <v>0</v>
      </c>
      <c r="H89" s="1" t="e">
        <v>#N/A</v>
      </c>
      <c r="I89" s="1"/>
      <c r="J89" s="1">
        <v>102</v>
      </c>
      <c r="K89" s="1">
        <f t="shared" si="9"/>
        <v>-17</v>
      </c>
      <c r="L89" s="1"/>
      <c r="M89" s="1"/>
      <c r="N89" s="1"/>
      <c r="O89" s="1">
        <f t="shared" si="11"/>
        <v>17</v>
      </c>
      <c r="P89" s="5"/>
      <c r="Q89" s="5"/>
      <c r="R89" s="1"/>
      <c r="S89" s="1">
        <f t="shared" si="12"/>
        <v>-0.29411764705882354</v>
      </c>
      <c r="T89" s="1">
        <f t="shared" si="13"/>
        <v>-0.29411764705882354</v>
      </c>
      <c r="U89" s="1">
        <v>10.8</v>
      </c>
      <c r="V89" s="1">
        <v>8.4</v>
      </c>
      <c r="W89" s="1">
        <v>4.8</v>
      </c>
      <c r="X89" s="1">
        <v>5.4</v>
      </c>
      <c r="Y89" s="1"/>
      <c r="Z89" s="1">
        <f>P89*G89</f>
        <v>0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</sheetData>
  <autoFilter ref="A3:Z89" xr:uid="{01D843DB-39B3-494A-9DAD-A48C3091468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2024-02-26T13:25:32Z</dcterms:created>
  <dcterms:modified xsi:type="dcterms:W3CDTF">2024-02-26T13:44:50Z</dcterms:modified>
</cp:coreProperties>
</file>