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2038800-5B2E-40D4-9731-A45DCDD987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X665" i="1"/>
  <c r="BO664" i="1"/>
  <c r="BM664" i="1"/>
  <c r="Y664" i="1"/>
  <c r="Y666" i="1" s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Y652" i="1"/>
  <c r="BP651" i="1"/>
  <c r="BO651" i="1"/>
  <c r="BN651" i="1"/>
  <c r="BM651" i="1"/>
  <c r="Z651" i="1"/>
  <c r="Z653" i="1" s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40" i="1" s="1"/>
  <c r="Y632" i="1"/>
  <c r="Y641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Y619" i="1"/>
  <c r="X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19" i="1" s="1"/>
  <c r="Y615" i="1"/>
  <c r="Y620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Y613" i="1" s="1"/>
  <c r="X601" i="1"/>
  <c r="X600" i="1"/>
  <c r="BO599" i="1"/>
  <c r="BM599" i="1"/>
  <c r="Y599" i="1"/>
  <c r="Y600" i="1" s="1"/>
  <c r="P599" i="1"/>
  <c r="X597" i="1"/>
  <c r="Y596" i="1"/>
  <c r="X596" i="1"/>
  <c r="BP595" i="1"/>
  <c r="BO595" i="1"/>
  <c r="BN595" i="1"/>
  <c r="BM595" i="1"/>
  <c r="Z595" i="1"/>
  <c r="Z596" i="1" s="1"/>
  <c r="Y595" i="1"/>
  <c r="AE677" i="1" s="1"/>
  <c r="X591" i="1"/>
  <c r="X590" i="1"/>
  <c r="BO589" i="1"/>
  <c r="BM589" i="1"/>
  <c r="Y589" i="1"/>
  <c r="BP589" i="1" s="1"/>
  <c r="BO588" i="1"/>
  <c r="BM588" i="1"/>
  <c r="Y588" i="1"/>
  <c r="Y591" i="1" s="1"/>
  <c r="P588" i="1"/>
  <c r="X586" i="1"/>
  <c r="X585" i="1"/>
  <c r="BO584" i="1"/>
  <c r="BM584" i="1"/>
  <c r="Y584" i="1"/>
  <c r="BP584" i="1" s="1"/>
  <c r="P584" i="1"/>
  <c r="BP583" i="1"/>
  <c r="BO583" i="1"/>
  <c r="BN583" i="1"/>
  <c r="BM583" i="1"/>
  <c r="Z583" i="1"/>
  <c r="Y583" i="1"/>
  <c r="P583" i="1"/>
  <c r="BO582" i="1"/>
  <c r="BM582" i="1"/>
  <c r="Y582" i="1"/>
  <c r="Y586" i="1" s="1"/>
  <c r="P582" i="1"/>
  <c r="X580" i="1"/>
  <c r="X579" i="1"/>
  <c r="BO578" i="1"/>
  <c r="BM578" i="1"/>
  <c r="Y578" i="1"/>
  <c r="BP578" i="1" s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BP575" i="1" s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BO566" i="1"/>
  <c r="BM566" i="1"/>
  <c r="Y566" i="1"/>
  <c r="BP566" i="1" s="1"/>
  <c r="P566" i="1"/>
  <c r="BP565" i="1"/>
  <c r="BO565" i="1"/>
  <c r="BN565" i="1"/>
  <c r="BM565" i="1"/>
  <c r="Z565" i="1"/>
  <c r="Y565" i="1"/>
  <c r="Y580" i="1" s="1"/>
  <c r="X563" i="1"/>
  <c r="X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Y563" i="1" s="1"/>
  <c r="P559" i="1"/>
  <c r="X557" i="1"/>
  <c r="X556" i="1"/>
  <c r="BO555" i="1"/>
  <c r="BM555" i="1"/>
  <c r="Y555" i="1"/>
  <c r="BP555" i="1" s="1"/>
  <c r="BO554" i="1"/>
  <c r="BM554" i="1"/>
  <c r="Y554" i="1"/>
  <c r="BP554" i="1" s="1"/>
  <c r="BO553" i="1"/>
  <c r="BM553" i="1"/>
  <c r="Y553" i="1"/>
  <c r="BP553" i="1" s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AD677" i="1" s="1"/>
  <c r="P541" i="1"/>
  <c r="X537" i="1"/>
  <c r="X536" i="1"/>
  <c r="BO535" i="1"/>
  <c r="BM535" i="1"/>
  <c r="Y535" i="1"/>
  <c r="AC677" i="1" s="1"/>
  <c r="P535" i="1"/>
  <c r="X532" i="1"/>
  <c r="X531" i="1"/>
  <c r="BO530" i="1"/>
  <c r="BM530" i="1"/>
  <c r="Y530" i="1"/>
  <c r="BP530" i="1" s="1"/>
  <c r="BO529" i="1"/>
  <c r="BM529" i="1"/>
  <c r="Y529" i="1"/>
  <c r="BP529" i="1" s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AB677" i="1" s="1"/>
  <c r="P526" i="1"/>
  <c r="X523" i="1"/>
  <c r="X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BO518" i="1"/>
  <c r="BM518" i="1"/>
  <c r="Y518" i="1"/>
  <c r="Y523" i="1" s="1"/>
  <c r="P518" i="1"/>
  <c r="BP517" i="1"/>
  <c r="BO517" i="1"/>
  <c r="BN517" i="1"/>
  <c r="BM517" i="1"/>
  <c r="Z517" i="1"/>
  <c r="Y517" i="1"/>
  <c r="Y522" i="1" s="1"/>
  <c r="X515" i="1"/>
  <c r="X514" i="1"/>
  <c r="BO513" i="1"/>
  <c r="BM513" i="1"/>
  <c r="Y513" i="1"/>
  <c r="AA677" i="1" s="1"/>
  <c r="P513" i="1"/>
  <c r="X510" i="1"/>
  <c r="X509" i="1"/>
  <c r="BO508" i="1"/>
  <c r="BM508" i="1"/>
  <c r="Y508" i="1"/>
  <c r="Y510" i="1" s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4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Y470" i="1" s="1"/>
  <c r="X463" i="1"/>
  <c r="X462" i="1"/>
  <c r="BO461" i="1"/>
  <c r="BM461" i="1"/>
  <c r="Y461" i="1"/>
  <c r="BP461" i="1" s="1"/>
  <c r="P461" i="1"/>
  <c r="BO460" i="1"/>
  <c r="BM460" i="1"/>
  <c r="Y460" i="1"/>
  <c r="Y463" i="1" s="1"/>
  <c r="P460" i="1"/>
  <c r="X458" i="1"/>
  <c r="X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P440" i="1" s="1"/>
  <c r="BO439" i="1"/>
  <c r="BM439" i="1"/>
  <c r="Y439" i="1"/>
  <c r="Y442" i="1" s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5" i="1" s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Y400" i="1" s="1"/>
  <c r="X393" i="1"/>
  <c r="X392" i="1"/>
  <c r="BO391" i="1"/>
  <c r="BM391" i="1"/>
  <c r="Y391" i="1"/>
  <c r="BP391" i="1" s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Y393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Y386" i="1" s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Y370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BP341" i="1"/>
  <c r="BO341" i="1"/>
  <c r="BN341" i="1"/>
  <c r="BM341" i="1"/>
  <c r="Z341" i="1"/>
  <c r="Y341" i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Y300" i="1" s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88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7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49" i="1"/>
  <c r="Y148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Y143" i="1"/>
  <c r="BP136" i="1"/>
  <c r="BN136" i="1"/>
  <c r="BP138" i="1"/>
  <c r="BN138" i="1"/>
  <c r="Z138" i="1"/>
  <c r="Z143" i="1" s="1"/>
  <c r="BP142" i="1"/>
  <c r="BN142" i="1"/>
  <c r="Z142" i="1"/>
  <c r="Y144" i="1"/>
  <c r="Y149" i="1"/>
  <c r="BP146" i="1"/>
  <c r="BN146" i="1"/>
  <c r="Z146" i="1"/>
  <c r="Z148" i="1" s="1"/>
  <c r="BP159" i="1"/>
  <c r="BN159" i="1"/>
  <c r="Z159" i="1"/>
  <c r="Z160" i="1" s="1"/>
  <c r="Y161" i="1"/>
  <c r="H9" i="1"/>
  <c r="Y24" i="1"/>
  <c r="Y53" i="1"/>
  <c r="Y70" i="1"/>
  <c r="Y109" i="1"/>
  <c r="Y127" i="1"/>
  <c r="BP140" i="1"/>
  <c r="BN140" i="1"/>
  <c r="Z140" i="1"/>
  <c r="BP153" i="1"/>
  <c r="BN153" i="1"/>
  <c r="Z153" i="1"/>
  <c r="Z155" i="1" s="1"/>
  <c r="G677" i="1"/>
  <c r="Y156" i="1"/>
  <c r="Z164" i="1"/>
  <c r="Z166" i="1" s="1"/>
  <c r="BN164" i="1"/>
  <c r="BP164" i="1"/>
  <c r="H677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7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7" i="1"/>
  <c r="Z263" i="1"/>
  <c r="Z271" i="1" s="1"/>
  <c r="BN263" i="1"/>
  <c r="BP263" i="1"/>
  <c r="Z265" i="1"/>
  <c r="BN265" i="1"/>
  <c r="Z267" i="1"/>
  <c r="BN267" i="1"/>
  <c r="Z269" i="1"/>
  <c r="BN269" i="1"/>
  <c r="Y272" i="1"/>
  <c r="M677" i="1"/>
  <c r="Z280" i="1"/>
  <c r="Z288" i="1" s="1"/>
  <c r="BN280" i="1"/>
  <c r="BP280" i="1"/>
  <c r="Z282" i="1"/>
  <c r="BN282" i="1"/>
  <c r="Z284" i="1"/>
  <c r="BN284" i="1"/>
  <c r="Z286" i="1"/>
  <c r="BN286" i="1"/>
  <c r="Y289" i="1"/>
  <c r="Y294" i="1"/>
  <c r="P677" i="1"/>
  <c r="Z298" i="1"/>
  <c r="Z300" i="1" s="1"/>
  <c r="BN298" i="1"/>
  <c r="BP298" i="1"/>
  <c r="Y301" i="1"/>
  <c r="Q677" i="1"/>
  <c r="Z305" i="1"/>
  <c r="Z310" i="1" s="1"/>
  <c r="BN305" i="1"/>
  <c r="BP305" i="1"/>
  <c r="Z307" i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T677" i="1"/>
  <c r="Z342" i="1"/>
  <c r="Z343" i="1" s="1"/>
  <c r="BN342" i="1"/>
  <c r="BP342" i="1"/>
  <c r="Y343" i="1"/>
  <c r="Z346" i="1"/>
  <c r="Z348" i="1" s="1"/>
  <c r="BN346" i="1"/>
  <c r="BP346" i="1"/>
  <c r="Y349" i="1"/>
  <c r="Y358" i="1"/>
  <c r="V677" i="1"/>
  <c r="Z362" i="1"/>
  <c r="Z369" i="1" s="1"/>
  <c r="BN362" i="1"/>
  <c r="BP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Z380" i="1"/>
  <c r="Z385" i="1" s="1"/>
  <c r="BN380" i="1"/>
  <c r="BP380" i="1"/>
  <c r="Z382" i="1"/>
  <c r="BN382" i="1"/>
  <c r="Z384" i="1"/>
  <c r="BN384" i="1"/>
  <c r="Z388" i="1"/>
  <c r="Z392" i="1" s="1"/>
  <c r="BN388" i="1"/>
  <c r="BP388" i="1"/>
  <c r="Z390" i="1"/>
  <c r="BN390" i="1"/>
  <c r="Z391" i="1"/>
  <c r="BN391" i="1"/>
  <c r="Y392" i="1"/>
  <c r="Z397" i="1"/>
  <c r="Z399" i="1" s="1"/>
  <c r="BN397" i="1"/>
  <c r="BP397" i="1"/>
  <c r="Z403" i="1"/>
  <c r="Z405" i="1" s="1"/>
  <c r="BN403" i="1"/>
  <c r="BP403" i="1"/>
  <c r="W677" i="1"/>
  <c r="Y411" i="1"/>
  <c r="Z414" i="1"/>
  <c r="Z416" i="1" s="1"/>
  <c r="BN414" i="1"/>
  <c r="BP414" i="1"/>
  <c r="X677" i="1"/>
  <c r="Z422" i="1"/>
  <c r="Z431" i="1" s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Y437" i="1"/>
  <c r="Z439" i="1"/>
  <c r="BN439" i="1"/>
  <c r="BP439" i="1"/>
  <c r="Z440" i="1"/>
  <c r="BN440" i="1"/>
  <c r="Y441" i="1"/>
  <c r="Y677" i="1"/>
  <c r="Z450" i="1"/>
  <c r="Z457" i="1" s="1"/>
  <c r="BN450" i="1"/>
  <c r="Z452" i="1"/>
  <c r="BN452" i="1"/>
  <c r="Z454" i="1"/>
  <c r="BN454" i="1"/>
  <c r="Z456" i="1"/>
  <c r="BN456" i="1"/>
  <c r="Y457" i="1"/>
  <c r="Z460" i="1"/>
  <c r="BN460" i="1"/>
  <c r="BP460" i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Z509" i="1"/>
  <c r="Z579" i="1"/>
  <c r="Y191" i="1"/>
  <c r="Y258" i="1"/>
  <c r="Y316" i="1"/>
  <c r="Y329" i="1"/>
  <c r="Y432" i="1"/>
  <c r="Y458" i="1"/>
  <c r="Z461" i="1"/>
  <c r="BN461" i="1"/>
  <c r="Y462" i="1"/>
  <c r="Y471" i="1"/>
  <c r="BP465" i="1"/>
  <c r="BN465" i="1"/>
  <c r="Z465" i="1"/>
  <c r="Z470" i="1" s="1"/>
  <c r="BP468" i="1"/>
  <c r="BN468" i="1"/>
  <c r="Z468" i="1"/>
  <c r="BP488" i="1"/>
  <c r="BN488" i="1"/>
  <c r="Z488" i="1"/>
  <c r="Z504" i="1" s="1"/>
  <c r="BP491" i="1"/>
  <c r="BN491" i="1"/>
  <c r="Z491" i="1"/>
  <c r="Z496" i="1"/>
  <c r="BN496" i="1"/>
  <c r="Z497" i="1"/>
  <c r="BN497" i="1"/>
  <c r="Z499" i="1"/>
  <c r="BN499" i="1"/>
  <c r="Z501" i="1"/>
  <c r="BN501" i="1"/>
  <c r="Y505" i="1"/>
  <c r="Z508" i="1"/>
  <c r="BN508" i="1"/>
  <c r="BP508" i="1"/>
  <c r="Z513" i="1"/>
  <c r="Z514" i="1" s="1"/>
  <c r="BN513" i="1"/>
  <c r="BP513" i="1"/>
  <c r="Y514" i="1"/>
  <c r="Z518" i="1"/>
  <c r="Z522" i="1" s="1"/>
  <c r="BN518" i="1"/>
  <c r="BP518" i="1"/>
  <c r="Z519" i="1"/>
  <c r="BN519" i="1"/>
  <c r="Z521" i="1"/>
  <c r="BN521" i="1"/>
  <c r="Z526" i="1"/>
  <c r="BN526" i="1"/>
  <c r="BP526" i="1"/>
  <c r="Z528" i="1"/>
  <c r="BN528" i="1"/>
  <c r="Z529" i="1"/>
  <c r="BN529" i="1"/>
  <c r="Z530" i="1"/>
  <c r="BN530" i="1"/>
  <c r="Y531" i="1"/>
  <c r="Z535" i="1"/>
  <c r="Z536" i="1" s="1"/>
  <c r="BN535" i="1"/>
  <c r="BP535" i="1"/>
  <c r="Y536" i="1"/>
  <c r="Z541" i="1"/>
  <c r="BN541" i="1"/>
  <c r="BP541" i="1"/>
  <c r="Z543" i="1"/>
  <c r="BN543" i="1"/>
  <c r="Z545" i="1"/>
  <c r="BN545" i="1"/>
  <c r="Z547" i="1"/>
  <c r="BN547" i="1"/>
  <c r="Z549" i="1"/>
  <c r="BN549" i="1"/>
  <c r="Z550" i="1"/>
  <c r="BN550" i="1"/>
  <c r="Z552" i="1"/>
  <c r="BN552" i="1"/>
  <c r="Z553" i="1"/>
  <c r="BN553" i="1"/>
  <c r="Z554" i="1"/>
  <c r="BN554" i="1"/>
  <c r="Z555" i="1"/>
  <c r="BN555" i="1"/>
  <c r="Y556" i="1"/>
  <c r="Z559" i="1"/>
  <c r="BN559" i="1"/>
  <c r="BP559" i="1"/>
  <c r="Z560" i="1"/>
  <c r="BN560" i="1"/>
  <c r="Z561" i="1"/>
  <c r="BN561" i="1"/>
  <c r="Y562" i="1"/>
  <c r="Z566" i="1"/>
  <c r="BN566" i="1"/>
  <c r="Z567" i="1"/>
  <c r="BN567" i="1"/>
  <c r="Z571" i="1"/>
  <c r="BN571" i="1"/>
  <c r="Z572" i="1"/>
  <c r="BN572" i="1"/>
  <c r="Z575" i="1"/>
  <c r="BN575" i="1"/>
  <c r="Z578" i="1"/>
  <c r="BN578" i="1"/>
  <c r="Y579" i="1"/>
  <c r="Z582" i="1"/>
  <c r="Z585" i="1" s="1"/>
  <c r="BN582" i="1"/>
  <c r="BP582" i="1"/>
  <c r="Z584" i="1"/>
  <c r="BN584" i="1"/>
  <c r="Y585" i="1"/>
  <c r="Z588" i="1"/>
  <c r="Z590" i="1" s="1"/>
  <c r="BN588" i="1"/>
  <c r="BP588" i="1"/>
  <c r="Z589" i="1"/>
  <c r="BN589" i="1"/>
  <c r="Y590" i="1"/>
  <c r="Y597" i="1"/>
  <c r="Y601" i="1"/>
  <c r="BP609" i="1"/>
  <c r="BN609" i="1"/>
  <c r="Z609" i="1"/>
  <c r="BP611" i="1"/>
  <c r="BN611" i="1"/>
  <c r="Z611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30" i="1"/>
  <c r="Y647" i="1"/>
  <c r="BP643" i="1"/>
  <c r="BN643" i="1"/>
  <c r="Z643" i="1"/>
  <c r="BP645" i="1"/>
  <c r="BN645" i="1"/>
  <c r="Z645" i="1"/>
  <c r="AG677" i="1"/>
  <c r="Y515" i="1"/>
  <c r="Y532" i="1"/>
  <c r="Y537" i="1"/>
  <c r="Y557" i="1"/>
  <c r="Z599" i="1"/>
  <c r="Z600" i="1" s="1"/>
  <c r="BN599" i="1"/>
  <c r="BP599" i="1"/>
  <c r="AF677" i="1"/>
  <c r="Y612" i="1"/>
  <c r="BP608" i="1"/>
  <c r="BN608" i="1"/>
  <c r="Z608" i="1"/>
  <c r="Z612" i="1" s="1"/>
  <c r="BP610" i="1"/>
  <c r="BN610" i="1"/>
  <c r="Z610" i="1"/>
  <c r="BP623" i="1"/>
  <c r="BN623" i="1"/>
  <c r="Z623" i="1"/>
  <c r="BP625" i="1"/>
  <c r="BN625" i="1"/>
  <c r="Z625" i="1"/>
  <c r="BP627" i="1"/>
  <c r="BN627" i="1"/>
  <c r="Z627" i="1"/>
  <c r="BP644" i="1"/>
  <c r="BN644" i="1"/>
  <c r="Z644" i="1"/>
  <c r="BP646" i="1"/>
  <c r="BN646" i="1"/>
  <c r="Z646" i="1"/>
  <c r="Y648" i="1"/>
  <c r="Y657" i="1"/>
  <c r="BP656" i="1"/>
  <c r="BN656" i="1"/>
  <c r="Z656" i="1"/>
  <c r="Z657" i="1" s="1"/>
  <c r="Y658" i="1"/>
  <c r="Y654" i="1"/>
  <c r="Z664" i="1"/>
  <c r="Z665" i="1" s="1"/>
  <c r="BN664" i="1"/>
  <c r="BP664" i="1"/>
  <c r="Y665" i="1"/>
  <c r="Z647" i="1" l="1"/>
  <c r="Z629" i="1"/>
  <c r="Z562" i="1"/>
  <c r="Z556" i="1"/>
  <c r="Z531" i="1"/>
  <c r="Z462" i="1"/>
  <c r="Z441" i="1"/>
  <c r="Z376" i="1"/>
  <c r="Z258" i="1"/>
  <c r="Z246" i="1"/>
  <c r="Z237" i="1"/>
  <c r="Z201" i="1"/>
  <c r="Y667" i="1"/>
  <c r="Z86" i="1"/>
  <c r="Z53" i="1"/>
  <c r="Z34" i="1"/>
  <c r="Y671" i="1"/>
  <c r="Y668" i="1"/>
  <c r="Y669" i="1"/>
  <c r="Z672" i="1"/>
  <c r="Y670" i="1" l="1"/>
</calcChain>
</file>

<file path=xl/sharedStrings.xml><?xml version="1.0" encoding="utf-8"?>
<sst xmlns="http://schemas.openxmlformats.org/spreadsheetml/2006/main" count="3162" uniqueCount="1090">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</sst>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0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45688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Пятница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0.375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3">
        <v>4607091385670</v>
      </c>
      <c r="E47" s="78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8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3">
        <v>4607091385670</v>
      </c>
      <c r="E48" s="78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116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3">
        <v>4607091385687</v>
      </c>
      <c r="E50" s="78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9"/>
      <c r="R50" s="789"/>
      <c r="S50" s="789"/>
      <c r="T50" s="790"/>
      <c r="U50" s="34"/>
      <c r="V50" s="34"/>
      <c r="W50" s="35" t="s">
        <v>69</v>
      </c>
      <c r="X50" s="779">
        <v>544</v>
      </c>
      <c r="Y50" s="780">
        <f t="shared" si="6"/>
        <v>544</v>
      </c>
      <c r="Z50" s="36">
        <f>IFERROR(IF(Y50=0,"",ROUNDUP(Y50/H50,0)*0.00902),"")</f>
        <v>1.22672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572.55999999999995</v>
      </c>
      <c r="BN50" s="64">
        <f t="shared" si="8"/>
        <v>572.55999999999995</v>
      </c>
      <c r="BO50" s="64">
        <f t="shared" si="9"/>
        <v>1.0303030303030303</v>
      </c>
      <c r="BP50" s="64">
        <f t="shared" si="10"/>
        <v>1.0303030303030303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3">
        <v>4680115882539</v>
      </c>
      <c r="E51" s="78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136</v>
      </c>
      <c r="Y53" s="781">
        <f>IFERROR(Y47/H47,"0")+IFERROR(Y48/H48,"0")+IFERROR(Y49/H49,"0")+IFERROR(Y50/H50,"0")+IFERROR(Y51/H51,"0")+IFERROR(Y52/H52,"0")</f>
        <v>136</v>
      </c>
      <c r="Z53" s="781">
        <f>IFERROR(IF(Z47="",0,Z47),"0")+IFERROR(IF(Z48="",0,Z48),"0")+IFERROR(IF(Z49="",0,Z49),"0")+IFERROR(IF(Z50="",0,Z50),"0")+IFERROR(IF(Z51="",0,Z51),"0")+IFERROR(IF(Z52="",0,Z52),"0")</f>
        <v>1.22672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544</v>
      </c>
      <c r="Y54" s="781">
        <f>IFERROR(SUM(Y47:Y52),"0")</f>
        <v>544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86.4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715.5</v>
      </c>
      <c r="Y69" s="780">
        <f t="shared" si="11"/>
        <v>715.5</v>
      </c>
      <c r="Z69" s="36">
        <f>IFERROR(IF(Y69=0,"",ROUNDUP(Y69/H69,0)*0.00902),"")</f>
        <v>1.43418</v>
      </c>
      <c r="AA69" s="56"/>
      <c r="AB69" s="57"/>
      <c r="AC69" s="121" t="s">
        <v>146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748.89</v>
      </c>
      <c r="BN69" s="64">
        <f t="shared" si="13"/>
        <v>748.89</v>
      </c>
      <c r="BO69" s="64">
        <f t="shared" si="14"/>
        <v>1.2045454545454546</v>
      </c>
      <c r="BP69" s="64">
        <f t="shared" si="15"/>
        <v>1.2045454545454546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159</v>
      </c>
      <c r="Y70" s="781">
        <f>IFERROR(Y62/H62,"0")+IFERROR(Y63/H63,"0")+IFERROR(Y64/H64,"0")+IFERROR(Y65/H65,"0")+IFERROR(Y66/H66,"0")+IFERROR(Y67/H67,"0")+IFERROR(Y68/H68,"0")+IFERROR(Y69/H69,"0")</f>
        <v>159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1.43418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715.5</v>
      </c>
      <c r="Y71" s="781">
        <f>IFERROR(SUM(Y62:Y69),"0")</f>
        <v>715.5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117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580.5</v>
      </c>
      <c r="Y107" s="780">
        <f>IFERROR(IF(X107="",0,CEILING((X107/$H107),1)*$H107),"")</f>
        <v>580.5</v>
      </c>
      <c r="Z107" s="36">
        <f>IFERROR(IF(Y107=0,"",ROUNDUP(Y107/H107,0)*0.00902),"")</f>
        <v>1.1635800000000001</v>
      </c>
      <c r="AA107" s="56"/>
      <c r="AB107" s="57"/>
      <c r="AC107" s="165" t="s">
        <v>223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607.59</v>
      </c>
      <c r="BN107" s="64">
        <f>IFERROR(Y107*I107/H107,"0")</f>
        <v>607.59</v>
      </c>
      <c r="BO107" s="64">
        <f>IFERROR(1/J107*(X107/H107),"0")</f>
        <v>0.97727272727272729</v>
      </c>
      <c r="BP107" s="64">
        <f>IFERROR(1/J107*(Y107/H107),"0")</f>
        <v>0.97727272727272729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129</v>
      </c>
      <c r="Y108" s="781">
        <f>IFERROR(Y105/H105,"0")+IFERROR(Y106/H106,"0")+IFERROR(Y107/H107,"0")</f>
        <v>129</v>
      </c>
      <c r="Z108" s="781">
        <f>IFERROR(IF(Z105="",0,Z105),"0")+IFERROR(IF(Z106="",0,Z106),"0")+IFERROR(IF(Z107="",0,Z107),"0")</f>
        <v>1.1635800000000001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580.5</v>
      </c>
      <c r="Y109" s="781">
        <f>IFERROR(SUM(Y105:Y107),"0")</f>
        <v>580.5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456.3</v>
      </c>
      <c r="Y113" s="780">
        <f t="shared" si="26"/>
        <v>456.3</v>
      </c>
      <c r="Z113" s="36">
        <f>IFERROR(IF(Y113=0,"",ROUNDUP(Y113/H113,0)*0.00651),"")</f>
        <v>1.10019</v>
      </c>
      <c r="AA113" s="56"/>
      <c r="AB113" s="57"/>
      <c r="AC113" s="171" t="s">
        <v>226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498.88799999999992</v>
      </c>
      <c r="BN113" s="64">
        <f t="shared" si="28"/>
        <v>498.88799999999992</v>
      </c>
      <c r="BO113" s="64">
        <f t="shared" si="29"/>
        <v>0.9285714285714286</v>
      </c>
      <c r="BP113" s="64">
        <f t="shared" si="30"/>
        <v>0.9285714285714286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169</v>
      </c>
      <c r="Y117" s="781">
        <f>IFERROR(Y111/H111,"0")+IFERROR(Y112/H112,"0")+IFERROR(Y113/H113,"0")+IFERROR(Y114/H114,"0")+IFERROR(Y115/H115,"0")+IFERROR(Y116/H116,"0")</f>
        <v>169</v>
      </c>
      <c r="Z117" s="781">
        <f>IFERROR(IF(Z111="",0,Z111),"0")+IFERROR(IF(Z112="",0,Z112),"0")+IFERROR(IF(Z113="",0,Z113),"0")+IFERROR(IF(Z114="",0,Z114),"0")+IFERROR(IF(Z115="",0,Z115),"0")+IFERROR(IF(Z116="",0,Z116),"0")</f>
        <v>1.10019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456.3</v>
      </c>
      <c r="Y118" s="781">
        <f>IFERROR(SUM(Y111:Y116),"0")</f>
        <v>456.3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720</v>
      </c>
      <c r="Y124" s="780">
        <f>IFERROR(IF(X124="",0,CEILING((X124/$H124),1)*$H124),"")</f>
        <v>720</v>
      </c>
      <c r="Z124" s="36">
        <f>IFERROR(IF(Y124=0,"",ROUNDUP(Y124/H124,0)*0.00902),"")</f>
        <v>1.4432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753.59999999999991</v>
      </c>
      <c r="BN124" s="64">
        <f>IFERROR(Y124*I124/H124,"0")</f>
        <v>753.59999999999991</v>
      </c>
      <c r="BO124" s="64">
        <f>IFERROR(1/J124*(X124/H124),"0")</f>
        <v>1.2121212121212122</v>
      </c>
      <c r="BP124" s="64">
        <f>IFERROR(1/J124*(Y124/H124),"0")</f>
        <v>1.2121212121212122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160</v>
      </c>
      <c r="Y126" s="781">
        <f>IFERROR(Y121/H121,"0")+IFERROR(Y122/H122,"0")+IFERROR(Y123/H123,"0")+IFERROR(Y124/H124,"0")+IFERROR(Y125/H125,"0")</f>
        <v>160</v>
      </c>
      <c r="Z126" s="781">
        <f>IFERROR(IF(Z121="",0,Z121),"0")+IFERROR(IF(Z122="",0,Z122),"0")+IFERROR(IF(Z123="",0,Z123),"0")+IFERROR(IF(Z124="",0,Z124),"0")+IFERROR(IF(Z125="",0,Z125),"0")</f>
        <v>1.4432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720</v>
      </c>
      <c r="Y127" s="781">
        <f>IFERROR(SUM(Y121:Y125),"0")</f>
        <v>720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37.5" customHeight="1" x14ac:dyDescent="0.25">
      <c r="A136" s="54" t="s">
        <v>258</v>
      </c>
      <c r="B136" s="54" t="s">
        <v>259</v>
      </c>
      <c r="C136" s="31">
        <v>4301051360</v>
      </c>
      <c r="D136" s="783">
        <v>4607091385168</v>
      </c>
      <c r="E136" s="784"/>
      <c r="F136" s="778">
        <v>1.35</v>
      </c>
      <c r="G136" s="32">
        <v>6</v>
      </c>
      <c r="H136" s="778">
        <v>8.1</v>
      </c>
      <c r="I136" s="778">
        <v>8.6129999999999995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783">
        <v>4607091385168</v>
      </c>
      <c r="E137" s="784"/>
      <c r="F137" s="778">
        <v>1.4</v>
      </c>
      <c r="G137" s="32">
        <v>6</v>
      </c>
      <c r="H137" s="778">
        <v>8.4</v>
      </c>
      <c r="I137" s="778">
        <v>8.9130000000000003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1139.4000000000001</v>
      </c>
      <c r="Y140" s="780">
        <f t="shared" si="31"/>
        <v>1139.4000000000001</v>
      </c>
      <c r="Z140" s="36">
        <f>IFERROR(IF(Y140=0,"",ROUNDUP(Y140/H140,0)*0.00651),"")</f>
        <v>2.74722</v>
      </c>
      <c r="AA140" s="56"/>
      <c r="AB140" s="57"/>
      <c r="AC140" s="205" t="s">
        <v>260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1245.7439999999999</v>
      </c>
      <c r="BN140" s="64">
        <f t="shared" si="33"/>
        <v>1245.7439999999999</v>
      </c>
      <c r="BO140" s="64">
        <f t="shared" si="34"/>
        <v>2.3186813186813189</v>
      </c>
      <c r="BP140" s="64">
        <f t="shared" si="35"/>
        <v>2.3186813186813189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422</v>
      </c>
      <c r="Y143" s="781">
        <f>IFERROR(Y136/H136,"0")+IFERROR(Y137/H137,"0")+IFERROR(Y138/H138,"0")+IFERROR(Y139/H139,"0")+IFERROR(Y140/H140,"0")+IFERROR(Y141/H141,"0")+IFERROR(Y142/H142,"0")</f>
        <v>422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2.74722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1139.4000000000001</v>
      </c>
      <c r="Y144" s="781">
        <f>IFERROR(SUM(Y136:Y142),"0")</f>
        <v>1139.4000000000001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16.8</v>
      </c>
      <c r="Y230" s="780">
        <f t="shared" si="46"/>
        <v>16.8</v>
      </c>
      <c r="Z230" s="36">
        <f t="shared" ref="Z230:Z236" si="51">IFERROR(IF(Y230=0,"",ROUNDUP(Y230/H230,0)*0.00651),"")</f>
        <v>4.5569999999999999E-2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18.690000000000001</v>
      </c>
      <c r="BN230" s="64">
        <f t="shared" si="48"/>
        <v>18.690000000000001</v>
      </c>
      <c r="BO230" s="64">
        <f t="shared" si="49"/>
        <v>3.8461538461538471E-2</v>
      </c>
      <c r="BP230" s="64">
        <f t="shared" si="50"/>
        <v>3.8461538461538471E-2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254.4</v>
      </c>
      <c r="Y232" s="780">
        <f t="shared" si="46"/>
        <v>254.39999999999998</v>
      </c>
      <c r="Z232" s="36">
        <f t="shared" si="51"/>
        <v>0.69006000000000001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281.11200000000002</v>
      </c>
      <c r="BN232" s="64">
        <f t="shared" si="48"/>
        <v>281.11199999999997</v>
      </c>
      <c r="BO232" s="64">
        <f t="shared" si="49"/>
        <v>0.58241758241758246</v>
      </c>
      <c r="BP232" s="64">
        <f t="shared" si="50"/>
        <v>0.58241758241758246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113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113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0.73563000000000001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271.2</v>
      </c>
      <c r="Y238" s="781">
        <f>IFERROR(SUM(Y226:Y236),"0")</f>
        <v>271.2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4301011717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117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4301011945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4301011733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77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436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437</v>
      </c>
      <c r="C254" s="31">
        <v>4301011944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149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4301011826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117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447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448</v>
      </c>
      <c r="C263" s="31">
        <v>4301011942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4301011721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117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IFERROR(IF(Y265=0,"",ROUNDUP(Y265/H265,0)*0.01898),"")</f>
        <v/>
      </c>
      <c r="AA265" s="56"/>
      <c r="AB265" s="57"/>
      <c r="AC265" s="345" t="s">
        <v>454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455</v>
      </c>
      <c r="C266" s="31">
        <v>4301011941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117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4301011850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4301011910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4301011313</v>
      </c>
      <c r="D282" s="783">
        <v>4607091385984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4301011853</v>
      </c>
      <c r="D283" s="783">
        <v>4680115885851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4301011319</v>
      </c>
      <c r="D284" s="783">
        <v>4607091387469</v>
      </c>
      <c r="E284" s="784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126</v>
      </c>
      <c r="L284" s="32"/>
      <c r="M284" s="33" t="s">
        <v>117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4301011852</v>
      </c>
      <c r="D285" s="783">
        <v>4680115885844</v>
      </c>
      <c r="E285" s="784"/>
      <c r="F285" s="778">
        <v>0.4</v>
      </c>
      <c r="G285" s="32">
        <v>10</v>
      </c>
      <c r="H285" s="778">
        <v>4</v>
      </c>
      <c r="I285" s="778">
        <v>4.21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4301011316</v>
      </c>
      <c r="D286" s="783">
        <v>4607091387438</v>
      </c>
      <c r="E286" s="784"/>
      <c r="F286" s="778">
        <v>0.5</v>
      </c>
      <c r="G286" s="32">
        <v>10</v>
      </c>
      <c r="H286" s="778">
        <v>5</v>
      </c>
      <c r="I286" s="77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4301011851</v>
      </c>
      <c r="D287" s="783">
        <v>4680115885820</v>
      </c>
      <c r="E287" s="784"/>
      <c r="F287" s="778">
        <v>0.4</v>
      </c>
      <c r="G287" s="32">
        <v>10</v>
      </c>
      <c r="H287" s="778">
        <v>4</v>
      </c>
      <c r="I287" s="77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117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436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118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117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117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436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117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4301012016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/>
      <c r="M362" s="33" t="s">
        <v>77</v>
      </c>
      <c r="N362" s="33"/>
      <c r="O362" s="32">
        <v>55</v>
      </c>
      <c r="P362" s="11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4301011911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149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4301011323</v>
      </c>
      <c r="D367" s="783">
        <v>4607091386011</v>
      </c>
      <c r="E367" s="784"/>
      <c r="F367" s="778">
        <v>0.5</v>
      </c>
      <c r="G367" s="32">
        <v>10</v>
      </c>
      <c r="H367" s="778">
        <v>5</v>
      </c>
      <c r="I367" s="778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4301011859</v>
      </c>
      <c r="D368" s="783">
        <v>4680115885608</v>
      </c>
      <c r="E368" s="784"/>
      <c r="F368" s="778">
        <v>0.4</v>
      </c>
      <c r="G368" s="32">
        <v>10</v>
      </c>
      <c r="H368" s="778">
        <v>4</v>
      </c>
      <c r="I368" s="778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569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4301060325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63" t="s">
        <v>623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624</v>
      </c>
      <c r="C391" s="31">
        <v>4301060484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8.9190000000000005</v>
      </c>
      <c r="J391" s="32">
        <v>64</v>
      </c>
      <c r="K391" s="32" t="s">
        <v>116</v>
      </c>
      <c r="L391" s="32"/>
      <c r="M391" s="33" t="s">
        <v>161</v>
      </c>
      <c r="N391" s="33"/>
      <c r="O391" s="32">
        <v>30</v>
      </c>
      <c r="P391" s="805" t="s">
        <v>625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1119.3</v>
      </c>
      <c r="Y414" s="780">
        <f>IFERROR(IF(X414="",0,CEILING((X414/$H414),1)*$H414),"")</f>
        <v>1119.3</v>
      </c>
      <c r="Z414" s="36">
        <f>IFERROR(IF(Y414=0,"",ROUNDUP(Y414/H414,0)*0.00651),"")</f>
        <v>3.46983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1253.6159999999998</v>
      </c>
      <c r="BN414" s="64">
        <f>IFERROR(Y414*I414/H414,"0")</f>
        <v>1253.6159999999998</v>
      </c>
      <c r="BO414" s="64">
        <f>IFERROR(1/J414*(X414/H414),"0")</f>
        <v>2.9285714285714288</v>
      </c>
      <c r="BP414" s="64">
        <f>IFERROR(1/J414*(Y414/H414),"0")</f>
        <v>2.9285714285714288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661.5</v>
      </c>
      <c r="Y415" s="780">
        <f>IFERROR(IF(X415="",0,CEILING((X415/$H415),1)*$H415),"")</f>
        <v>661.5</v>
      </c>
      <c r="Z415" s="36">
        <f>IFERROR(IF(Y415=0,"",ROUNDUP(Y415/H415,0)*0.00651),"")</f>
        <v>2.0506500000000001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737.09999999999991</v>
      </c>
      <c r="BN415" s="64">
        <f>IFERROR(Y415*I415/H415,"0")</f>
        <v>737.09999999999991</v>
      </c>
      <c r="BO415" s="64">
        <f>IFERROR(1/J415*(X415/H415),"0")</f>
        <v>1.7307692307692308</v>
      </c>
      <c r="BP415" s="64">
        <f>IFERROR(1/J415*(Y415/H415),"0")</f>
        <v>1.7307692307692308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848</v>
      </c>
      <c r="Y416" s="781">
        <f>IFERROR(Y413/H413,"0")+IFERROR(Y414/H414,"0")+IFERROR(Y415/H415,"0")</f>
        <v>848</v>
      </c>
      <c r="Z416" s="781">
        <f>IFERROR(IF(Z413="",0,Z413),"0")+IFERROR(IF(Z414="",0,Z414),"0")+IFERROR(IF(Z415="",0,Z415),"0")</f>
        <v>5.5204800000000001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1780.8</v>
      </c>
      <c r="Y417" s="781">
        <f>IFERROR(SUM(Y413:Y415),"0")</f>
        <v>1780.8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37.5" customHeight="1" x14ac:dyDescent="0.25">
      <c r="A421" s="54" t="s">
        <v>663</v>
      </c>
      <c r="B421" s="54" t="s">
        <v>664</v>
      </c>
      <c r="C421" s="31">
        <v>4301011869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127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128</v>
      </c>
      <c r="AK421" s="68">
        <v>720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27" customHeight="1" x14ac:dyDescent="0.25">
      <c r="A422" s="54" t="s">
        <v>663</v>
      </c>
      <c r="B422" s="54" t="s">
        <v>666</v>
      </c>
      <c r="C422" s="31">
        <v>4301011946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149</v>
      </c>
      <c r="N422" s="33"/>
      <c r="O422" s="32">
        <v>60</v>
      </c>
      <c r="P422" s="9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4301011870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670</v>
      </c>
      <c r="AG423" s="64"/>
      <c r="AJ423" s="68" t="s">
        <v>128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671</v>
      </c>
      <c r="C424" s="31">
        <v>4301011947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149</v>
      </c>
      <c r="N424" s="33"/>
      <c r="O424" s="32">
        <v>60</v>
      </c>
      <c r="P424" s="9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4301011339</v>
      </c>
      <c r="D425" s="783">
        <v>4607091383997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674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675</v>
      </c>
      <c r="B426" s="54" t="s">
        <v>676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127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677</v>
      </c>
      <c r="AG426" s="64"/>
      <c r="AJ426" s="68" t="s">
        <v>128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675</v>
      </c>
      <c r="B427" s="54" t="s">
        <v>678</v>
      </c>
      <c r="C427" s="31">
        <v>4301011943</v>
      </c>
      <c r="D427" s="783">
        <v>4680115884830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149</v>
      </c>
      <c r="N427" s="33"/>
      <c r="O427" s="32">
        <v>60</v>
      </c>
      <c r="P427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IFERROR(IF(Y427=0,"",ROUNDUP(Y427/H427,0)*0.02039),"")</f>
        <v/>
      </c>
      <c r="AA427" s="56"/>
      <c r="AB427" s="57"/>
      <c r="AC427" s="501" t="s">
        <v>667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0</v>
      </c>
      <c r="Y432" s="781">
        <f>IFERROR(SUM(Y421:Y430),"0")</f>
        <v>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127</v>
      </c>
      <c r="M434" s="33" t="s">
        <v>117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128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117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4301011312</v>
      </c>
      <c r="D453" s="783">
        <v>4607091384192</v>
      </c>
      <c r="E453" s="784"/>
      <c r="F453" s="778">
        <v>1.8</v>
      </c>
      <c r="G453" s="32">
        <v>6</v>
      </c>
      <c r="H453" s="778">
        <v>10.8</v>
      </c>
      <c r="I453" s="778">
        <v>11.234999999999999</v>
      </c>
      <c r="J453" s="32">
        <v>64</v>
      </c>
      <c r="K453" s="32" t="s">
        <v>116</v>
      </c>
      <c r="L453" s="32"/>
      <c r="M453" s="33" t="s">
        <v>117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4301011874</v>
      </c>
      <c r="D454" s="783">
        <v>4680115884892</v>
      </c>
      <c r="E454" s="784"/>
      <c r="F454" s="778">
        <v>1.8</v>
      </c>
      <c r="G454" s="32">
        <v>6</v>
      </c>
      <c r="H454" s="778">
        <v>10.8</v>
      </c>
      <c r="I454" s="778">
        <v>11.28</v>
      </c>
      <c r="J454" s="32">
        <v>56</v>
      </c>
      <c r="K454" s="32" t="s">
        <v>116</v>
      </c>
      <c r="L454" s="32"/>
      <c r="M454" s="33" t="s">
        <v>68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717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717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4301051297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37.5" customHeight="1" x14ac:dyDescent="0.25">
      <c r="A468" s="54" t="s">
        <v>735</v>
      </c>
      <c r="B468" s="54" t="s">
        <v>738</v>
      </c>
      <c r="C468" s="31">
        <v>4301051634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117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18.899999999999999</v>
      </c>
      <c r="Y494" s="780">
        <f t="shared" si="97"/>
        <v>18.900000000000002</v>
      </c>
      <c r="Z494" s="36">
        <f t="shared" si="102"/>
        <v>4.5179999999999998E-2</v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20.069999999999997</v>
      </c>
      <c r="BN494" s="64">
        <f t="shared" si="99"/>
        <v>20.07</v>
      </c>
      <c r="BO494" s="64">
        <f t="shared" si="100"/>
        <v>3.8461538461538457E-2</v>
      </c>
      <c r="BP494" s="64">
        <f t="shared" si="101"/>
        <v>3.8461538461538464E-2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4301031255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794</v>
      </c>
      <c r="C502" s="31">
        <v>4301031338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4301031368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5" t="s">
        <v>796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8.9999999999999982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4.5179999999999998E-2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18.899999999999999</v>
      </c>
      <c r="Y505" s="781">
        <f>IFERROR(SUM(Y483:Y503),"0")</f>
        <v>18.900000000000002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117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207.9</v>
      </c>
      <c r="Y521" s="780">
        <f>IFERROR(IF(X521="",0,CEILING((X521/$H521),1)*$H521),"")</f>
        <v>207.9</v>
      </c>
      <c r="Z521" s="36">
        <f>IFERROR(IF(Y521=0,"",ROUNDUP(Y521/H521,0)*0.00502),"")</f>
        <v>0.49698000000000003</v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220.77</v>
      </c>
      <c r="BN521" s="64">
        <f>IFERROR(Y521*I521/H521,"0")</f>
        <v>220.77</v>
      </c>
      <c r="BO521" s="64">
        <f>IFERROR(1/J521*(X521/H521),"0")</f>
        <v>0.42307692307692313</v>
      </c>
      <c r="BP521" s="64">
        <f>IFERROR(1/J521*(Y521/H521),"0")</f>
        <v>0.42307692307692313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99</v>
      </c>
      <c r="Y522" s="781">
        <f>IFERROR(Y517/H517,"0")+IFERROR(Y518/H518,"0")+IFERROR(Y519/H519,"0")+IFERROR(Y520/H520,"0")+IFERROR(Y521/H521,"0")</f>
        <v>99</v>
      </c>
      <c r="Z522" s="781">
        <f>IFERROR(IF(Z517="",0,Z517),"0")+IFERROR(IF(Z518="",0,Z518),"0")+IFERROR(IF(Z519="",0,Z519),"0")+IFERROR(IF(Z520="",0,Z520),"0")+IFERROR(IF(Z521="",0,Z521),"0")</f>
        <v>0.49698000000000003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207.9</v>
      </c>
      <c r="Y523" s="781">
        <f>IFERROR(SUM(Y517:Y521),"0")</f>
        <v>207.9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4301031291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2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830</v>
      </c>
      <c r="C529" s="31">
        <v>4301031347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48" t="s">
        <v>831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117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120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117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117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120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117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120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117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117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117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117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4301020222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881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882</v>
      </c>
      <c r="C560" s="31">
        <v>4301020334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77</v>
      </c>
      <c r="N560" s="33"/>
      <c r="O560" s="32">
        <v>70</v>
      </c>
      <c r="P560" s="1130" t="s">
        <v>883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884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895</v>
      </c>
      <c r="C567" s="31">
        <v>4301031350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93" t="s">
        <v>896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4301031250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901</v>
      </c>
      <c r="C569" s="31">
        <v>4301031353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100" t="s">
        <v>902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4301031419</v>
      </c>
      <c r="D570" s="783">
        <v>4680115882072</v>
      </c>
      <c r="E570" s="784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4301031383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117</v>
      </c>
      <c r="N571" s="33"/>
      <c r="O571" s="32">
        <v>60</v>
      </c>
      <c r="P571" s="87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4301031351</v>
      </c>
      <c r="D572" s="783">
        <v>4680115882072</v>
      </c>
      <c r="E572" s="784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117</v>
      </c>
      <c r="N572" s="33"/>
      <c r="O572" s="32">
        <v>70</v>
      </c>
      <c r="P572" s="885" t="s">
        <v>910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894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897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900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903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117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117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117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117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117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117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4301060354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4301060408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4301060355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4301060407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117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117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117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6434.5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6434.5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6958.6299999999992</v>
      </c>
      <c r="Y668" s="781">
        <f>IFERROR(SUM(BN22:BN664),"0")</f>
        <v>6958.6299999999992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14</v>
      </c>
      <c r="Y669" s="38">
        <f>ROUNDUP(SUM(BP22:BP664),0)</f>
        <v>14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7308.6299999999992</v>
      </c>
      <c r="Y670" s="781">
        <f>GrossWeightTotalR+PalletQtyTotalR*25</f>
        <v>7308.6299999999992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2244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2244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15.913360000000003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544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715.5</v>
      </c>
      <c r="E677" s="46">
        <f>IFERROR(Y105*1,"0")+IFERROR(Y106*1,"0")+IFERROR(Y107*1,"0")+IFERROR(Y111*1,"0")+IFERROR(Y112*1,"0")+IFERROR(Y113*1,"0")+IFERROR(Y114*1,"0")+IFERROR(Y115*1,"0")+IFERROR(Y116*1,"0")</f>
        <v>1036.8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1859.4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271.2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1780.8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18.900000000000002</v>
      </c>
      <c r="AA677" s="46">
        <f>IFERROR(Y513*1,"0")+IFERROR(Y517*1,"0")+IFERROR(Y518*1,"0")+IFERROR(Y519*1,"0")+IFERROR(Y520*1,"0")+IFERROR(Y521*1,"0")</f>
        <v>207.9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+bWCOpDci0dvzPQvHQ0mmCVZCPMpCyw1cGW0s5/UHWTHSYd5xQh+MvCU6nJm751IfqOeoeD4IfcAUSt7o68J2g==" saltValue="Z28rn5q7ct+ETksiyfBZ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9 X107 X113 X140 X421 X423 X426 X434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6 X308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78RQ3/g/IGjJTvrLulSAmFUhYQ16YhgpVUzcpWa36FaXlJg/phtMUYedbRMnN5BBezrlZNVhyE/PNkQQT8NzBQ==" saltValue="tP8TUwCOP2Yndk+OJL4N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2025-01-29T08:01:56Z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