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4C0DA0-410D-461B-976C-23ACCE30B87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26" i="1" l="1"/>
  <c r="AJ127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6" i="1"/>
  <c r="AH87" i="1"/>
  <c r="AH88" i="1"/>
  <c r="AH89" i="1"/>
  <c r="AH90" i="1"/>
  <c r="AH92" i="1"/>
  <c r="AH93" i="1"/>
  <c r="AH94" i="1"/>
  <c r="AH95" i="1"/>
  <c r="AH96" i="1"/>
  <c r="AH97" i="1"/>
  <c r="AH98" i="1"/>
  <c r="AH99" i="1"/>
  <c r="AH100" i="1"/>
  <c r="AH102" i="1"/>
  <c r="AH103" i="1"/>
  <c r="AH104" i="1"/>
  <c r="AH105" i="1"/>
  <c r="AH106" i="1"/>
  <c r="AH107" i="1"/>
  <c r="AH108" i="1"/>
  <c r="AH109" i="1"/>
  <c r="AH110" i="1"/>
  <c r="AH111" i="1"/>
  <c r="AH112" i="1"/>
  <c r="AH114" i="1"/>
  <c r="AH115" i="1"/>
  <c r="AH116" i="1"/>
  <c r="AH117" i="1"/>
  <c r="AH118" i="1"/>
  <c r="AH119" i="1"/>
  <c r="AH120" i="1"/>
  <c r="AH121" i="1"/>
  <c r="AH122" i="1"/>
  <c r="AH123" i="1"/>
  <c r="AH125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7" i="1"/>
  <c r="W9" i="1"/>
  <c r="Z9" i="1" s="1"/>
  <c r="W11" i="1"/>
  <c r="Z11" i="1" s="1"/>
  <c r="W13" i="1"/>
  <c r="Z13" i="1" s="1"/>
  <c r="W15" i="1"/>
  <c r="Z15" i="1" s="1"/>
  <c r="W17" i="1"/>
  <c r="Z17" i="1" s="1"/>
  <c r="W19" i="1"/>
  <c r="Z19" i="1" s="1"/>
  <c r="W21" i="1"/>
  <c r="Z21" i="1" s="1"/>
  <c r="W23" i="1"/>
  <c r="Z23" i="1" s="1"/>
  <c r="W25" i="1"/>
  <c r="Z25" i="1" s="1"/>
  <c r="W27" i="1"/>
  <c r="Z27" i="1" s="1"/>
  <c r="W29" i="1"/>
  <c r="Z29" i="1" s="1"/>
  <c r="W31" i="1"/>
  <c r="Z31" i="1" s="1"/>
  <c r="W33" i="1"/>
  <c r="Z33" i="1" s="1"/>
  <c r="W35" i="1"/>
  <c r="Z35" i="1" s="1"/>
  <c r="W37" i="1"/>
  <c r="Z37" i="1" s="1"/>
  <c r="W39" i="1"/>
  <c r="Z39" i="1" s="1"/>
  <c r="W41" i="1"/>
  <c r="Z41" i="1" s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Z55" i="1" s="1"/>
  <c r="W57" i="1"/>
  <c r="Z57" i="1" s="1"/>
  <c r="W59" i="1"/>
  <c r="Z59" i="1" s="1"/>
  <c r="W61" i="1"/>
  <c r="Z61" i="1" s="1"/>
  <c r="W63" i="1"/>
  <c r="Z63" i="1" s="1"/>
  <c r="W65" i="1"/>
  <c r="Z65" i="1" s="1"/>
  <c r="W67" i="1"/>
  <c r="Z67" i="1" s="1"/>
  <c r="W69" i="1"/>
  <c r="Z69" i="1" s="1"/>
  <c r="W71" i="1"/>
  <c r="Z71" i="1" s="1"/>
  <c r="W73" i="1"/>
  <c r="Z73" i="1" s="1"/>
  <c r="W75" i="1"/>
  <c r="Z75" i="1" s="1"/>
  <c r="W77" i="1"/>
  <c r="Z77" i="1" s="1"/>
  <c r="W79" i="1"/>
  <c r="Z79" i="1" s="1"/>
  <c r="W81" i="1"/>
  <c r="Z81" i="1" s="1"/>
  <c r="W83" i="1"/>
  <c r="Z83" i="1" s="1"/>
  <c r="W85" i="1"/>
  <c r="Z85" i="1" s="1"/>
  <c r="W87" i="1"/>
  <c r="Z87" i="1" s="1"/>
  <c r="W89" i="1"/>
  <c r="Z89" i="1" s="1"/>
  <c r="W91" i="1"/>
  <c r="Z91" i="1" s="1"/>
  <c r="AD8" i="1"/>
  <c r="W8" i="1" s="1"/>
  <c r="Z8" i="1" s="1"/>
  <c r="AD9" i="1"/>
  <c r="AD10" i="1"/>
  <c r="W10" i="1" s="1"/>
  <c r="Z10" i="1" s="1"/>
  <c r="AD11" i="1"/>
  <c r="AD12" i="1"/>
  <c r="W12" i="1" s="1"/>
  <c r="AD13" i="1"/>
  <c r="AD14" i="1"/>
  <c r="W14" i="1" s="1"/>
  <c r="Z14" i="1" s="1"/>
  <c r="AD15" i="1"/>
  <c r="AD16" i="1"/>
  <c r="W16" i="1" s="1"/>
  <c r="Z16" i="1" s="1"/>
  <c r="AD17" i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Z50" i="1" s="1"/>
  <c r="AD51" i="1"/>
  <c r="AD52" i="1"/>
  <c r="W52" i="1" s="1"/>
  <c r="AD53" i="1"/>
  <c r="AD54" i="1"/>
  <c r="W54" i="1" s="1"/>
  <c r="Z54" i="1" s="1"/>
  <c r="AD55" i="1"/>
  <c r="AD56" i="1"/>
  <c r="W56" i="1" s="1"/>
  <c r="Z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AD63" i="1"/>
  <c r="AD64" i="1"/>
  <c r="W64" i="1" s="1"/>
  <c r="Z64" i="1" s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AD72" i="1"/>
  <c r="W72" i="1" s="1"/>
  <c r="Z72" i="1" s="1"/>
  <c r="AD73" i="1"/>
  <c r="AD74" i="1"/>
  <c r="W74" i="1" s="1"/>
  <c r="Z74" i="1" s="1"/>
  <c r="AD75" i="1"/>
  <c r="AD76" i="1"/>
  <c r="W76" i="1" s="1"/>
  <c r="Z76" i="1" s="1"/>
  <c r="AD77" i="1"/>
  <c r="AD78" i="1"/>
  <c r="W78" i="1" s="1"/>
  <c r="Z78" i="1" s="1"/>
  <c r="AD79" i="1"/>
  <c r="AD80" i="1"/>
  <c r="W80" i="1" s="1"/>
  <c r="Z80" i="1" s="1"/>
  <c r="AD81" i="1"/>
  <c r="AD82" i="1"/>
  <c r="W82" i="1" s="1"/>
  <c r="Z82" i="1" s="1"/>
  <c r="AD83" i="1"/>
  <c r="AD84" i="1"/>
  <c r="W84" i="1" s="1"/>
  <c r="Z84" i="1" s="1"/>
  <c r="AD85" i="1"/>
  <c r="AD86" i="1"/>
  <c r="W86" i="1" s="1"/>
  <c r="Z86" i="1" s="1"/>
  <c r="AD87" i="1"/>
  <c r="AD88" i="1"/>
  <c r="W88" i="1" s="1"/>
  <c r="Z88" i="1" s="1"/>
  <c r="AD89" i="1"/>
  <c r="AD90" i="1"/>
  <c r="W90" i="1" s="1"/>
  <c r="Z90" i="1" s="1"/>
  <c r="AD91" i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124" i="1"/>
  <c r="W124" i="1" s="1"/>
  <c r="Z124" i="1" s="1"/>
  <c r="AD125" i="1"/>
  <c r="W125" i="1" s="1"/>
  <c r="Z125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7" i="1"/>
  <c r="L8" i="1"/>
  <c r="Y8" i="1" s="1"/>
  <c r="L9" i="1"/>
  <c r="Y9" i="1" s="1"/>
  <c r="L10" i="1"/>
  <c r="Y10" i="1" s="1"/>
  <c r="L11" i="1"/>
  <c r="Y11" i="1" s="1"/>
  <c r="L12" i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L48" i="1"/>
  <c r="Y48" i="1" s="1"/>
  <c r="L49" i="1"/>
  <c r="Y49" i="1" s="1"/>
  <c r="L50" i="1"/>
  <c r="Y50" i="1" s="1"/>
  <c r="L51" i="1"/>
  <c r="L52" i="1"/>
  <c r="L53" i="1"/>
  <c r="Y53" i="1" s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Y61" i="1" s="1"/>
  <c r="L62" i="1"/>
  <c r="L63" i="1"/>
  <c r="Y63" i="1" s="1"/>
  <c r="L64" i="1"/>
  <c r="Y64" i="1" s="1"/>
  <c r="L65" i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L110" i="1"/>
  <c r="Y110" i="1" s="1"/>
  <c r="L111" i="1"/>
  <c r="L112" i="1"/>
  <c r="Y112" i="1" s="1"/>
  <c r="L113" i="1"/>
  <c r="L114" i="1"/>
  <c r="Y114" i="1" s="1"/>
  <c r="L115" i="1"/>
  <c r="L116" i="1"/>
  <c r="Y116" i="1" s="1"/>
  <c r="L117" i="1"/>
  <c r="L118" i="1"/>
  <c r="Y118" i="1" s="1"/>
  <c r="L119" i="1"/>
  <c r="L120" i="1"/>
  <c r="Y120" i="1" s="1"/>
  <c r="L121" i="1"/>
  <c r="Y121" i="1" s="1"/>
  <c r="L122" i="1"/>
  <c r="Y122" i="1" s="1"/>
  <c r="L123" i="1"/>
  <c r="L124" i="1"/>
  <c r="Y124" i="1" s="1"/>
  <c r="L125" i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7" i="1"/>
  <c r="K7" i="1" s="1"/>
  <c r="AB6" i="1"/>
  <c r="AC6" i="1"/>
  <c r="AA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7" i="1"/>
  <c r="H8" i="1"/>
  <c r="AJ8" i="1" s="1"/>
  <c r="H9" i="1"/>
  <c r="AJ9" i="1" s="1"/>
  <c r="H10" i="1"/>
  <c r="AJ10" i="1" s="1"/>
  <c r="H11" i="1"/>
  <c r="H12" i="1"/>
  <c r="AJ12" i="1" s="1"/>
  <c r="H13" i="1"/>
  <c r="AJ13" i="1" s="1"/>
  <c r="H14" i="1"/>
  <c r="AJ14" i="1" s="1"/>
  <c r="H15" i="1"/>
  <c r="H16" i="1"/>
  <c r="AJ16" i="1" s="1"/>
  <c r="H17" i="1"/>
  <c r="AJ17" i="1" s="1"/>
  <c r="H18" i="1"/>
  <c r="AJ18" i="1" s="1"/>
  <c r="H19" i="1"/>
  <c r="H20" i="1"/>
  <c r="AJ20" i="1" s="1"/>
  <c r="H21" i="1"/>
  <c r="AJ21" i="1" s="1"/>
  <c r="H22" i="1"/>
  <c r="AJ22" i="1" s="1"/>
  <c r="H23" i="1"/>
  <c r="H24" i="1"/>
  <c r="AJ24" i="1" s="1"/>
  <c r="H25" i="1"/>
  <c r="AJ25" i="1" s="1"/>
  <c r="H26" i="1"/>
  <c r="AJ26" i="1" s="1"/>
  <c r="H27" i="1"/>
  <c r="H28" i="1"/>
  <c r="AJ28" i="1" s="1"/>
  <c r="H29" i="1"/>
  <c r="AJ29" i="1" s="1"/>
  <c r="H30" i="1"/>
  <c r="AJ30" i="1" s="1"/>
  <c r="H31" i="1"/>
  <c r="H32" i="1"/>
  <c r="AJ32" i="1" s="1"/>
  <c r="H33" i="1"/>
  <c r="AJ33" i="1" s="1"/>
  <c r="H34" i="1"/>
  <c r="AJ34" i="1" s="1"/>
  <c r="H35" i="1"/>
  <c r="H36" i="1"/>
  <c r="AJ36" i="1" s="1"/>
  <c r="H37" i="1"/>
  <c r="AJ37" i="1" s="1"/>
  <c r="H38" i="1"/>
  <c r="AJ38" i="1" s="1"/>
  <c r="H39" i="1"/>
  <c r="H40" i="1"/>
  <c r="AJ40" i="1" s="1"/>
  <c r="H41" i="1"/>
  <c r="AJ41" i="1" s="1"/>
  <c r="H42" i="1"/>
  <c r="AJ42" i="1" s="1"/>
  <c r="H43" i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H64" i="1"/>
  <c r="AJ64" i="1" s="1"/>
  <c r="H65" i="1"/>
  <c r="AJ65" i="1" s="1"/>
  <c r="H66" i="1"/>
  <c r="AJ66" i="1" s="1"/>
  <c r="H67" i="1"/>
  <c r="H68" i="1"/>
  <c r="AJ68" i="1" s="1"/>
  <c r="H69" i="1"/>
  <c r="AJ69" i="1" s="1"/>
  <c r="H70" i="1"/>
  <c r="AJ70" i="1" s="1"/>
  <c r="H71" i="1"/>
  <c r="H72" i="1"/>
  <c r="AJ72" i="1" s="1"/>
  <c r="H73" i="1"/>
  <c r="AJ73" i="1" s="1"/>
  <c r="H74" i="1"/>
  <c r="AJ74" i="1" s="1"/>
  <c r="H75" i="1"/>
  <c r="H76" i="1"/>
  <c r="AJ76" i="1" s="1"/>
  <c r="H77" i="1"/>
  <c r="AJ77" i="1" s="1"/>
  <c r="H78" i="1"/>
  <c r="AJ78" i="1" s="1"/>
  <c r="H79" i="1"/>
  <c r="H80" i="1"/>
  <c r="AJ80" i="1" s="1"/>
  <c r="H81" i="1"/>
  <c r="AJ81" i="1" s="1"/>
  <c r="H82" i="1"/>
  <c r="AJ82" i="1" s="1"/>
  <c r="H83" i="1"/>
  <c r="H84" i="1"/>
  <c r="AJ84" i="1" s="1"/>
  <c r="H85" i="1"/>
  <c r="AJ85" i="1" s="1"/>
  <c r="H86" i="1"/>
  <c r="AJ86" i="1" s="1"/>
  <c r="H87" i="1"/>
  <c r="H88" i="1"/>
  <c r="AJ88" i="1" s="1"/>
  <c r="H89" i="1"/>
  <c r="AJ89" i="1" s="1"/>
  <c r="H90" i="1"/>
  <c r="AJ90" i="1" s="1"/>
  <c r="H91" i="1"/>
  <c r="H92" i="1"/>
  <c r="AJ92" i="1" s="1"/>
  <c r="H93" i="1"/>
  <c r="AJ93" i="1" s="1"/>
  <c r="H94" i="1"/>
  <c r="AJ94" i="1" s="1"/>
  <c r="H95" i="1"/>
  <c r="H96" i="1"/>
  <c r="AJ96" i="1" s="1"/>
  <c r="H97" i="1"/>
  <c r="AJ97" i="1" s="1"/>
  <c r="H98" i="1"/>
  <c r="AJ98" i="1" s="1"/>
  <c r="H99" i="1"/>
  <c r="H100" i="1"/>
  <c r="AJ100" i="1" s="1"/>
  <c r="H101" i="1"/>
  <c r="AJ101" i="1" s="1"/>
  <c r="H102" i="1"/>
  <c r="AJ102" i="1" s="1"/>
  <c r="H103" i="1"/>
  <c r="H104" i="1"/>
  <c r="AJ104" i="1" s="1"/>
  <c r="H105" i="1"/>
  <c r="AJ105" i="1" s="1"/>
  <c r="H106" i="1"/>
  <c r="AJ106" i="1" s="1"/>
  <c r="H107" i="1"/>
  <c r="H108" i="1"/>
  <c r="AJ108" i="1" s="1"/>
  <c r="H109" i="1"/>
  <c r="AJ109" i="1" s="1"/>
  <c r="H110" i="1"/>
  <c r="AJ110" i="1" s="1"/>
  <c r="H111" i="1"/>
  <c r="H112" i="1"/>
  <c r="AJ112" i="1" s="1"/>
  <c r="H113" i="1"/>
  <c r="AJ113" i="1" s="1"/>
  <c r="H114" i="1"/>
  <c r="AJ114" i="1" s="1"/>
  <c r="H115" i="1"/>
  <c r="H116" i="1"/>
  <c r="AJ116" i="1" s="1"/>
  <c r="H117" i="1"/>
  <c r="AJ117" i="1" s="1"/>
  <c r="H118" i="1"/>
  <c r="AJ118" i="1" s="1"/>
  <c r="H119" i="1"/>
  <c r="H120" i="1"/>
  <c r="AJ120" i="1" s="1"/>
  <c r="H121" i="1"/>
  <c r="AJ121" i="1" s="1"/>
  <c r="H122" i="1"/>
  <c r="AJ122" i="1" s="1"/>
  <c r="H123" i="1"/>
  <c r="H124" i="1"/>
  <c r="AJ124" i="1" s="1"/>
  <c r="H125" i="1"/>
  <c r="AJ125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5" i="1"/>
  <c r="G7" i="1"/>
  <c r="E6" i="1"/>
  <c r="F6" i="1"/>
  <c r="M6" i="1" l="1"/>
  <c r="Y125" i="1"/>
  <c r="Y123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5" i="1"/>
  <c r="Y93" i="1"/>
  <c r="N6" i="1"/>
  <c r="Y62" i="1"/>
  <c r="Z62" i="1"/>
  <c r="Z52" i="1"/>
  <c r="X52" i="1"/>
  <c r="AJ52" i="1" s="1"/>
  <c r="Y12" i="1"/>
  <c r="AG6" i="1"/>
  <c r="AH6" i="1"/>
  <c r="Y40" i="1"/>
  <c r="Y55" i="1"/>
  <c r="Y51" i="1"/>
  <c r="Y59" i="1"/>
  <c r="AJ123" i="1"/>
  <c r="AJ119" i="1"/>
  <c r="AJ115" i="1"/>
  <c r="AJ111" i="1"/>
  <c r="AJ107" i="1"/>
  <c r="AJ103" i="1"/>
  <c r="AJ99" i="1"/>
  <c r="AJ95" i="1"/>
  <c r="AJ91" i="1"/>
  <c r="AJ87" i="1"/>
  <c r="AJ83" i="1"/>
  <c r="AJ79" i="1"/>
  <c r="AJ75" i="1"/>
  <c r="AJ71" i="1"/>
  <c r="AJ67" i="1"/>
  <c r="AJ63" i="1"/>
  <c r="AJ43" i="1"/>
  <c r="AJ39" i="1"/>
  <c r="AJ35" i="1"/>
  <c r="AJ31" i="1"/>
  <c r="AJ27" i="1"/>
  <c r="AJ23" i="1"/>
  <c r="AJ19" i="1"/>
  <c r="AJ15" i="1"/>
  <c r="AJ11" i="1"/>
  <c r="X6" i="1"/>
  <c r="Z12" i="1"/>
  <c r="Y65" i="1"/>
  <c r="Y57" i="1"/>
  <c r="Y47" i="1"/>
  <c r="W6" i="1"/>
  <c r="AF6" i="1"/>
  <c r="AE6" i="1"/>
  <c r="AD6" i="1"/>
  <c r="L6" i="1"/>
  <c r="K6" i="1"/>
  <c r="J6" i="1"/>
  <c r="Y52" i="1" l="1"/>
  <c r="AJ6" i="1"/>
</calcChain>
</file>

<file path=xl/sharedStrings.xml><?xml version="1.0" encoding="utf-8"?>
<sst xmlns="http://schemas.openxmlformats.org/spreadsheetml/2006/main" count="290" uniqueCount="155">
  <si>
    <t>Период: 23.01.2025 - 30.01.2025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</si>
  <si>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</si>
  <si>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</si>
  <si>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</si>
  <si>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</si>
  <si>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</si>
  <si>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</si>
  <si>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</si>
  <si>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</si>
  <si>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</si>
  <si>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</si>
  <si>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</si>
  <si>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</si>
  <si>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</si>
  <si>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</si>
  <si>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</si>
  <si>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</si>
  <si>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</si>
  <si>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</si>
  <si>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</si>
  <si>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</si>
  <si>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</si>
  <si>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</si>
  <si>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</si>
  <si>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</si>
  <si>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</si>
  <si>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</si>
  <si>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</si>
  <si>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</si>
  <si>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</si>
  <si>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</si>
  <si>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</si>
  <si>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</si>
  <si>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</si>
  <si>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</si>
  <si>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</si>
  <si>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</si>
  <si>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</si>
  <si>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</si>
  <si>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</si>
  <si>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</si>
  <si>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</si>
  <si>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</si>
  <si>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</si>
  <si>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</si>
  <si>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</si>
  <si>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</si>
  <si>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</si>
  <si>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</si>
  <si>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</si>
  <si>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</si>
  <si>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</si>
  <si>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</si>
  <si>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</si>
  <si>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</si>
  <si>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</si>
  <si>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</si>
  <si>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</si>
  <si>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</si>
  <si>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</si>
  <si>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</si>
  <si>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</si>
  <si>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</si>
  <si>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</si>
  <si>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</si>
  <si>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</si>
  <si>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</si>
  <si>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</si>
  <si>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</si>
  <si>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</si>
  <si>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</si>
  <si>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</si>
  <si>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</si>
  <si>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</si>
  <si>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</si>
  <si>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</si>
  <si>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</si>
  <si>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</si>
  <si>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</si>
  <si>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</si>
  <si>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</si>
  <si>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</si>
  <si>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</si>
  <si>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</si>
  <si>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</si>
  <si>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</si>
  <si>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</si>
  <si>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</si>
  <si>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</si>
  <si>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</si>
  <si>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</si>
  <si>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</si>
  <si>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</si>
  <si>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</si>
  <si>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</si>
  <si>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</si>
  <si>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</si>
  <si>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</si>
  <si>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</si>
  <si>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</si>
  <si>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</si>
  <si>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</si>
  <si>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</si>
  <si>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</si>
  <si>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</si>
  <si>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</si>
  <si>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</si>
  <si>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</si>
  <si>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</si>
  <si>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</si>
  <si>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</si>
  <si>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</si>
  <si>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</si>
  <si>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</si>
  <si>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</si>
  <si>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</si>
  <si>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</si>
  <si>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</si>
  <si>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</si>
  <si>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</si>
  <si>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</si>
  <si>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БОНУС_Колбаса вареная Филейская ТМ Вязанка. ВЕС  ПОКОМ</t>
  </si>
  <si>
    <t xml:space="preserve"> 336  Ветчина Сливушка с индейкой ТМ Вязанка. ВЕС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</si>
  <si>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</si>
  <si>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</si>
  <si>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</si>
  <si>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</si>
  <si>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БОНУС_302  Сосиски Сочинки по-баварски,  0.4кг, ТМ Стародворье  ПОКОМ</t>
  </si>
  <si>
    <t>БОНУС_319  Колбаса вареная Филейская ТМ Вязанка ТС Классическая, 0,45 кг. ПОКОМ</t>
  </si>
  <si>
    <t>БОНУС_336  Ветчина Сливушка с индейкой ТМ Вязанка. ВЕС  ПОКОМ</t>
  </si>
  <si>
    <t>БОНУС_Сосиски Вязанка Сливочные, Вязанка амицел МГС, 0.45кг,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</si>
  <si>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</si>
  <si>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</si>
  <si>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</si>
  <si>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</si>
  <si>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</si>
  <si>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</si>
  <si>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</si>
  <si>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</si>
  <si>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</si>
  <si>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</si>
  <si>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</si>
  <si>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</si>
  <si>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</si>
  <si>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</si>
  <si>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</si>
  <si>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</si>
  <si>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30,01,</t>
  </si>
  <si>
    <t>03,02,</t>
  </si>
  <si>
    <t>04,02в</t>
  </si>
  <si>
    <t>05,02,</t>
  </si>
  <si>
    <t>10,01,</t>
  </si>
  <si>
    <t>17,01,</t>
  </si>
  <si>
    <t>24,01,</t>
  </si>
  <si>
    <t>оконч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</si>
</sst>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/>
    <xf numFmtId="164" fontId="0" fillId="5" borderId="1" xfId="0" applyNumberForma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9,01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22.01.2025 - 29.01.2025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28,01,</v>
          </cell>
          <cell r="M5" t="str">
            <v>30,01,</v>
          </cell>
          <cell r="T5" t="str">
            <v>03,02,</v>
          </cell>
          <cell r="V5" t="str">
            <v>03,02,</v>
          </cell>
          <cell r="X5" t="str">
            <v>04,02в</v>
          </cell>
          <cell r="AE5" t="str">
            <v>10,01,</v>
          </cell>
          <cell r="AF5" t="str">
            <v>17,01,</v>
          </cell>
          <cell r="AG5" t="str">
            <v>24,01,</v>
          </cell>
          <cell r="AH5" t="str">
            <v>29,01,</v>
          </cell>
        </row>
        <row r="6">
          <cell r="E6">
            <v>112595.749</v>
          </cell>
          <cell r="F6">
            <v>65652.190999999992</v>
          </cell>
          <cell r="J6">
            <v>114458.82</v>
          </cell>
          <cell r="K6">
            <v>-1863.0709999999999</v>
          </cell>
          <cell r="L6">
            <v>27560</v>
          </cell>
          <cell r="M6">
            <v>29290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15800</v>
          </cell>
          <cell r="U6">
            <v>0</v>
          </cell>
          <cell r="V6">
            <v>14570</v>
          </cell>
          <cell r="W6">
            <v>19797.949800000002</v>
          </cell>
          <cell r="X6">
            <v>28480</v>
          </cell>
          <cell r="AA6">
            <v>0</v>
          </cell>
          <cell r="AB6">
            <v>0</v>
          </cell>
          <cell r="AC6">
            <v>0</v>
          </cell>
          <cell r="AD6">
            <v>13606</v>
          </cell>
          <cell r="AE6">
            <v>19809.475399999996</v>
          </cell>
          <cell r="AF6">
            <v>20559.711199999994</v>
          </cell>
          <cell r="AG6">
            <v>20213.227199999998</v>
          </cell>
          <cell r="AH6">
            <v>20992.676999999996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439.55700000000002</v>
          </cell>
          <cell r="D7">
            <v>356.67399999999998</v>
          </cell>
          <cell r="E7">
            <v>438.29899999999998</v>
          </cell>
          <cell r="F7">
            <v>347.10399999999998</v>
          </cell>
          <cell r="G7" t="str">
            <v>н</v>
          </cell>
          <cell r="H7">
            <v>1</v>
          </cell>
          <cell r="I7">
            <v>45</v>
          </cell>
          <cell r="J7">
            <v>432.64800000000002</v>
          </cell>
          <cell r="K7">
            <v>5.6509999999999536</v>
          </cell>
          <cell r="L7">
            <v>100</v>
          </cell>
          <cell r="M7">
            <v>100</v>
          </cell>
          <cell r="V7">
            <v>250</v>
          </cell>
          <cell r="W7">
            <v>87.65979999999999</v>
          </cell>
          <cell r="X7">
            <v>200</v>
          </cell>
          <cell r="Y7">
            <v>11.374700832080386</v>
          </cell>
          <cell r="Z7">
            <v>3.9596713658940588</v>
          </cell>
          <cell r="AD7">
            <v>0</v>
          </cell>
          <cell r="AE7">
            <v>124.95219999999999</v>
          </cell>
          <cell r="AF7">
            <v>107.9032</v>
          </cell>
          <cell r="AG7">
            <v>89.048599999999993</v>
          </cell>
          <cell r="AH7">
            <v>71.572999999999993</v>
          </cell>
          <cell r="AI7" t="str">
            <v>ябфев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268.661</v>
          </cell>
          <cell r="D8">
            <v>1723.8579999999999</v>
          </cell>
          <cell r="E8">
            <v>539.98299999999995</v>
          </cell>
          <cell r="F8">
            <v>542.03700000000003</v>
          </cell>
          <cell r="G8" t="str">
            <v>ябл</v>
          </cell>
          <cell r="H8">
            <v>1</v>
          </cell>
          <cell r="I8">
            <v>45</v>
          </cell>
          <cell r="J8">
            <v>528.38</v>
          </cell>
          <cell r="K8">
            <v>11.602999999999952</v>
          </cell>
          <cell r="L8">
            <v>100</v>
          </cell>
          <cell r="M8">
            <v>50</v>
          </cell>
          <cell r="W8">
            <v>107.99659999999999</v>
          </cell>
          <cell r="X8">
            <v>120</v>
          </cell>
          <cell r="Y8">
            <v>7.5190978234499983</v>
          </cell>
          <cell r="Z8">
            <v>5.0190191172685079</v>
          </cell>
          <cell r="AD8">
            <v>0</v>
          </cell>
          <cell r="AE8">
            <v>117.58959999999999</v>
          </cell>
          <cell r="AF8">
            <v>105.21220000000001</v>
          </cell>
          <cell r="AG8">
            <v>100.09439999999999</v>
          </cell>
          <cell r="AH8">
            <v>105.047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790.57399999999996</v>
          </cell>
          <cell r="D9">
            <v>5032.0249999999996</v>
          </cell>
          <cell r="E9">
            <v>1823.65</v>
          </cell>
          <cell r="F9">
            <v>581.00599999999997</v>
          </cell>
          <cell r="G9" t="str">
            <v>н</v>
          </cell>
          <cell r="H9">
            <v>1</v>
          </cell>
          <cell r="I9">
            <v>45</v>
          </cell>
          <cell r="J9">
            <v>1777.0250000000001</v>
          </cell>
          <cell r="K9">
            <v>46.625</v>
          </cell>
          <cell r="L9">
            <v>500</v>
          </cell>
          <cell r="M9">
            <v>800</v>
          </cell>
          <cell r="V9">
            <v>500</v>
          </cell>
          <cell r="W9">
            <v>364.73</v>
          </cell>
          <cell r="X9">
            <v>550</v>
          </cell>
          <cell r="Y9">
            <v>8.0360979354591056</v>
          </cell>
          <cell r="Z9">
            <v>1.5929756258053902</v>
          </cell>
          <cell r="AD9">
            <v>0</v>
          </cell>
          <cell r="AE9">
            <v>319.74799999999999</v>
          </cell>
          <cell r="AF9">
            <v>364.29599999999999</v>
          </cell>
          <cell r="AG9">
            <v>340.0478</v>
          </cell>
          <cell r="AH9">
            <v>388.416</v>
          </cell>
          <cell r="AI9" t="str">
            <v>продфев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1139</v>
          </cell>
          <cell r="D10">
            <v>2761</v>
          </cell>
          <cell r="E10">
            <v>2459</v>
          </cell>
          <cell r="F10">
            <v>1393</v>
          </cell>
          <cell r="G10" t="str">
            <v>ябл</v>
          </cell>
          <cell r="H10">
            <v>0.4</v>
          </cell>
          <cell r="I10">
            <v>45</v>
          </cell>
          <cell r="J10">
            <v>2646</v>
          </cell>
          <cell r="K10">
            <v>-187</v>
          </cell>
          <cell r="L10">
            <v>500</v>
          </cell>
          <cell r="M10">
            <v>600</v>
          </cell>
          <cell r="T10">
            <v>1360</v>
          </cell>
          <cell r="W10">
            <v>329.8</v>
          </cell>
          <cell r="X10">
            <v>200</v>
          </cell>
          <cell r="Y10">
            <v>8.1655548817465125</v>
          </cell>
          <cell r="Z10">
            <v>4.2237719830200122</v>
          </cell>
          <cell r="AD10">
            <v>810</v>
          </cell>
          <cell r="AE10">
            <v>440.4</v>
          </cell>
          <cell r="AF10">
            <v>431</v>
          </cell>
          <cell r="AG10">
            <v>342.2</v>
          </cell>
          <cell r="AH10">
            <v>294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1200</v>
          </cell>
          <cell r="D11">
            <v>6083</v>
          </cell>
          <cell r="E11">
            <v>4432</v>
          </cell>
          <cell r="F11">
            <v>2785</v>
          </cell>
          <cell r="G11">
            <v>0</v>
          </cell>
          <cell r="H11">
            <v>0.45</v>
          </cell>
          <cell r="I11">
            <v>45</v>
          </cell>
          <cell r="J11">
            <v>4459</v>
          </cell>
          <cell r="K11">
            <v>-27</v>
          </cell>
          <cell r="L11">
            <v>1100</v>
          </cell>
          <cell r="M11">
            <v>1000</v>
          </cell>
          <cell r="T11">
            <v>1014</v>
          </cell>
          <cell r="W11">
            <v>706.4</v>
          </cell>
          <cell r="X11">
            <v>800</v>
          </cell>
          <cell r="Y11">
            <v>8.0478482446206119</v>
          </cell>
          <cell r="Z11">
            <v>3.9425254813137034</v>
          </cell>
          <cell r="AD11">
            <v>900</v>
          </cell>
          <cell r="AE11">
            <v>670.6</v>
          </cell>
          <cell r="AF11">
            <v>834.2</v>
          </cell>
          <cell r="AG11">
            <v>787.2</v>
          </cell>
          <cell r="AH11">
            <v>785</v>
          </cell>
          <cell r="AI11" t="str">
            <v>продфев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1068</v>
          </cell>
          <cell r="D12">
            <v>5027</v>
          </cell>
          <cell r="E12">
            <v>3931</v>
          </cell>
          <cell r="F12">
            <v>2502</v>
          </cell>
          <cell r="G12" t="str">
            <v>оконч</v>
          </cell>
          <cell r="H12">
            <v>0.45</v>
          </cell>
          <cell r="I12">
            <v>45</v>
          </cell>
          <cell r="J12">
            <v>3779</v>
          </cell>
          <cell r="K12">
            <v>152</v>
          </cell>
          <cell r="L12">
            <v>1100</v>
          </cell>
          <cell r="M12">
            <v>1000</v>
          </cell>
          <cell r="T12">
            <v>2532</v>
          </cell>
          <cell r="W12">
            <v>639.79999999999995</v>
          </cell>
          <cell r="X12">
            <v>500</v>
          </cell>
          <cell r="Y12">
            <v>7.9743669896842766</v>
          </cell>
          <cell r="Z12">
            <v>3.9105970615817447</v>
          </cell>
          <cell r="AD12">
            <v>732</v>
          </cell>
          <cell r="AE12">
            <v>667.6</v>
          </cell>
          <cell r="AF12">
            <v>828.4</v>
          </cell>
          <cell r="AG12">
            <v>727.2</v>
          </cell>
          <cell r="AH12">
            <v>634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57</v>
          </cell>
          <cell r="D13">
            <v>14</v>
          </cell>
          <cell r="E13">
            <v>48</v>
          </cell>
          <cell r="F13">
            <v>22</v>
          </cell>
          <cell r="G13">
            <v>0</v>
          </cell>
          <cell r="H13">
            <v>0.4</v>
          </cell>
          <cell r="I13">
            <v>50</v>
          </cell>
          <cell r="J13">
            <v>70</v>
          </cell>
          <cell r="K13">
            <v>-22</v>
          </cell>
          <cell r="L13">
            <v>0</v>
          </cell>
          <cell r="M13">
            <v>20</v>
          </cell>
          <cell r="V13">
            <v>20</v>
          </cell>
          <cell r="W13">
            <v>9.6</v>
          </cell>
          <cell r="X13">
            <v>20</v>
          </cell>
          <cell r="Y13">
            <v>8.5416666666666679</v>
          </cell>
          <cell r="Z13">
            <v>2.291666666666667</v>
          </cell>
          <cell r="AD13">
            <v>0</v>
          </cell>
          <cell r="AE13">
            <v>9.8000000000000007</v>
          </cell>
          <cell r="AF13">
            <v>4.8</v>
          </cell>
          <cell r="AG13">
            <v>7.4</v>
          </cell>
          <cell r="AH13">
            <v>11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283</v>
          </cell>
          <cell r="D14">
            <v>513</v>
          </cell>
          <cell r="E14">
            <v>287</v>
          </cell>
          <cell r="F14">
            <v>503</v>
          </cell>
          <cell r="G14">
            <v>0</v>
          </cell>
          <cell r="H14">
            <v>0.17</v>
          </cell>
          <cell r="I14">
            <v>180</v>
          </cell>
          <cell r="J14">
            <v>313</v>
          </cell>
          <cell r="K14">
            <v>-26</v>
          </cell>
          <cell r="L14">
            <v>0</v>
          </cell>
          <cell r="M14">
            <v>0</v>
          </cell>
          <cell r="W14">
            <v>57.4</v>
          </cell>
          <cell r="Y14">
            <v>8.7630662020905934</v>
          </cell>
          <cell r="Z14">
            <v>8.7630662020905934</v>
          </cell>
          <cell r="AD14">
            <v>0</v>
          </cell>
          <cell r="AE14">
            <v>54.2</v>
          </cell>
          <cell r="AF14">
            <v>41.6</v>
          </cell>
          <cell r="AG14">
            <v>28.6</v>
          </cell>
          <cell r="AH14">
            <v>87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127</v>
          </cell>
          <cell r="D15">
            <v>210</v>
          </cell>
          <cell r="E15">
            <v>227</v>
          </cell>
          <cell r="F15">
            <v>104</v>
          </cell>
          <cell r="G15">
            <v>0</v>
          </cell>
          <cell r="H15">
            <v>0.3</v>
          </cell>
          <cell r="I15">
            <v>40</v>
          </cell>
          <cell r="J15">
            <v>289</v>
          </cell>
          <cell r="K15">
            <v>-62</v>
          </cell>
          <cell r="L15">
            <v>30</v>
          </cell>
          <cell r="M15">
            <v>70</v>
          </cell>
          <cell r="V15">
            <v>90</v>
          </cell>
          <cell r="W15">
            <v>45.4</v>
          </cell>
          <cell r="X15">
            <v>70</v>
          </cell>
          <cell r="Y15">
            <v>8.0176211453744504</v>
          </cell>
          <cell r="Z15">
            <v>2.2907488986784141</v>
          </cell>
          <cell r="AD15">
            <v>0</v>
          </cell>
          <cell r="AE15">
            <v>41.2</v>
          </cell>
          <cell r="AF15">
            <v>44.2</v>
          </cell>
          <cell r="AG15">
            <v>38.6</v>
          </cell>
          <cell r="AH15">
            <v>38</v>
          </cell>
          <cell r="AI15" t="str">
            <v>увел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1289</v>
          </cell>
          <cell r="D16">
            <v>3132</v>
          </cell>
          <cell r="E16">
            <v>1140</v>
          </cell>
          <cell r="F16">
            <v>3255</v>
          </cell>
          <cell r="G16">
            <v>0</v>
          </cell>
          <cell r="H16">
            <v>0.17</v>
          </cell>
          <cell r="I16">
            <v>180</v>
          </cell>
          <cell r="J16">
            <v>1236</v>
          </cell>
          <cell r="K16">
            <v>-96</v>
          </cell>
          <cell r="L16">
            <v>0</v>
          </cell>
          <cell r="M16">
            <v>0</v>
          </cell>
          <cell r="W16">
            <v>228</v>
          </cell>
          <cell r="Y16">
            <v>14.276315789473685</v>
          </cell>
          <cell r="Z16">
            <v>14.276315789473685</v>
          </cell>
          <cell r="AD16">
            <v>0</v>
          </cell>
          <cell r="AE16">
            <v>309</v>
          </cell>
          <cell r="AF16">
            <v>242</v>
          </cell>
          <cell r="AG16">
            <v>223.2</v>
          </cell>
          <cell r="AH16">
            <v>219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317</v>
          </cell>
          <cell r="D17">
            <v>274</v>
          </cell>
          <cell r="E17">
            <v>263</v>
          </cell>
          <cell r="F17">
            <v>315</v>
          </cell>
          <cell r="G17">
            <v>0</v>
          </cell>
          <cell r="H17">
            <v>0.35</v>
          </cell>
          <cell r="I17">
            <v>45</v>
          </cell>
          <cell r="J17">
            <v>594</v>
          </cell>
          <cell r="K17">
            <v>-331</v>
          </cell>
          <cell r="L17">
            <v>50</v>
          </cell>
          <cell r="M17">
            <v>100</v>
          </cell>
          <cell r="V17">
            <v>400</v>
          </cell>
          <cell r="W17">
            <v>52.6</v>
          </cell>
          <cell r="X17">
            <v>300</v>
          </cell>
          <cell r="Y17">
            <v>22.14828897338403</v>
          </cell>
          <cell r="Z17">
            <v>5.9885931558935361</v>
          </cell>
          <cell r="AD17">
            <v>0</v>
          </cell>
          <cell r="AE17">
            <v>77.8</v>
          </cell>
          <cell r="AF17">
            <v>56</v>
          </cell>
          <cell r="AG17">
            <v>47.2</v>
          </cell>
          <cell r="AH17">
            <v>10</v>
          </cell>
          <cell r="AI17" t="str">
            <v>ябфев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91</v>
          </cell>
          <cell r="D18">
            <v>487</v>
          </cell>
          <cell r="E18">
            <v>461</v>
          </cell>
          <cell r="F18">
            <v>116</v>
          </cell>
          <cell r="G18" t="str">
            <v>н</v>
          </cell>
          <cell r="H18">
            <v>0.35</v>
          </cell>
          <cell r="I18">
            <v>45</v>
          </cell>
          <cell r="J18">
            <v>464</v>
          </cell>
          <cell r="K18">
            <v>-3</v>
          </cell>
          <cell r="L18">
            <v>20</v>
          </cell>
          <cell r="M18">
            <v>0</v>
          </cell>
          <cell r="T18">
            <v>594</v>
          </cell>
          <cell r="W18">
            <v>20.2</v>
          </cell>
          <cell r="X18">
            <v>30</v>
          </cell>
          <cell r="Y18">
            <v>8.217821782178218</v>
          </cell>
          <cell r="Z18">
            <v>5.7425742574257423</v>
          </cell>
          <cell r="AD18">
            <v>360</v>
          </cell>
          <cell r="AE18">
            <v>18.399999999999999</v>
          </cell>
          <cell r="AF18">
            <v>22.2</v>
          </cell>
          <cell r="AG18">
            <v>14.4</v>
          </cell>
          <cell r="AH18">
            <v>22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247</v>
          </cell>
          <cell r="D19">
            <v>332</v>
          </cell>
          <cell r="E19">
            <v>217</v>
          </cell>
          <cell r="F19">
            <v>358</v>
          </cell>
          <cell r="G19">
            <v>0</v>
          </cell>
          <cell r="H19">
            <v>0.35</v>
          </cell>
          <cell r="I19">
            <v>45</v>
          </cell>
          <cell r="J19">
            <v>233</v>
          </cell>
          <cell r="K19">
            <v>-16</v>
          </cell>
          <cell r="L19">
            <v>30</v>
          </cell>
          <cell r="M19">
            <v>0</v>
          </cell>
          <cell r="T19">
            <v>54</v>
          </cell>
          <cell r="V19">
            <v>400</v>
          </cell>
          <cell r="W19">
            <v>35</v>
          </cell>
          <cell r="Y19">
            <v>22.514285714285716</v>
          </cell>
          <cell r="Z19">
            <v>10.228571428571428</v>
          </cell>
          <cell r="AD19">
            <v>42</v>
          </cell>
          <cell r="AE19">
            <v>61.8</v>
          </cell>
          <cell r="AF19">
            <v>63.2</v>
          </cell>
          <cell r="AG19">
            <v>37</v>
          </cell>
          <cell r="AH19">
            <v>23</v>
          </cell>
          <cell r="AI19" t="str">
            <v>400Ларин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260</v>
          </cell>
          <cell r="D20">
            <v>465</v>
          </cell>
          <cell r="E20">
            <v>432</v>
          </cell>
          <cell r="F20">
            <v>279</v>
          </cell>
          <cell r="G20">
            <v>0</v>
          </cell>
          <cell r="H20">
            <v>0.35</v>
          </cell>
          <cell r="I20">
            <v>45</v>
          </cell>
          <cell r="J20">
            <v>475</v>
          </cell>
          <cell r="K20">
            <v>-43</v>
          </cell>
          <cell r="L20">
            <v>150</v>
          </cell>
          <cell r="M20">
            <v>200</v>
          </cell>
          <cell r="V20">
            <v>400</v>
          </cell>
          <cell r="W20">
            <v>86.4</v>
          </cell>
          <cell r="X20">
            <v>300</v>
          </cell>
          <cell r="Y20">
            <v>15.381944444444443</v>
          </cell>
          <cell r="Z20">
            <v>3.2291666666666665</v>
          </cell>
          <cell r="AD20">
            <v>0</v>
          </cell>
          <cell r="AE20">
            <v>109.8</v>
          </cell>
          <cell r="AF20">
            <v>105.4</v>
          </cell>
          <cell r="AG20">
            <v>90.4</v>
          </cell>
          <cell r="AH20">
            <v>99</v>
          </cell>
          <cell r="AI20" t="str">
            <v>ябфев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264.97699999999998</v>
          </cell>
          <cell r="D21">
            <v>888.19500000000005</v>
          </cell>
          <cell r="E21">
            <v>285.15199999999999</v>
          </cell>
          <cell r="F21">
            <v>1.3069999999999999</v>
          </cell>
          <cell r="G21">
            <v>0</v>
          </cell>
          <cell r="H21">
            <v>1</v>
          </cell>
          <cell r="I21">
            <v>50</v>
          </cell>
          <cell r="J21">
            <v>519.44899999999996</v>
          </cell>
          <cell r="K21">
            <v>-234.29699999999997</v>
          </cell>
          <cell r="L21">
            <v>100</v>
          </cell>
          <cell r="M21">
            <v>100</v>
          </cell>
          <cell r="V21">
            <v>200</v>
          </cell>
          <cell r="W21">
            <v>57.0304</v>
          </cell>
          <cell r="X21">
            <v>200</v>
          </cell>
          <cell r="Y21">
            <v>10.543622348782405</v>
          </cell>
          <cell r="Z21">
            <v>2.291760184042195E-2</v>
          </cell>
          <cell r="AD21">
            <v>0</v>
          </cell>
          <cell r="AE21">
            <v>65.514399999999995</v>
          </cell>
          <cell r="AF21">
            <v>56.739200000000004</v>
          </cell>
          <cell r="AG21">
            <v>47.711599999999997</v>
          </cell>
          <cell r="AH21">
            <v>20.227</v>
          </cell>
          <cell r="AI21" t="str">
            <v>склад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2291.67</v>
          </cell>
          <cell r="D22">
            <v>4749.1130000000003</v>
          </cell>
          <cell r="E22">
            <v>4639.0209999999997</v>
          </cell>
          <cell r="F22">
            <v>2313.8119999999999</v>
          </cell>
          <cell r="G22">
            <v>0</v>
          </cell>
          <cell r="H22">
            <v>1</v>
          </cell>
          <cell r="I22">
            <v>50</v>
          </cell>
          <cell r="J22">
            <v>4667.6369999999997</v>
          </cell>
          <cell r="K22">
            <v>-28.615999999999985</v>
          </cell>
          <cell r="L22">
            <v>1700</v>
          </cell>
          <cell r="M22">
            <v>1300</v>
          </cell>
          <cell r="V22">
            <v>500</v>
          </cell>
          <cell r="W22">
            <v>927.80419999999992</v>
          </cell>
          <cell r="X22">
            <v>1600</v>
          </cell>
          <cell r="Y22">
            <v>7.9907075221258976</v>
          </cell>
          <cell r="Z22">
            <v>2.4938580791076395</v>
          </cell>
          <cell r="AD22">
            <v>0</v>
          </cell>
          <cell r="AE22">
            <v>726.16180000000008</v>
          </cell>
          <cell r="AF22">
            <v>829.19299999999998</v>
          </cell>
          <cell r="AG22">
            <v>938.52279999999996</v>
          </cell>
          <cell r="AH22">
            <v>1072.6089999999999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150.51499999999999</v>
          </cell>
          <cell r="D23">
            <v>1003.8440000000001</v>
          </cell>
          <cell r="E23">
            <v>361.56799999999998</v>
          </cell>
          <cell r="F23">
            <v>201.899</v>
          </cell>
          <cell r="G23">
            <v>0</v>
          </cell>
          <cell r="H23">
            <v>1</v>
          </cell>
          <cell r="I23">
            <v>50</v>
          </cell>
          <cell r="J23">
            <v>354.87</v>
          </cell>
          <cell r="K23">
            <v>6.6979999999999791</v>
          </cell>
          <cell r="L23">
            <v>100</v>
          </cell>
          <cell r="M23">
            <v>150</v>
          </cell>
          <cell r="W23">
            <v>72.313599999999994</v>
          </cell>
          <cell r="X23">
            <v>100</v>
          </cell>
          <cell r="Y23">
            <v>7.6320221922294014</v>
          </cell>
          <cell r="Z23">
            <v>2.7919921010708917</v>
          </cell>
          <cell r="AD23">
            <v>0</v>
          </cell>
          <cell r="AE23">
            <v>72.059200000000004</v>
          </cell>
          <cell r="AF23">
            <v>51.366999999999997</v>
          </cell>
          <cell r="AG23">
            <v>74.306600000000003</v>
          </cell>
          <cell r="AH23">
            <v>122.96599999999999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731.69500000000005</v>
          </cell>
          <cell r="D24">
            <v>1185.4090000000001</v>
          </cell>
          <cell r="E24">
            <v>820.48900000000003</v>
          </cell>
          <cell r="F24">
            <v>1063.79</v>
          </cell>
          <cell r="G24">
            <v>0</v>
          </cell>
          <cell r="H24">
            <v>1</v>
          </cell>
          <cell r="I24">
            <v>60</v>
          </cell>
          <cell r="J24">
            <v>1061.5450000000001</v>
          </cell>
          <cell r="K24">
            <v>-241.05600000000004</v>
          </cell>
          <cell r="L24">
            <v>200</v>
          </cell>
          <cell r="M24">
            <v>200</v>
          </cell>
          <cell r="W24">
            <v>164.09780000000001</v>
          </cell>
          <cell r="X24">
            <v>200</v>
          </cell>
          <cell r="Y24">
            <v>10.139014660769369</v>
          </cell>
          <cell r="Z24">
            <v>6.4826585121799312</v>
          </cell>
          <cell r="AD24">
            <v>0</v>
          </cell>
          <cell r="AE24">
            <v>230.083</v>
          </cell>
          <cell r="AF24">
            <v>216.67440000000002</v>
          </cell>
          <cell r="AG24">
            <v>168.89519999999999</v>
          </cell>
          <cell r="AH24">
            <v>212.809</v>
          </cell>
          <cell r="AI24" t="str">
            <v>склад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201.42500000000001</v>
          </cell>
          <cell r="D25">
            <v>1915.364</v>
          </cell>
          <cell r="E25">
            <v>525.226</v>
          </cell>
          <cell r="F25">
            <v>238.03200000000001</v>
          </cell>
          <cell r="G25">
            <v>0</v>
          </cell>
          <cell r="H25">
            <v>1</v>
          </cell>
          <cell r="I25">
            <v>50</v>
          </cell>
          <cell r="J25">
            <v>514.46900000000005</v>
          </cell>
          <cell r="K25">
            <v>10.756999999999948</v>
          </cell>
          <cell r="L25">
            <v>130</v>
          </cell>
          <cell r="M25">
            <v>250</v>
          </cell>
          <cell r="V25">
            <v>60</v>
          </cell>
          <cell r="W25">
            <v>105.04519999999999</v>
          </cell>
          <cell r="X25">
            <v>120</v>
          </cell>
          <cell r="Y25">
            <v>7.5970344194689536</v>
          </cell>
          <cell r="Z25">
            <v>2.265995971258087</v>
          </cell>
          <cell r="AD25">
            <v>0</v>
          </cell>
          <cell r="AE25">
            <v>102.01860000000001</v>
          </cell>
          <cell r="AF25">
            <v>100.2022</v>
          </cell>
          <cell r="AG25">
            <v>105.77860000000001</v>
          </cell>
          <cell r="AH25">
            <v>122.04300000000001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56.975999999999999</v>
          </cell>
          <cell r="D26">
            <v>251.22399999999999</v>
          </cell>
          <cell r="E26">
            <v>210.227</v>
          </cell>
          <cell r="F26">
            <v>90.989000000000004</v>
          </cell>
          <cell r="G26">
            <v>0</v>
          </cell>
          <cell r="H26">
            <v>1</v>
          </cell>
          <cell r="I26">
            <v>60</v>
          </cell>
          <cell r="J26">
            <v>209.14500000000001</v>
          </cell>
          <cell r="K26">
            <v>1.0819999999999936</v>
          </cell>
          <cell r="L26">
            <v>60</v>
          </cell>
          <cell r="M26">
            <v>70</v>
          </cell>
          <cell r="V26">
            <v>50</v>
          </cell>
          <cell r="W26">
            <v>42.045400000000001</v>
          </cell>
          <cell r="X26">
            <v>50</v>
          </cell>
          <cell r="Y26">
            <v>7.6343428769853547</v>
          </cell>
          <cell r="Z26">
            <v>2.1640655101390402</v>
          </cell>
          <cell r="AD26">
            <v>0</v>
          </cell>
          <cell r="AE26">
            <v>33.896599999999999</v>
          </cell>
          <cell r="AF26">
            <v>37.746400000000001</v>
          </cell>
          <cell r="AG26">
            <v>39.322600000000001</v>
          </cell>
          <cell r="AH26">
            <v>61.74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67.575000000000003</v>
          </cell>
          <cell r="D27">
            <v>641.66899999999998</v>
          </cell>
          <cell r="E27">
            <v>158.71299999999999</v>
          </cell>
          <cell r="F27">
            <v>87.320999999999998</v>
          </cell>
          <cell r="G27">
            <v>0</v>
          </cell>
          <cell r="H27">
            <v>1</v>
          </cell>
          <cell r="I27">
            <v>60</v>
          </cell>
          <cell r="J27">
            <v>175.71899999999999</v>
          </cell>
          <cell r="K27">
            <v>-17.006</v>
          </cell>
          <cell r="L27">
            <v>50</v>
          </cell>
          <cell r="M27">
            <v>70</v>
          </cell>
          <cell r="W27">
            <v>31.742599999999999</v>
          </cell>
          <cell r="X27">
            <v>40</v>
          </cell>
          <cell r="Y27">
            <v>7.7914537561510402</v>
          </cell>
          <cell r="Z27">
            <v>2.7509088732491982</v>
          </cell>
          <cell r="AD27">
            <v>0</v>
          </cell>
          <cell r="AE27">
            <v>35.037999999999997</v>
          </cell>
          <cell r="AF27">
            <v>31.320399999999999</v>
          </cell>
          <cell r="AG27">
            <v>36.5762</v>
          </cell>
          <cell r="AH27">
            <v>34.279000000000003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29.117999999999999</v>
          </cell>
          <cell r="D28">
            <v>20.777999999999999</v>
          </cell>
          <cell r="E28">
            <v>17.463000000000001</v>
          </cell>
          <cell r="F28">
            <v>32.433</v>
          </cell>
          <cell r="G28" t="str">
            <v>выв2901</v>
          </cell>
          <cell r="H28">
            <v>0</v>
          </cell>
          <cell r="I28">
            <v>180</v>
          </cell>
          <cell r="J28">
            <v>37.167999999999999</v>
          </cell>
          <cell r="K28">
            <v>-19.704999999999998</v>
          </cell>
          <cell r="L28">
            <v>0</v>
          </cell>
          <cell r="M28">
            <v>0</v>
          </cell>
          <cell r="W28">
            <v>3.4926000000000004</v>
          </cell>
          <cell r="Y28">
            <v>9.2862051193952926</v>
          </cell>
          <cell r="Z28">
            <v>9.2862051193952926</v>
          </cell>
          <cell r="AD28">
            <v>0</v>
          </cell>
          <cell r="AE28">
            <v>2.9094000000000002</v>
          </cell>
          <cell r="AF28">
            <v>2.8925999999999998</v>
          </cell>
          <cell r="AG28">
            <v>2.2464</v>
          </cell>
          <cell r="AH28">
            <v>2.9769999999999999</v>
          </cell>
          <cell r="AI28" t="str">
            <v>вывод29,01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167.50700000000001</v>
          </cell>
          <cell r="D29">
            <v>1787.0809999999999</v>
          </cell>
          <cell r="E29">
            <v>392.00799999999998</v>
          </cell>
          <cell r="F29">
            <v>207.971</v>
          </cell>
          <cell r="G29">
            <v>0</v>
          </cell>
          <cell r="H29">
            <v>1</v>
          </cell>
          <cell r="I29">
            <v>60</v>
          </cell>
          <cell r="J29">
            <v>389.14</v>
          </cell>
          <cell r="K29">
            <v>2.867999999999995</v>
          </cell>
          <cell r="L29">
            <v>110</v>
          </cell>
          <cell r="M29">
            <v>150</v>
          </cell>
          <cell r="V29">
            <v>40</v>
          </cell>
          <cell r="W29">
            <v>78.401600000000002</v>
          </cell>
          <cell r="X29">
            <v>120</v>
          </cell>
          <cell r="Y29">
            <v>8.0096707210056941</v>
          </cell>
          <cell r="Z29">
            <v>2.6526371910777331</v>
          </cell>
          <cell r="AD29">
            <v>0</v>
          </cell>
          <cell r="AE29">
            <v>83.996400000000008</v>
          </cell>
          <cell r="AF29">
            <v>79.994600000000005</v>
          </cell>
          <cell r="AG29">
            <v>81.344799999999992</v>
          </cell>
          <cell r="AH29">
            <v>90.108999999999995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95.120999999999995</v>
          </cell>
          <cell r="D30">
            <v>137.00399999999999</v>
          </cell>
          <cell r="E30">
            <v>146.08600000000001</v>
          </cell>
          <cell r="F30">
            <v>74.584999999999994</v>
          </cell>
          <cell r="G30">
            <v>0</v>
          </cell>
          <cell r="H30">
            <v>1</v>
          </cell>
          <cell r="I30">
            <v>30</v>
          </cell>
          <cell r="J30">
            <v>154.85</v>
          </cell>
          <cell r="K30">
            <v>-8.7639999999999816</v>
          </cell>
          <cell r="L30">
            <v>40</v>
          </cell>
          <cell r="M30">
            <v>60</v>
          </cell>
          <cell r="W30">
            <v>29.217200000000002</v>
          </cell>
          <cell r="X30">
            <v>30</v>
          </cell>
          <cell r="Y30">
            <v>7.002211026381719</v>
          </cell>
          <cell r="Z30">
            <v>2.5527771312788352</v>
          </cell>
          <cell r="AD30">
            <v>0</v>
          </cell>
          <cell r="AE30">
            <v>36.706800000000001</v>
          </cell>
          <cell r="AF30">
            <v>34.107199999999999</v>
          </cell>
          <cell r="AG30">
            <v>30.756799999999998</v>
          </cell>
          <cell r="AH30">
            <v>30.151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97.796000000000006</v>
          </cell>
          <cell r="D31">
            <v>107.937</v>
          </cell>
          <cell r="E31">
            <v>148.30600000000001</v>
          </cell>
          <cell r="F31">
            <v>53.286999999999999</v>
          </cell>
          <cell r="G31" t="str">
            <v>н</v>
          </cell>
          <cell r="H31">
            <v>1</v>
          </cell>
          <cell r="I31">
            <v>30</v>
          </cell>
          <cell r="J31">
            <v>169.946</v>
          </cell>
          <cell r="K31">
            <v>-21.639999999999986</v>
          </cell>
          <cell r="L31">
            <v>40</v>
          </cell>
          <cell r="M31">
            <v>60</v>
          </cell>
          <cell r="V31">
            <v>20</v>
          </cell>
          <cell r="W31">
            <v>29.661200000000001</v>
          </cell>
          <cell r="X31">
            <v>30</v>
          </cell>
          <cell r="Y31">
            <v>6.8536337032891455</v>
          </cell>
          <cell r="Z31">
            <v>1.7965220557495987</v>
          </cell>
          <cell r="AD31">
            <v>0</v>
          </cell>
          <cell r="AE31">
            <v>34.272000000000006</v>
          </cell>
          <cell r="AF31">
            <v>27.383400000000002</v>
          </cell>
          <cell r="AG31">
            <v>28.710799999999999</v>
          </cell>
          <cell r="AH31">
            <v>23.555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439.71300000000002</v>
          </cell>
          <cell r="D32">
            <v>974</v>
          </cell>
          <cell r="E32">
            <v>1030.6320000000001</v>
          </cell>
          <cell r="F32">
            <v>364.32600000000002</v>
          </cell>
          <cell r="G32">
            <v>0</v>
          </cell>
          <cell r="H32">
            <v>1</v>
          </cell>
          <cell r="I32">
            <v>30</v>
          </cell>
          <cell r="J32">
            <v>1042.799</v>
          </cell>
          <cell r="K32">
            <v>-12.166999999999916</v>
          </cell>
          <cell r="L32">
            <v>300</v>
          </cell>
          <cell r="M32">
            <v>360</v>
          </cell>
          <cell r="V32">
            <v>200</v>
          </cell>
          <cell r="W32">
            <v>206.12640000000002</v>
          </cell>
          <cell r="X32">
            <v>200</v>
          </cell>
          <cell r="Y32">
            <v>6.9099639832646371</v>
          </cell>
          <cell r="Z32">
            <v>1.767488298442121</v>
          </cell>
          <cell r="AD32">
            <v>0</v>
          </cell>
          <cell r="AE32">
            <v>221.27420000000001</v>
          </cell>
          <cell r="AF32">
            <v>237.47280000000001</v>
          </cell>
          <cell r="AG32">
            <v>210.11860000000001</v>
          </cell>
          <cell r="AH32">
            <v>205.41399999999999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41.887</v>
          </cell>
          <cell r="D33">
            <v>129.13200000000001</v>
          </cell>
          <cell r="E33">
            <v>75.424000000000007</v>
          </cell>
          <cell r="F33">
            <v>92.953000000000003</v>
          </cell>
          <cell r="G33">
            <v>0</v>
          </cell>
          <cell r="H33">
            <v>1</v>
          </cell>
          <cell r="I33">
            <v>40</v>
          </cell>
          <cell r="J33">
            <v>117.468</v>
          </cell>
          <cell r="K33">
            <v>-42.043999999999997</v>
          </cell>
          <cell r="L33">
            <v>0</v>
          </cell>
          <cell r="M33">
            <v>0</v>
          </cell>
          <cell r="W33">
            <v>15.084800000000001</v>
          </cell>
          <cell r="X33">
            <v>20</v>
          </cell>
          <cell r="Y33">
            <v>7.4878685829444205</v>
          </cell>
          <cell r="Z33">
            <v>6.1620306533729314</v>
          </cell>
          <cell r="AD33">
            <v>0</v>
          </cell>
          <cell r="AE33">
            <v>16.734200000000001</v>
          </cell>
          <cell r="AF33">
            <v>19.100999999999999</v>
          </cell>
          <cell r="AG33">
            <v>12.9702</v>
          </cell>
          <cell r="AH33">
            <v>10.897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-2.4470000000000001</v>
          </cell>
          <cell r="D34">
            <v>205.93700000000001</v>
          </cell>
          <cell r="E34">
            <v>110.613</v>
          </cell>
          <cell r="F34">
            <v>62.593000000000004</v>
          </cell>
          <cell r="G34" t="str">
            <v>н</v>
          </cell>
          <cell r="H34">
            <v>1</v>
          </cell>
          <cell r="I34">
            <v>35</v>
          </cell>
          <cell r="J34">
            <v>106.807</v>
          </cell>
          <cell r="K34">
            <v>3.8059999999999974</v>
          </cell>
          <cell r="L34">
            <v>30</v>
          </cell>
          <cell r="M34">
            <v>20</v>
          </cell>
          <cell r="V34">
            <v>30</v>
          </cell>
          <cell r="W34">
            <v>22.122599999999998</v>
          </cell>
          <cell r="X34">
            <v>30</v>
          </cell>
          <cell r="Y34">
            <v>7.8016598410675071</v>
          </cell>
          <cell r="Z34">
            <v>2.8293690615027169</v>
          </cell>
          <cell r="AD34">
            <v>0</v>
          </cell>
          <cell r="AE34">
            <v>16.459200000000003</v>
          </cell>
          <cell r="AF34">
            <v>11.333</v>
          </cell>
          <cell r="AG34">
            <v>19.864599999999999</v>
          </cell>
          <cell r="AH34">
            <v>34.314999999999998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41.139000000000003</v>
          </cell>
          <cell r="D35">
            <v>81.712000000000003</v>
          </cell>
          <cell r="E35">
            <v>66.078000000000003</v>
          </cell>
          <cell r="F35">
            <v>53.738</v>
          </cell>
          <cell r="G35">
            <v>0</v>
          </cell>
          <cell r="H35">
            <v>1</v>
          </cell>
          <cell r="I35">
            <v>30</v>
          </cell>
          <cell r="J35">
            <v>96.647999999999996</v>
          </cell>
          <cell r="K35">
            <v>-30.569999999999993</v>
          </cell>
          <cell r="L35">
            <v>10</v>
          </cell>
          <cell r="M35">
            <v>10</v>
          </cell>
          <cell r="V35">
            <v>10</v>
          </cell>
          <cell r="W35">
            <v>13.2156</v>
          </cell>
          <cell r="X35">
            <v>10</v>
          </cell>
          <cell r="Y35">
            <v>7.0929810224280399</v>
          </cell>
          <cell r="Z35">
            <v>4.0662550319319593</v>
          </cell>
          <cell r="AD35">
            <v>0</v>
          </cell>
          <cell r="AE35">
            <v>12.912000000000001</v>
          </cell>
          <cell r="AF35">
            <v>11.065999999999999</v>
          </cell>
          <cell r="AG35">
            <v>12.7034</v>
          </cell>
          <cell r="AH35">
            <v>12.105</v>
          </cell>
          <cell r="AI35">
            <v>0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61.753</v>
          </cell>
          <cell r="D36">
            <v>10.659000000000001</v>
          </cell>
          <cell r="E36">
            <v>41.73</v>
          </cell>
          <cell r="F36">
            <v>28.87</v>
          </cell>
          <cell r="G36" t="str">
            <v>н</v>
          </cell>
          <cell r="H36">
            <v>1</v>
          </cell>
          <cell r="I36">
            <v>45</v>
          </cell>
          <cell r="J36">
            <v>82.596000000000004</v>
          </cell>
          <cell r="K36">
            <v>-40.866000000000007</v>
          </cell>
          <cell r="L36">
            <v>10</v>
          </cell>
          <cell r="M36">
            <v>40</v>
          </cell>
          <cell r="W36">
            <v>8.3460000000000001</v>
          </cell>
          <cell r="X36">
            <v>10</v>
          </cell>
          <cell r="Y36">
            <v>10.648214713635275</v>
          </cell>
          <cell r="Z36">
            <v>3.4591421040019172</v>
          </cell>
          <cell r="AD36">
            <v>0</v>
          </cell>
          <cell r="AE36">
            <v>14.696000000000002</v>
          </cell>
          <cell r="AF36">
            <v>8.9036000000000008</v>
          </cell>
          <cell r="AG36">
            <v>10.884600000000001</v>
          </cell>
          <cell r="AH36">
            <v>0.90600000000000003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56.634999999999998</v>
          </cell>
          <cell r="D37">
            <v>46.536999999999999</v>
          </cell>
          <cell r="E37">
            <v>55.823999999999998</v>
          </cell>
          <cell r="F37">
            <v>47.347999999999999</v>
          </cell>
          <cell r="G37" t="str">
            <v>н</v>
          </cell>
          <cell r="H37">
            <v>1</v>
          </cell>
          <cell r="I37">
            <v>45</v>
          </cell>
          <cell r="J37">
            <v>61.052999999999997</v>
          </cell>
          <cell r="K37">
            <v>-5.2289999999999992</v>
          </cell>
          <cell r="L37">
            <v>0</v>
          </cell>
          <cell r="M37">
            <v>10</v>
          </cell>
          <cell r="V37">
            <v>10</v>
          </cell>
          <cell r="W37">
            <v>11.1648</v>
          </cell>
          <cell r="X37">
            <v>20</v>
          </cell>
          <cell r="Y37">
            <v>7.8235167669819434</v>
          </cell>
          <cell r="Z37">
            <v>4.2408283175695045</v>
          </cell>
          <cell r="AD37">
            <v>0</v>
          </cell>
          <cell r="AE37">
            <v>16.333600000000001</v>
          </cell>
          <cell r="AF37">
            <v>12.619199999999999</v>
          </cell>
          <cell r="AG37">
            <v>9.9073999999999991</v>
          </cell>
          <cell r="AH37">
            <v>12.169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46.558999999999997</v>
          </cell>
          <cell r="D38">
            <v>39.402999999999999</v>
          </cell>
          <cell r="E38">
            <v>46.02</v>
          </cell>
          <cell r="F38">
            <v>34.033999999999999</v>
          </cell>
          <cell r="G38" t="str">
            <v>н</v>
          </cell>
          <cell r="H38">
            <v>1</v>
          </cell>
          <cell r="I38">
            <v>45</v>
          </cell>
          <cell r="J38">
            <v>83.256</v>
          </cell>
          <cell r="K38">
            <v>-37.235999999999997</v>
          </cell>
          <cell r="L38">
            <v>20</v>
          </cell>
          <cell r="M38">
            <v>10</v>
          </cell>
          <cell r="W38">
            <v>9.2040000000000006</v>
          </cell>
          <cell r="X38">
            <v>10</v>
          </cell>
          <cell r="Y38">
            <v>8.0436766623207294</v>
          </cell>
          <cell r="Z38">
            <v>3.6977401129943499</v>
          </cell>
          <cell r="AD38">
            <v>0</v>
          </cell>
          <cell r="AE38">
            <v>13.452199999999999</v>
          </cell>
          <cell r="AF38">
            <v>9.2805999999999997</v>
          </cell>
          <cell r="AG38">
            <v>10.0822</v>
          </cell>
          <cell r="AH38">
            <v>5.1829999999999998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24</v>
          </cell>
          <cell r="D39">
            <v>5184</v>
          </cell>
          <cell r="E39">
            <v>2573</v>
          </cell>
          <cell r="F39">
            <v>1320</v>
          </cell>
          <cell r="G39" t="str">
            <v>оконч</v>
          </cell>
          <cell r="H39">
            <v>0.35</v>
          </cell>
          <cell r="I39">
            <v>40</v>
          </cell>
          <cell r="J39">
            <v>2620</v>
          </cell>
          <cell r="K39">
            <v>-47</v>
          </cell>
          <cell r="L39">
            <v>800</v>
          </cell>
          <cell r="M39">
            <v>800</v>
          </cell>
          <cell r="V39">
            <v>200</v>
          </cell>
          <cell r="W39">
            <v>514.6</v>
          </cell>
          <cell r="X39">
            <v>800</v>
          </cell>
          <cell r="Y39">
            <v>7.6175670423630004</v>
          </cell>
          <cell r="Z39">
            <v>2.5650991061018265</v>
          </cell>
          <cell r="AD39">
            <v>0</v>
          </cell>
          <cell r="AE39">
            <v>263.8</v>
          </cell>
          <cell r="AF39">
            <v>461.2</v>
          </cell>
          <cell r="AG39">
            <v>390.6</v>
          </cell>
          <cell r="AH39">
            <v>791</v>
          </cell>
          <cell r="AI39" t="str">
            <v>оконч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1214</v>
          </cell>
          <cell r="D40">
            <v>3476</v>
          </cell>
          <cell r="E40">
            <v>3185</v>
          </cell>
          <cell r="F40">
            <v>1418</v>
          </cell>
          <cell r="G40" t="str">
            <v>оконч</v>
          </cell>
          <cell r="H40">
            <v>0.4</v>
          </cell>
          <cell r="I40">
            <v>40</v>
          </cell>
          <cell r="J40">
            <v>3266</v>
          </cell>
          <cell r="K40">
            <v>-81</v>
          </cell>
          <cell r="L40">
            <v>800</v>
          </cell>
          <cell r="M40">
            <v>750</v>
          </cell>
          <cell r="T40">
            <v>636</v>
          </cell>
          <cell r="V40">
            <v>200</v>
          </cell>
          <cell r="W40">
            <v>495.4</v>
          </cell>
          <cell r="X40">
            <v>800</v>
          </cell>
          <cell r="Y40">
            <v>8.0096891400888168</v>
          </cell>
          <cell r="Z40">
            <v>2.8623334679047234</v>
          </cell>
          <cell r="AD40">
            <v>708</v>
          </cell>
          <cell r="AE40">
            <v>465.8</v>
          </cell>
          <cell r="AF40">
            <v>558.79999999999995</v>
          </cell>
          <cell r="AG40">
            <v>512.4</v>
          </cell>
          <cell r="AH40">
            <v>487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1226</v>
          </cell>
          <cell r="D41">
            <v>6054</v>
          </cell>
          <cell r="E41">
            <v>5134</v>
          </cell>
          <cell r="F41">
            <v>2088</v>
          </cell>
          <cell r="G41">
            <v>0</v>
          </cell>
          <cell r="H41">
            <v>0.45</v>
          </cell>
          <cell r="I41">
            <v>45</v>
          </cell>
          <cell r="J41">
            <v>5200</v>
          </cell>
          <cell r="K41">
            <v>-66</v>
          </cell>
          <cell r="L41">
            <v>1100</v>
          </cell>
          <cell r="M41">
            <v>1000</v>
          </cell>
          <cell r="T41">
            <v>1600</v>
          </cell>
          <cell r="V41">
            <v>400</v>
          </cell>
          <cell r="W41">
            <v>708.8</v>
          </cell>
          <cell r="X41">
            <v>1100</v>
          </cell>
          <cell r="Y41">
            <v>8.0248306997742667</v>
          </cell>
          <cell r="Z41">
            <v>2.9458239277652374</v>
          </cell>
          <cell r="AD41">
            <v>1590</v>
          </cell>
          <cell r="AE41">
            <v>705.8</v>
          </cell>
          <cell r="AF41">
            <v>730</v>
          </cell>
          <cell r="AG41">
            <v>748.4</v>
          </cell>
          <cell r="AH41">
            <v>914</v>
          </cell>
          <cell r="AI41" t="str">
            <v>продфев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272.21800000000002</v>
          </cell>
          <cell r="D42">
            <v>621.30200000000002</v>
          </cell>
          <cell r="E42">
            <v>535.05399999999997</v>
          </cell>
          <cell r="F42">
            <v>345.14600000000002</v>
          </cell>
          <cell r="G42">
            <v>0</v>
          </cell>
          <cell r="H42">
            <v>1</v>
          </cell>
          <cell r="I42">
            <v>40</v>
          </cell>
          <cell r="J42">
            <v>509.67500000000001</v>
          </cell>
          <cell r="K42">
            <v>25.378999999999962</v>
          </cell>
          <cell r="L42">
            <v>150</v>
          </cell>
          <cell r="M42">
            <v>170</v>
          </cell>
          <cell r="W42">
            <v>107.01079999999999</v>
          </cell>
          <cell r="X42">
            <v>200</v>
          </cell>
          <cell r="Y42">
            <v>8.0846606136950676</v>
          </cell>
          <cell r="Z42">
            <v>3.2253380032669603</v>
          </cell>
          <cell r="AD42">
            <v>0</v>
          </cell>
          <cell r="AE42">
            <v>104.69480000000001</v>
          </cell>
          <cell r="AF42">
            <v>108.6664</v>
          </cell>
          <cell r="AG42">
            <v>114.4016</v>
          </cell>
          <cell r="AH42">
            <v>144.48599999999999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424</v>
          </cell>
          <cell r="D43">
            <v>1731</v>
          </cell>
          <cell r="E43">
            <v>629</v>
          </cell>
          <cell r="F43">
            <v>1487</v>
          </cell>
          <cell r="G43">
            <v>0</v>
          </cell>
          <cell r="H43">
            <v>0.1</v>
          </cell>
          <cell r="I43">
            <v>730</v>
          </cell>
          <cell r="J43">
            <v>668</v>
          </cell>
          <cell r="K43">
            <v>-39</v>
          </cell>
          <cell r="L43">
            <v>0</v>
          </cell>
          <cell r="M43">
            <v>0</v>
          </cell>
          <cell r="W43">
            <v>125.8</v>
          </cell>
          <cell r="X43">
            <v>500</v>
          </cell>
          <cell r="Y43">
            <v>15.794912559618442</v>
          </cell>
          <cell r="Z43">
            <v>11.820349761526233</v>
          </cell>
          <cell r="AD43">
            <v>0</v>
          </cell>
          <cell r="AE43">
            <v>139.19999999999999</v>
          </cell>
          <cell r="AF43">
            <v>126.2</v>
          </cell>
          <cell r="AG43">
            <v>139</v>
          </cell>
          <cell r="AH43">
            <v>100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442</v>
          </cell>
          <cell r="D44">
            <v>1257</v>
          </cell>
          <cell r="E44">
            <v>1099</v>
          </cell>
          <cell r="F44">
            <v>557</v>
          </cell>
          <cell r="G44">
            <v>0</v>
          </cell>
          <cell r="H44">
            <v>0.35</v>
          </cell>
          <cell r="I44">
            <v>40</v>
          </cell>
          <cell r="J44">
            <v>1145</v>
          </cell>
          <cell r="K44">
            <v>-46</v>
          </cell>
          <cell r="L44">
            <v>300</v>
          </cell>
          <cell r="M44">
            <v>350</v>
          </cell>
          <cell r="V44">
            <v>200</v>
          </cell>
          <cell r="W44">
            <v>219.8</v>
          </cell>
          <cell r="X44">
            <v>300</v>
          </cell>
          <cell r="Y44">
            <v>7.766151046405823</v>
          </cell>
          <cell r="Z44">
            <v>2.5341219290263877</v>
          </cell>
          <cell r="AD44">
            <v>0</v>
          </cell>
          <cell r="AE44">
            <v>250</v>
          </cell>
          <cell r="AF44">
            <v>231.8</v>
          </cell>
          <cell r="AG44">
            <v>215</v>
          </cell>
          <cell r="AH44">
            <v>239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121.57299999999999</v>
          </cell>
          <cell r="D45">
            <v>288.84100000000001</v>
          </cell>
          <cell r="E45">
            <v>310.12900000000002</v>
          </cell>
          <cell r="F45">
            <v>95.182000000000002</v>
          </cell>
          <cell r="G45">
            <v>0</v>
          </cell>
          <cell r="H45">
            <v>1</v>
          </cell>
          <cell r="I45">
            <v>40</v>
          </cell>
          <cell r="J45">
            <v>314.52699999999999</v>
          </cell>
          <cell r="K45">
            <v>-4.3979999999999677</v>
          </cell>
          <cell r="L45">
            <v>50</v>
          </cell>
          <cell r="M45">
            <v>160</v>
          </cell>
          <cell r="V45">
            <v>100</v>
          </cell>
          <cell r="W45">
            <v>62.025800000000004</v>
          </cell>
          <cell r="X45">
            <v>70</v>
          </cell>
          <cell r="Y45">
            <v>7.6610378261949057</v>
          </cell>
          <cell r="Z45">
            <v>1.5345549755101908</v>
          </cell>
          <cell r="AD45">
            <v>0</v>
          </cell>
          <cell r="AE45">
            <v>51.570000000000007</v>
          </cell>
          <cell r="AF45">
            <v>55.751400000000004</v>
          </cell>
          <cell r="AG45">
            <v>56.594399999999993</v>
          </cell>
          <cell r="AH45">
            <v>70.14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653</v>
          </cell>
          <cell r="D46">
            <v>1398</v>
          </cell>
          <cell r="E46">
            <v>1206</v>
          </cell>
          <cell r="F46">
            <v>789</v>
          </cell>
          <cell r="G46">
            <v>0</v>
          </cell>
          <cell r="H46">
            <v>0.4</v>
          </cell>
          <cell r="I46">
            <v>35</v>
          </cell>
          <cell r="J46">
            <v>1465</v>
          </cell>
          <cell r="K46">
            <v>-259</v>
          </cell>
          <cell r="L46">
            <v>330</v>
          </cell>
          <cell r="M46">
            <v>400</v>
          </cell>
          <cell r="W46">
            <v>241.2</v>
          </cell>
          <cell r="X46">
            <v>400</v>
          </cell>
          <cell r="Y46">
            <v>7.9560530679933672</v>
          </cell>
          <cell r="Z46">
            <v>3.2711442786069655</v>
          </cell>
          <cell r="AD46">
            <v>0</v>
          </cell>
          <cell r="AE46">
            <v>279</v>
          </cell>
          <cell r="AF46">
            <v>241.2</v>
          </cell>
          <cell r="AG46">
            <v>224.4</v>
          </cell>
          <cell r="AH46">
            <v>336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1826</v>
          </cell>
          <cell r="D47">
            <v>4490</v>
          </cell>
          <cell r="E47">
            <v>3428</v>
          </cell>
          <cell r="F47">
            <v>2245</v>
          </cell>
          <cell r="G47" t="str">
            <v>акк</v>
          </cell>
          <cell r="H47">
            <v>0.4</v>
          </cell>
          <cell r="I47">
            <v>40</v>
          </cell>
          <cell r="J47">
            <v>2545</v>
          </cell>
          <cell r="K47">
            <v>883</v>
          </cell>
          <cell r="L47">
            <v>550</v>
          </cell>
          <cell r="M47">
            <v>1000</v>
          </cell>
          <cell r="V47">
            <v>600</v>
          </cell>
          <cell r="W47">
            <v>685.6</v>
          </cell>
          <cell r="X47">
            <v>1000</v>
          </cell>
          <cell r="Y47">
            <v>7.8690198366394393</v>
          </cell>
          <cell r="Z47">
            <v>3.2745040840140023</v>
          </cell>
          <cell r="AD47">
            <v>0</v>
          </cell>
          <cell r="AE47">
            <v>718.2</v>
          </cell>
          <cell r="AF47">
            <v>804.8</v>
          </cell>
          <cell r="AG47">
            <v>692</v>
          </cell>
          <cell r="AH47">
            <v>512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37.097000000000001</v>
          </cell>
          <cell r="D48">
            <v>139.608</v>
          </cell>
          <cell r="E48">
            <v>162.202</v>
          </cell>
          <cell r="F48">
            <v>10.827999999999999</v>
          </cell>
          <cell r="G48" t="str">
            <v>лид, я</v>
          </cell>
          <cell r="H48">
            <v>1</v>
          </cell>
          <cell r="I48">
            <v>40</v>
          </cell>
          <cell r="J48">
            <v>174.09700000000001</v>
          </cell>
          <cell r="K48">
            <v>-11.89500000000001</v>
          </cell>
          <cell r="L48">
            <v>20</v>
          </cell>
          <cell r="M48">
            <v>110</v>
          </cell>
          <cell r="V48">
            <v>70</v>
          </cell>
          <cell r="W48">
            <v>32.440399999999997</v>
          </cell>
          <cell r="X48">
            <v>50</v>
          </cell>
          <cell r="Y48">
            <v>8.0402214522632267</v>
          </cell>
          <cell r="Z48">
            <v>0.33378133438551932</v>
          </cell>
          <cell r="AD48">
            <v>0</v>
          </cell>
          <cell r="AE48">
            <v>19.796399999999998</v>
          </cell>
          <cell r="AF48">
            <v>20.367799999999999</v>
          </cell>
          <cell r="AG48">
            <v>27.260199999999998</v>
          </cell>
          <cell r="AH48">
            <v>27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37.728999999999999</v>
          </cell>
          <cell r="D49">
            <v>308.911</v>
          </cell>
          <cell r="E49">
            <v>254.523</v>
          </cell>
          <cell r="F49">
            <v>84.856999999999999</v>
          </cell>
          <cell r="G49" t="str">
            <v>оконч</v>
          </cell>
          <cell r="H49">
            <v>1</v>
          </cell>
          <cell r="I49">
            <v>40</v>
          </cell>
          <cell r="J49">
            <v>268.01499999999999</v>
          </cell>
          <cell r="K49">
            <v>-13.49199999999999</v>
          </cell>
          <cell r="L49">
            <v>60</v>
          </cell>
          <cell r="M49">
            <v>120</v>
          </cell>
          <cell r="V49">
            <v>60</v>
          </cell>
          <cell r="W49">
            <v>50.904600000000002</v>
          </cell>
          <cell r="X49">
            <v>80</v>
          </cell>
          <cell r="Y49">
            <v>7.9532498045363278</v>
          </cell>
          <cell r="Z49">
            <v>1.6669809801078881</v>
          </cell>
          <cell r="AD49">
            <v>0</v>
          </cell>
          <cell r="AE49">
            <v>45.221800000000002</v>
          </cell>
          <cell r="AF49">
            <v>47.810199999999995</v>
          </cell>
          <cell r="AG49">
            <v>49.092599999999997</v>
          </cell>
          <cell r="AH49">
            <v>57.606000000000002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275</v>
          </cell>
          <cell r="D50">
            <v>1528</v>
          </cell>
          <cell r="E50">
            <v>1051</v>
          </cell>
          <cell r="F50">
            <v>704</v>
          </cell>
          <cell r="G50" t="str">
            <v>лид, я</v>
          </cell>
          <cell r="H50">
            <v>0.35</v>
          </cell>
          <cell r="I50">
            <v>40</v>
          </cell>
          <cell r="J50">
            <v>1097</v>
          </cell>
          <cell r="K50">
            <v>-46</v>
          </cell>
          <cell r="L50">
            <v>300</v>
          </cell>
          <cell r="M50">
            <v>300</v>
          </cell>
          <cell r="W50">
            <v>210.2</v>
          </cell>
          <cell r="X50">
            <v>350</v>
          </cell>
          <cell r="Y50">
            <v>7.8686964795432921</v>
          </cell>
          <cell r="Z50">
            <v>3.3491912464319697</v>
          </cell>
          <cell r="AD50">
            <v>0</v>
          </cell>
          <cell r="AE50">
            <v>238.8</v>
          </cell>
          <cell r="AF50">
            <v>218.2</v>
          </cell>
          <cell r="AG50">
            <v>228.2</v>
          </cell>
          <cell r="AH50">
            <v>241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581</v>
          </cell>
          <cell r="D51">
            <v>2097</v>
          </cell>
          <cell r="E51">
            <v>1531</v>
          </cell>
          <cell r="F51">
            <v>1060</v>
          </cell>
          <cell r="G51" t="str">
            <v>неакк</v>
          </cell>
          <cell r="H51">
            <v>0.35</v>
          </cell>
          <cell r="I51">
            <v>40</v>
          </cell>
          <cell r="J51">
            <v>1616</v>
          </cell>
          <cell r="K51">
            <v>-85</v>
          </cell>
          <cell r="L51">
            <v>450</v>
          </cell>
          <cell r="M51">
            <v>500</v>
          </cell>
          <cell r="W51">
            <v>306.2</v>
          </cell>
          <cell r="X51">
            <v>400</v>
          </cell>
          <cell r="Y51">
            <v>7.8706727629000657</v>
          </cell>
          <cell r="Z51">
            <v>3.4617896799477466</v>
          </cell>
          <cell r="AD51">
            <v>0</v>
          </cell>
          <cell r="AE51">
            <v>343.6</v>
          </cell>
          <cell r="AF51">
            <v>332.6</v>
          </cell>
          <cell r="AG51">
            <v>342.2</v>
          </cell>
          <cell r="AH51">
            <v>315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370</v>
          </cell>
          <cell r="D52">
            <v>1100</v>
          </cell>
          <cell r="E52">
            <v>934</v>
          </cell>
          <cell r="F52">
            <v>490</v>
          </cell>
          <cell r="G52">
            <v>0</v>
          </cell>
          <cell r="H52">
            <v>0.4</v>
          </cell>
          <cell r="I52">
            <v>35</v>
          </cell>
          <cell r="J52">
            <v>1013</v>
          </cell>
          <cell r="K52">
            <v>-79</v>
          </cell>
          <cell r="L52">
            <v>240</v>
          </cell>
          <cell r="M52">
            <v>300</v>
          </cell>
          <cell r="V52">
            <v>180</v>
          </cell>
          <cell r="W52">
            <v>186.8</v>
          </cell>
          <cell r="X52">
            <v>250</v>
          </cell>
          <cell r="Y52">
            <v>7.8158458244111344</v>
          </cell>
          <cell r="Z52">
            <v>2.6231263383297643</v>
          </cell>
          <cell r="AD52">
            <v>0</v>
          </cell>
          <cell r="AE52">
            <v>207</v>
          </cell>
          <cell r="AF52">
            <v>189.2</v>
          </cell>
          <cell r="AG52">
            <v>187.6</v>
          </cell>
          <cell r="AH52">
            <v>212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195.90700000000001</v>
          </cell>
          <cell r="D53">
            <v>282.66899999999998</v>
          </cell>
          <cell r="E53">
            <v>237.36199999999999</v>
          </cell>
          <cell r="F53">
            <v>226.49600000000001</v>
          </cell>
          <cell r="G53" t="str">
            <v>ак</v>
          </cell>
          <cell r="H53">
            <v>1</v>
          </cell>
          <cell r="I53">
            <v>50</v>
          </cell>
          <cell r="J53">
            <v>284.41500000000002</v>
          </cell>
          <cell r="K53">
            <v>-47.053000000000026</v>
          </cell>
          <cell r="L53">
            <v>70</v>
          </cell>
          <cell r="M53">
            <v>90</v>
          </cell>
          <cell r="V53">
            <v>200</v>
          </cell>
          <cell r="W53">
            <v>47.4724</v>
          </cell>
          <cell r="X53">
            <v>150</v>
          </cell>
          <cell r="Y53">
            <v>15.514193510334426</v>
          </cell>
          <cell r="Z53">
            <v>4.7711091076077894</v>
          </cell>
          <cell r="AD53">
            <v>0</v>
          </cell>
          <cell r="AE53">
            <v>54.407200000000003</v>
          </cell>
          <cell r="AF53">
            <v>44.510599999999997</v>
          </cell>
          <cell r="AG53">
            <v>30.832600000000003</v>
          </cell>
          <cell r="AH53">
            <v>61.756999999999998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390.40499999999997</v>
          </cell>
          <cell r="D54">
            <v>582.96400000000006</v>
          </cell>
          <cell r="E54">
            <v>487.20600000000002</v>
          </cell>
          <cell r="F54">
            <v>468.39100000000002</v>
          </cell>
          <cell r="G54" t="str">
            <v>н</v>
          </cell>
          <cell r="H54">
            <v>1</v>
          </cell>
          <cell r="I54">
            <v>50</v>
          </cell>
          <cell r="J54">
            <v>490.654</v>
          </cell>
          <cell r="K54">
            <v>-3.4479999999999791</v>
          </cell>
          <cell r="L54">
            <v>150</v>
          </cell>
          <cell r="M54">
            <v>100</v>
          </cell>
          <cell r="W54">
            <v>97.441200000000009</v>
          </cell>
          <cell r="X54">
            <v>100</v>
          </cell>
          <cell r="Y54">
            <v>8.3988189800618223</v>
          </cell>
          <cell r="Z54">
            <v>4.8069091924155281</v>
          </cell>
          <cell r="AD54">
            <v>0</v>
          </cell>
          <cell r="AE54">
            <v>142.0932</v>
          </cell>
          <cell r="AF54">
            <v>111.15979999999999</v>
          </cell>
          <cell r="AG54">
            <v>113.93699999999998</v>
          </cell>
          <cell r="AH54">
            <v>118.82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62.726999999999997</v>
          </cell>
          <cell r="D55">
            <v>37.598999999999997</v>
          </cell>
          <cell r="E55">
            <v>60.207999999999998</v>
          </cell>
          <cell r="F55">
            <v>38.61</v>
          </cell>
          <cell r="G55">
            <v>0</v>
          </cell>
          <cell r="H55">
            <v>1</v>
          </cell>
          <cell r="I55">
            <v>50</v>
          </cell>
          <cell r="J55">
            <v>59.1</v>
          </cell>
          <cell r="K55">
            <v>1.107999999999997</v>
          </cell>
          <cell r="L55">
            <v>0</v>
          </cell>
          <cell r="M55">
            <v>30</v>
          </cell>
          <cell r="V55">
            <v>10</v>
          </cell>
          <cell r="W55">
            <v>12.041599999999999</v>
          </cell>
          <cell r="X55">
            <v>20</v>
          </cell>
          <cell r="Y55">
            <v>8.1891110815838442</v>
          </cell>
          <cell r="Z55">
            <v>3.2063845336167955</v>
          </cell>
          <cell r="AD55">
            <v>0</v>
          </cell>
          <cell r="AE55">
            <v>13.026400000000001</v>
          </cell>
          <cell r="AF55">
            <v>10.513999999999999</v>
          </cell>
          <cell r="AG55">
            <v>10.855599999999999</v>
          </cell>
          <cell r="AH55">
            <v>13.443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795.81100000000004</v>
          </cell>
          <cell r="D56">
            <v>4325.5</v>
          </cell>
          <cell r="E56">
            <v>3203.2739999999999</v>
          </cell>
          <cell r="F56">
            <v>1881.9690000000001</v>
          </cell>
          <cell r="G56">
            <v>0</v>
          </cell>
          <cell r="H56">
            <v>1</v>
          </cell>
          <cell r="I56">
            <v>40</v>
          </cell>
          <cell r="J56">
            <v>3162.4839999999999</v>
          </cell>
          <cell r="K56">
            <v>40.789999999999964</v>
          </cell>
          <cell r="L56">
            <v>800</v>
          </cell>
          <cell r="M56">
            <v>1300</v>
          </cell>
          <cell r="V56">
            <v>800</v>
          </cell>
          <cell r="W56">
            <v>640.65480000000002</v>
          </cell>
          <cell r="X56">
            <v>800</v>
          </cell>
          <cell r="Y56">
            <v>8.7129121642419598</v>
          </cell>
          <cell r="Z56">
            <v>2.9375710601091258</v>
          </cell>
          <cell r="AD56">
            <v>0</v>
          </cell>
          <cell r="AE56">
            <v>538.88120000000004</v>
          </cell>
          <cell r="AF56">
            <v>647.77760000000001</v>
          </cell>
          <cell r="AG56">
            <v>709.96820000000002</v>
          </cell>
          <cell r="AH56">
            <v>477.20100000000002</v>
          </cell>
          <cell r="AI56" t="str">
            <v>ябфев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2088</v>
          </cell>
          <cell r="D57">
            <v>8023</v>
          </cell>
          <cell r="E57">
            <v>4317</v>
          </cell>
          <cell r="F57">
            <v>1979</v>
          </cell>
          <cell r="G57" t="str">
            <v>оконч</v>
          </cell>
          <cell r="H57">
            <v>0.45</v>
          </cell>
          <cell r="I57">
            <v>50</v>
          </cell>
          <cell r="J57">
            <v>4054</v>
          </cell>
          <cell r="K57">
            <v>263</v>
          </cell>
          <cell r="L57">
            <v>700</v>
          </cell>
          <cell r="M57">
            <v>700</v>
          </cell>
          <cell r="T57">
            <v>1590</v>
          </cell>
          <cell r="W57">
            <v>539.4</v>
          </cell>
          <cell r="X57">
            <v>1700</v>
          </cell>
          <cell r="Y57">
            <v>9.4160177975528363</v>
          </cell>
          <cell r="Z57">
            <v>3.6688913607712275</v>
          </cell>
          <cell r="AD57">
            <v>1620</v>
          </cell>
          <cell r="AE57">
            <v>678</v>
          </cell>
          <cell r="AF57">
            <v>570.6</v>
          </cell>
          <cell r="AG57">
            <v>559.6</v>
          </cell>
          <cell r="AH57">
            <v>521</v>
          </cell>
          <cell r="AI57" t="str">
            <v>ябфев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1346</v>
          </cell>
          <cell r="D58">
            <v>5856</v>
          </cell>
          <cell r="E58">
            <v>4833</v>
          </cell>
          <cell r="F58">
            <v>2281</v>
          </cell>
          <cell r="G58" t="str">
            <v>акяб</v>
          </cell>
          <cell r="H58">
            <v>0.45</v>
          </cell>
          <cell r="I58">
            <v>50</v>
          </cell>
          <cell r="J58">
            <v>4897</v>
          </cell>
          <cell r="K58">
            <v>-64</v>
          </cell>
          <cell r="L58">
            <v>1100</v>
          </cell>
          <cell r="M58">
            <v>900</v>
          </cell>
          <cell r="T58">
            <v>1290</v>
          </cell>
          <cell r="W58">
            <v>694.6</v>
          </cell>
          <cell r="X58">
            <v>1100</v>
          </cell>
          <cell r="Y58">
            <v>7.7469046933486894</v>
          </cell>
          <cell r="Z58">
            <v>3.2839044054131872</v>
          </cell>
          <cell r="AD58">
            <v>1360</v>
          </cell>
          <cell r="AE58">
            <v>788</v>
          </cell>
          <cell r="AF58">
            <v>761</v>
          </cell>
          <cell r="AG58">
            <v>743.8</v>
          </cell>
          <cell r="AH58">
            <v>792</v>
          </cell>
          <cell r="AI58" t="str">
            <v>оконч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521</v>
          </cell>
          <cell r="D59">
            <v>1127</v>
          </cell>
          <cell r="E59">
            <v>984</v>
          </cell>
          <cell r="F59">
            <v>640</v>
          </cell>
          <cell r="G59">
            <v>0</v>
          </cell>
          <cell r="H59">
            <v>0.45</v>
          </cell>
          <cell r="I59">
            <v>50</v>
          </cell>
          <cell r="J59">
            <v>999</v>
          </cell>
          <cell r="K59">
            <v>-15</v>
          </cell>
          <cell r="L59">
            <v>300</v>
          </cell>
          <cell r="M59">
            <v>220</v>
          </cell>
          <cell r="V59">
            <v>100</v>
          </cell>
          <cell r="W59">
            <v>196.8</v>
          </cell>
          <cell r="X59">
            <v>300</v>
          </cell>
          <cell r="Y59">
            <v>7.9268292682926829</v>
          </cell>
          <cell r="Z59">
            <v>3.2520325203252032</v>
          </cell>
          <cell r="AD59">
            <v>0</v>
          </cell>
          <cell r="AE59">
            <v>252.6</v>
          </cell>
          <cell r="AF59">
            <v>219.4</v>
          </cell>
          <cell r="AG59">
            <v>207.6</v>
          </cell>
          <cell r="AH59">
            <v>196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186</v>
          </cell>
          <cell r="D60">
            <v>387</v>
          </cell>
          <cell r="E60">
            <v>375</v>
          </cell>
          <cell r="F60">
            <v>170</v>
          </cell>
          <cell r="G60">
            <v>0</v>
          </cell>
          <cell r="H60">
            <v>0.4</v>
          </cell>
          <cell r="I60">
            <v>40</v>
          </cell>
          <cell r="J60">
            <v>416</v>
          </cell>
          <cell r="K60">
            <v>-41</v>
          </cell>
          <cell r="L60">
            <v>90</v>
          </cell>
          <cell r="M60">
            <v>200</v>
          </cell>
          <cell r="W60">
            <v>75</v>
          </cell>
          <cell r="X60">
            <v>120</v>
          </cell>
          <cell r="Y60">
            <v>7.7333333333333334</v>
          </cell>
          <cell r="Z60">
            <v>2.2666666666666666</v>
          </cell>
          <cell r="AD60">
            <v>0</v>
          </cell>
          <cell r="AE60">
            <v>82.8</v>
          </cell>
          <cell r="AF60">
            <v>72.8</v>
          </cell>
          <cell r="AG60">
            <v>78</v>
          </cell>
          <cell r="AH60">
            <v>77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248</v>
          </cell>
          <cell r="D61">
            <v>240</v>
          </cell>
          <cell r="E61">
            <v>303</v>
          </cell>
          <cell r="F61">
            <v>160</v>
          </cell>
          <cell r="G61">
            <v>0</v>
          </cell>
          <cell r="H61">
            <v>0.4</v>
          </cell>
          <cell r="I61">
            <v>40</v>
          </cell>
          <cell r="J61">
            <v>361</v>
          </cell>
          <cell r="K61">
            <v>-58</v>
          </cell>
          <cell r="L61">
            <v>80</v>
          </cell>
          <cell r="M61">
            <v>180</v>
          </cell>
          <cell r="W61">
            <v>60.6</v>
          </cell>
          <cell r="X61">
            <v>50</v>
          </cell>
          <cell r="Y61">
            <v>7.7557755775577553</v>
          </cell>
          <cell r="Z61">
            <v>2.6402640264026402</v>
          </cell>
          <cell r="AD61">
            <v>0</v>
          </cell>
          <cell r="AE61">
            <v>82.2</v>
          </cell>
          <cell r="AF61">
            <v>65.8</v>
          </cell>
          <cell r="AG61">
            <v>67.599999999999994</v>
          </cell>
          <cell r="AH61">
            <v>58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305.18900000000002</v>
          </cell>
          <cell r="D62">
            <v>2145.16</v>
          </cell>
          <cell r="E62">
            <v>894.505</v>
          </cell>
          <cell r="F62">
            <v>945.76</v>
          </cell>
          <cell r="G62" t="str">
            <v>оконч</v>
          </cell>
          <cell r="H62">
            <v>1</v>
          </cell>
          <cell r="I62">
            <v>50</v>
          </cell>
          <cell r="J62">
            <v>955.91099999999994</v>
          </cell>
          <cell r="K62">
            <v>-61.405999999999949</v>
          </cell>
          <cell r="L62">
            <v>350</v>
          </cell>
          <cell r="M62">
            <v>150</v>
          </cell>
          <cell r="W62">
            <v>178.90100000000001</v>
          </cell>
          <cell r="X62">
            <v>100</v>
          </cell>
          <cell r="Y62">
            <v>8.6403094448885138</v>
          </cell>
          <cell r="Z62">
            <v>5.2864992370081776</v>
          </cell>
          <cell r="AD62">
            <v>0</v>
          </cell>
          <cell r="AE62">
            <v>239.4178</v>
          </cell>
          <cell r="AF62">
            <v>206.97880000000001</v>
          </cell>
          <cell r="AG62">
            <v>229.33780000000002</v>
          </cell>
          <cell r="AH62">
            <v>157.63200000000001</v>
          </cell>
          <cell r="AI62" t="str">
            <v>оконч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453</v>
          </cell>
          <cell r="D63">
            <v>1016</v>
          </cell>
          <cell r="E63">
            <v>341</v>
          </cell>
          <cell r="F63">
            <v>1099</v>
          </cell>
          <cell r="G63">
            <v>0</v>
          </cell>
          <cell r="H63">
            <v>0.1</v>
          </cell>
          <cell r="I63">
            <v>730</v>
          </cell>
          <cell r="J63">
            <v>371</v>
          </cell>
          <cell r="K63">
            <v>-30</v>
          </cell>
          <cell r="L63">
            <v>0</v>
          </cell>
          <cell r="M63">
            <v>0</v>
          </cell>
          <cell r="W63">
            <v>68.2</v>
          </cell>
          <cell r="Y63">
            <v>16.114369501466275</v>
          </cell>
          <cell r="Z63">
            <v>16.114369501466275</v>
          </cell>
          <cell r="AD63">
            <v>0</v>
          </cell>
          <cell r="AE63">
            <v>90.4</v>
          </cell>
          <cell r="AF63">
            <v>74.400000000000006</v>
          </cell>
          <cell r="AG63">
            <v>82.4</v>
          </cell>
          <cell r="AH63">
            <v>74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159.82400000000001</v>
          </cell>
          <cell r="D64">
            <v>309.98</v>
          </cell>
          <cell r="E64">
            <v>285.13600000000002</v>
          </cell>
          <cell r="F64">
            <v>170.691</v>
          </cell>
          <cell r="G64">
            <v>0</v>
          </cell>
          <cell r="H64">
            <v>1</v>
          </cell>
          <cell r="I64">
            <v>50</v>
          </cell>
          <cell r="J64">
            <v>329.21899999999999</v>
          </cell>
          <cell r="K64">
            <v>-44.08299999999997</v>
          </cell>
          <cell r="L64">
            <v>0</v>
          </cell>
          <cell r="M64">
            <v>130</v>
          </cell>
          <cell r="V64">
            <v>70</v>
          </cell>
          <cell r="W64">
            <v>57.027200000000008</v>
          </cell>
          <cell r="X64">
            <v>70</v>
          </cell>
          <cell r="Y64">
            <v>7.7277334324673133</v>
          </cell>
          <cell r="Z64">
            <v>2.9931506368890632</v>
          </cell>
          <cell r="AD64">
            <v>0</v>
          </cell>
          <cell r="AE64">
            <v>56.353999999999999</v>
          </cell>
          <cell r="AF64">
            <v>61.0458</v>
          </cell>
          <cell r="AG64">
            <v>53.559600000000003</v>
          </cell>
          <cell r="AH64">
            <v>61.162999999999997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6.9089999999999998</v>
          </cell>
          <cell r="D65">
            <v>340.11599999999999</v>
          </cell>
          <cell r="E65">
            <v>303</v>
          </cell>
          <cell r="F65">
            <v>26</v>
          </cell>
          <cell r="G65" t="str">
            <v>оконч</v>
          </cell>
          <cell r="H65">
            <v>1</v>
          </cell>
          <cell r="I65" t="e">
            <v>#N/A</v>
          </cell>
          <cell r="J65">
            <v>10.654999999999999</v>
          </cell>
          <cell r="K65">
            <v>292.34500000000003</v>
          </cell>
          <cell r="L65">
            <v>70</v>
          </cell>
          <cell r="M65">
            <v>30</v>
          </cell>
          <cell r="V65">
            <v>30</v>
          </cell>
          <cell r="W65">
            <v>60.6</v>
          </cell>
          <cell r="X65">
            <v>40</v>
          </cell>
          <cell r="Y65">
            <v>3.2343234323432344</v>
          </cell>
          <cell r="Z65">
            <v>0.42904290429042902</v>
          </cell>
          <cell r="AD65">
            <v>0</v>
          </cell>
          <cell r="AE65">
            <v>17.399999999999999</v>
          </cell>
          <cell r="AF65">
            <v>34.6</v>
          </cell>
          <cell r="AG65">
            <v>37.200000000000003</v>
          </cell>
          <cell r="AH65">
            <v>2.754</v>
          </cell>
          <cell r="AI65" t="str">
            <v>оконч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1258</v>
          </cell>
          <cell r="D66">
            <v>3995</v>
          </cell>
          <cell r="E66">
            <v>3741</v>
          </cell>
          <cell r="F66">
            <v>1453</v>
          </cell>
          <cell r="G66">
            <v>0</v>
          </cell>
          <cell r="H66">
            <v>0.4</v>
          </cell>
          <cell r="I66">
            <v>40</v>
          </cell>
          <cell r="J66">
            <v>3780</v>
          </cell>
          <cell r="K66">
            <v>-39</v>
          </cell>
          <cell r="L66">
            <v>800</v>
          </cell>
          <cell r="M66">
            <v>1000</v>
          </cell>
          <cell r="T66">
            <v>42</v>
          </cell>
          <cell r="W66">
            <v>455.4</v>
          </cell>
          <cell r="X66">
            <v>250</v>
          </cell>
          <cell r="Y66">
            <v>7.6921387790953011</v>
          </cell>
          <cell r="Z66">
            <v>3.1906016688625387</v>
          </cell>
          <cell r="AD66">
            <v>1464</v>
          </cell>
          <cell r="AE66">
            <v>495.8</v>
          </cell>
          <cell r="AF66">
            <v>546.6</v>
          </cell>
          <cell r="AG66">
            <v>504.6</v>
          </cell>
          <cell r="AH66">
            <v>507</v>
          </cell>
          <cell r="AI66" t="str">
            <v>склад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897</v>
          </cell>
          <cell r="D67">
            <v>2752</v>
          </cell>
          <cell r="E67">
            <v>2204</v>
          </cell>
          <cell r="F67">
            <v>1396</v>
          </cell>
          <cell r="G67">
            <v>0</v>
          </cell>
          <cell r="H67">
            <v>0.4</v>
          </cell>
          <cell r="I67">
            <v>40</v>
          </cell>
          <cell r="J67">
            <v>2241</v>
          </cell>
          <cell r="K67">
            <v>-37</v>
          </cell>
          <cell r="L67">
            <v>600</v>
          </cell>
          <cell r="M67">
            <v>600</v>
          </cell>
          <cell r="V67">
            <v>250</v>
          </cell>
          <cell r="W67">
            <v>440.8</v>
          </cell>
          <cell r="X67">
            <v>600</v>
          </cell>
          <cell r="Y67">
            <v>7.8176043557168784</v>
          </cell>
          <cell r="Z67">
            <v>3.1669691470054446</v>
          </cell>
          <cell r="AD67">
            <v>0</v>
          </cell>
          <cell r="AE67">
            <v>416</v>
          </cell>
          <cell r="AF67">
            <v>492.4</v>
          </cell>
          <cell r="AG67">
            <v>466.2</v>
          </cell>
          <cell r="AH67">
            <v>506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150.82</v>
          </cell>
          <cell r="D68">
            <v>570.41800000000001</v>
          </cell>
          <cell r="E68">
            <v>422.51299999999998</v>
          </cell>
          <cell r="F68">
            <v>287.34300000000002</v>
          </cell>
          <cell r="G68" t="str">
            <v>ябл</v>
          </cell>
          <cell r="H68">
            <v>1</v>
          </cell>
          <cell r="I68">
            <v>40</v>
          </cell>
          <cell r="J68">
            <v>426.42899999999997</v>
          </cell>
          <cell r="K68">
            <v>-3.9159999999999968</v>
          </cell>
          <cell r="L68">
            <v>100</v>
          </cell>
          <cell r="M68">
            <v>150</v>
          </cell>
          <cell r="W68">
            <v>84.502600000000001</v>
          </cell>
          <cell r="X68">
            <v>120</v>
          </cell>
          <cell r="Y68">
            <v>7.7789677477379406</v>
          </cell>
          <cell r="Z68">
            <v>3.4004042479166325</v>
          </cell>
          <cell r="AD68">
            <v>0</v>
          </cell>
          <cell r="AE68">
            <v>88.299000000000007</v>
          </cell>
          <cell r="AF68">
            <v>89.78</v>
          </cell>
          <cell r="AG68">
            <v>90.024199999999993</v>
          </cell>
          <cell r="AH68">
            <v>83.73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150.89699999999999</v>
          </cell>
          <cell r="D69">
            <v>246.80600000000001</v>
          </cell>
          <cell r="E69">
            <v>298.90600000000001</v>
          </cell>
          <cell r="F69">
            <v>86.557000000000002</v>
          </cell>
          <cell r="G69">
            <v>0</v>
          </cell>
          <cell r="H69">
            <v>1</v>
          </cell>
          <cell r="I69">
            <v>40</v>
          </cell>
          <cell r="J69">
            <v>305.93900000000002</v>
          </cell>
          <cell r="K69">
            <v>-7.0330000000000155</v>
          </cell>
          <cell r="L69">
            <v>70</v>
          </cell>
          <cell r="M69">
            <v>190</v>
          </cell>
          <cell r="V69">
            <v>40</v>
          </cell>
          <cell r="W69">
            <v>59.781199999999998</v>
          </cell>
          <cell r="X69">
            <v>80</v>
          </cell>
          <cell r="Y69">
            <v>7.8044100820993894</v>
          </cell>
          <cell r="Z69">
            <v>1.4478966631650085</v>
          </cell>
          <cell r="AD69">
            <v>0</v>
          </cell>
          <cell r="AE69">
            <v>61.328400000000002</v>
          </cell>
          <cell r="AF69">
            <v>48.1126</v>
          </cell>
          <cell r="AG69">
            <v>60.338800000000006</v>
          </cell>
          <cell r="AH69">
            <v>52.898000000000003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236.27799999999999</v>
          </cell>
          <cell r="D70">
            <v>689.06100000000004</v>
          </cell>
          <cell r="E70">
            <v>677.90700000000004</v>
          </cell>
          <cell r="F70">
            <v>227.70599999999999</v>
          </cell>
          <cell r="G70" t="str">
            <v>ябл</v>
          </cell>
          <cell r="H70">
            <v>1</v>
          </cell>
          <cell r="I70">
            <v>40</v>
          </cell>
          <cell r="J70">
            <v>698.274</v>
          </cell>
          <cell r="K70">
            <v>-20.366999999999962</v>
          </cell>
          <cell r="L70">
            <v>150</v>
          </cell>
          <cell r="M70">
            <v>340</v>
          </cell>
          <cell r="V70">
            <v>160</v>
          </cell>
          <cell r="W70">
            <v>135.5814</v>
          </cell>
          <cell r="X70">
            <v>160</v>
          </cell>
          <cell r="Y70">
            <v>7.6537489655660744</v>
          </cell>
          <cell r="Z70">
            <v>1.6794781585084679</v>
          </cell>
          <cell r="AD70">
            <v>0</v>
          </cell>
          <cell r="AE70">
            <v>125.69159999999999</v>
          </cell>
          <cell r="AF70">
            <v>118.7902</v>
          </cell>
          <cell r="AG70">
            <v>130.20260000000002</v>
          </cell>
          <cell r="AH70">
            <v>130.672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182.52099999999999</v>
          </cell>
          <cell r="D71">
            <v>320.65800000000002</v>
          </cell>
          <cell r="E71">
            <v>339.68400000000003</v>
          </cell>
          <cell r="F71">
            <v>152.77600000000001</v>
          </cell>
          <cell r="G71">
            <v>0</v>
          </cell>
          <cell r="H71">
            <v>1</v>
          </cell>
          <cell r="I71">
            <v>40</v>
          </cell>
          <cell r="J71">
            <v>337.74099999999999</v>
          </cell>
          <cell r="K71">
            <v>1.9430000000000405</v>
          </cell>
          <cell r="L71">
            <v>80</v>
          </cell>
          <cell r="M71">
            <v>140</v>
          </cell>
          <cell r="V71">
            <v>60</v>
          </cell>
          <cell r="W71">
            <v>67.936800000000005</v>
          </cell>
          <cell r="X71">
            <v>90</v>
          </cell>
          <cell r="Y71">
            <v>7.6950342082641514</v>
          </cell>
          <cell r="Z71">
            <v>2.2487959397557731</v>
          </cell>
          <cell r="AD71">
            <v>0</v>
          </cell>
          <cell r="AE71">
            <v>73.889200000000002</v>
          </cell>
          <cell r="AF71">
            <v>60.342999999999996</v>
          </cell>
          <cell r="AG71">
            <v>66.223800000000011</v>
          </cell>
          <cell r="AH71">
            <v>69.402000000000001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52</v>
          </cell>
          <cell r="D72">
            <v>109</v>
          </cell>
          <cell r="E72">
            <v>117</v>
          </cell>
          <cell r="F72">
            <v>40</v>
          </cell>
          <cell r="G72" t="str">
            <v>дк</v>
          </cell>
          <cell r="H72">
            <v>0.6</v>
          </cell>
          <cell r="I72">
            <v>60</v>
          </cell>
          <cell r="J72">
            <v>123</v>
          </cell>
          <cell r="K72">
            <v>-6</v>
          </cell>
          <cell r="L72">
            <v>20</v>
          </cell>
          <cell r="M72">
            <v>90</v>
          </cell>
          <cell r="W72">
            <v>23.4</v>
          </cell>
          <cell r="X72">
            <v>40</v>
          </cell>
          <cell r="Y72">
            <v>8.119658119658121</v>
          </cell>
          <cell r="Z72">
            <v>1.7094017094017095</v>
          </cell>
          <cell r="AD72">
            <v>0</v>
          </cell>
          <cell r="AE72">
            <v>19.8</v>
          </cell>
          <cell r="AF72">
            <v>16.2</v>
          </cell>
          <cell r="AG72">
            <v>23.2</v>
          </cell>
          <cell r="AH72">
            <v>22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77</v>
          </cell>
          <cell r="D73">
            <v>460</v>
          </cell>
          <cell r="E73">
            <v>267</v>
          </cell>
          <cell r="F73">
            <v>256</v>
          </cell>
          <cell r="G73" t="str">
            <v>ябл</v>
          </cell>
          <cell r="H73">
            <v>0.6</v>
          </cell>
          <cell r="I73">
            <v>60</v>
          </cell>
          <cell r="J73">
            <v>370</v>
          </cell>
          <cell r="K73">
            <v>-103</v>
          </cell>
          <cell r="L73">
            <v>100</v>
          </cell>
          <cell r="M73">
            <v>160</v>
          </cell>
          <cell r="W73">
            <v>53.4</v>
          </cell>
          <cell r="Y73">
            <v>9.6629213483146064</v>
          </cell>
          <cell r="Z73">
            <v>4.7940074906367043</v>
          </cell>
          <cell r="AD73">
            <v>0</v>
          </cell>
          <cell r="AE73">
            <v>56.2</v>
          </cell>
          <cell r="AF73">
            <v>62.8</v>
          </cell>
          <cell r="AG73">
            <v>78.599999999999994</v>
          </cell>
          <cell r="AH73">
            <v>73</v>
          </cell>
          <cell r="AI73" t="str">
            <v>оконч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178</v>
          </cell>
          <cell r="D74">
            <v>503</v>
          </cell>
          <cell r="E74">
            <v>379</v>
          </cell>
          <cell r="F74">
            <v>297</v>
          </cell>
          <cell r="G74" t="str">
            <v>ябл</v>
          </cell>
          <cell r="H74">
            <v>0.6</v>
          </cell>
          <cell r="I74">
            <v>60</v>
          </cell>
          <cell r="J74">
            <v>406</v>
          </cell>
          <cell r="K74">
            <v>-27</v>
          </cell>
          <cell r="L74">
            <v>120</v>
          </cell>
          <cell r="M74">
            <v>70</v>
          </cell>
          <cell r="W74">
            <v>75.8</v>
          </cell>
          <cell r="X74">
            <v>100</v>
          </cell>
          <cell r="Y74">
            <v>7.7440633245382591</v>
          </cell>
          <cell r="Z74">
            <v>3.9182058047493404</v>
          </cell>
          <cell r="AD74">
            <v>0</v>
          </cell>
          <cell r="AE74">
            <v>98</v>
          </cell>
          <cell r="AF74">
            <v>82.6</v>
          </cell>
          <cell r="AG74">
            <v>85.8</v>
          </cell>
          <cell r="AH74">
            <v>94</v>
          </cell>
          <cell r="AI74">
            <v>0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96.731999999999999</v>
          </cell>
          <cell r="D75">
            <v>91.215999999999994</v>
          </cell>
          <cell r="E75">
            <v>128.452</v>
          </cell>
          <cell r="F75">
            <v>51.148000000000003</v>
          </cell>
          <cell r="G75">
            <v>0</v>
          </cell>
          <cell r="H75">
            <v>1</v>
          </cell>
          <cell r="I75">
            <v>30</v>
          </cell>
          <cell r="J75">
            <v>133.92699999999999</v>
          </cell>
          <cell r="K75">
            <v>-5.4749999999999943</v>
          </cell>
          <cell r="L75">
            <v>10</v>
          </cell>
          <cell r="M75">
            <v>80</v>
          </cell>
          <cell r="V75">
            <v>10</v>
          </cell>
          <cell r="W75">
            <v>25.6904</v>
          </cell>
          <cell r="X75">
            <v>60</v>
          </cell>
          <cell r="Y75">
            <v>8.2189455983558055</v>
          </cell>
          <cell r="Z75">
            <v>1.9909382493071344</v>
          </cell>
          <cell r="AD75">
            <v>0</v>
          </cell>
          <cell r="AE75">
            <v>24.589400000000001</v>
          </cell>
          <cell r="AF75">
            <v>29.555200000000003</v>
          </cell>
          <cell r="AG75">
            <v>25.419599999999999</v>
          </cell>
          <cell r="AH75">
            <v>16.449000000000002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196</v>
          </cell>
          <cell r="D76">
            <v>617</v>
          </cell>
          <cell r="E76">
            <v>499</v>
          </cell>
          <cell r="F76">
            <v>301</v>
          </cell>
          <cell r="G76" t="str">
            <v>ябл,дк</v>
          </cell>
          <cell r="H76">
            <v>0.6</v>
          </cell>
          <cell r="I76">
            <v>60</v>
          </cell>
          <cell r="J76">
            <v>508</v>
          </cell>
          <cell r="K76">
            <v>-9</v>
          </cell>
          <cell r="L76">
            <v>130</v>
          </cell>
          <cell r="M76">
            <v>140</v>
          </cell>
          <cell r="V76">
            <v>300</v>
          </cell>
          <cell r="W76">
            <v>99.8</v>
          </cell>
          <cell r="X76">
            <v>200</v>
          </cell>
          <cell r="Y76">
            <v>10.731462925851703</v>
          </cell>
          <cell r="Z76">
            <v>3.0160320641282565</v>
          </cell>
          <cell r="AD76">
            <v>0</v>
          </cell>
          <cell r="AE76">
            <v>111</v>
          </cell>
          <cell r="AF76">
            <v>97.6</v>
          </cell>
          <cell r="AG76">
            <v>101.2</v>
          </cell>
          <cell r="AH76">
            <v>121</v>
          </cell>
          <cell r="AI76" t="str">
            <v>ябфев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154</v>
          </cell>
          <cell r="D77">
            <v>1231</v>
          </cell>
          <cell r="E77">
            <v>780</v>
          </cell>
          <cell r="F77">
            <v>574</v>
          </cell>
          <cell r="G77" t="str">
            <v>ябл,дк</v>
          </cell>
          <cell r="H77">
            <v>0.6</v>
          </cell>
          <cell r="I77">
            <v>60</v>
          </cell>
          <cell r="J77">
            <v>827</v>
          </cell>
          <cell r="K77">
            <v>-47</v>
          </cell>
          <cell r="L77">
            <v>250</v>
          </cell>
          <cell r="M77">
            <v>150</v>
          </cell>
          <cell r="W77">
            <v>156</v>
          </cell>
          <cell r="X77">
            <v>200</v>
          </cell>
          <cell r="Y77">
            <v>7.5256410256410255</v>
          </cell>
          <cell r="Z77">
            <v>3.6794871794871793</v>
          </cell>
          <cell r="AD77">
            <v>0</v>
          </cell>
          <cell r="AE77">
            <v>169.8</v>
          </cell>
          <cell r="AF77">
            <v>164.2</v>
          </cell>
          <cell r="AG77">
            <v>170</v>
          </cell>
          <cell r="AH77">
            <v>156</v>
          </cell>
          <cell r="AI77" t="str">
            <v>оконч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241</v>
          </cell>
          <cell r="D78">
            <v>821</v>
          </cell>
          <cell r="E78">
            <v>630</v>
          </cell>
          <cell r="F78">
            <v>411</v>
          </cell>
          <cell r="G78">
            <v>0</v>
          </cell>
          <cell r="H78">
            <v>0.4</v>
          </cell>
          <cell r="I78" t="e">
            <v>#N/A</v>
          </cell>
          <cell r="J78">
            <v>655</v>
          </cell>
          <cell r="K78">
            <v>-25</v>
          </cell>
          <cell r="L78">
            <v>170</v>
          </cell>
          <cell r="M78">
            <v>220</v>
          </cell>
          <cell r="W78">
            <v>126</v>
          </cell>
          <cell r="X78">
            <v>160</v>
          </cell>
          <cell r="Y78">
            <v>7.6269841269841274</v>
          </cell>
          <cell r="Z78">
            <v>3.2619047619047619</v>
          </cell>
          <cell r="AD78">
            <v>0</v>
          </cell>
          <cell r="AE78">
            <v>136.4</v>
          </cell>
          <cell r="AF78">
            <v>133.19999999999999</v>
          </cell>
          <cell r="AG78">
            <v>136.19999999999999</v>
          </cell>
          <cell r="AH78">
            <v>136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278</v>
          </cell>
          <cell r="D79">
            <v>833</v>
          </cell>
          <cell r="E79">
            <v>696</v>
          </cell>
          <cell r="F79">
            <v>394</v>
          </cell>
          <cell r="G79">
            <v>0</v>
          </cell>
          <cell r="H79">
            <v>0.33</v>
          </cell>
          <cell r="I79">
            <v>60</v>
          </cell>
          <cell r="J79">
            <v>719</v>
          </cell>
          <cell r="K79">
            <v>-23</v>
          </cell>
          <cell r="L79">
            <v>190</v>
          </cell>
          <cell r="M79">
            <v>200</v>
          </cell>
          <cell r="V79">
            <v>120</v>
          </cell>
          <cell r="W79">
            <v>139.19999999999999</v>
          </cell>
          <cell r="X79">
            <v>140</v>
          </cell>
          <cell r="Y79">
            <v>7.5000000000000009</v>
          </cell>
          <cell r="Z79">
            <v>2.8304597701149428</v>
          </cell>
          <cell r="AD79">
            <v>0</v>
          </cell>
          <cell r="AE79">
            <v>147</v>
          </cell>
          <cell r="AF79">
            <v>138</v>
          </cell>
          <cell r="AG79">
            <v>141.19999999999999</v>
          </cell>
          <cell r="AH79">
            <v>139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341</v>
          </cell>
          <cell r="D80">
            <v>420</v>
          </cell>
          <cell r="E80">
            <v>502</v>
          </cell>
          <cell r="F80">
            <v>249</v>
          </cell>
          <cell r="G80">
            <v>0</v>
          </cell>
          <cell r="H80">
            <v>0.35</v>
          </cell>
          <cell r="I80" t="e">
            <v>#N/A</v>
          </cell>
          <cell r="J80">
            <v>515</v>
          </cell>
          <cell r="K80">
            <v>-13</v>
          </cell>
          <cell r="L80">
            <v>120</v>
          </cell>
          <cell r="M80">
            <v>240</v>
          </cell>
          <cell r="W80">
            <v>100.4</v>
          </cell>
          <cell r="X80">
            <v>150</v>
          </cell>
          <cell r="Y80">
            <v>7.5597609561752988</v>
          </cell>
          <cell r="Z80">
            <v>2.4800796812749004</v>
          </cell>
          <cell r="AD80">
            <v>0</v>
          </cell>
          <cell r="AE80">
            <v>121.4</v>
          </cell>
          <cell r="AF80">
            <v>96.6</v>
          </cell>
          <cell r="AG80">
            <v>100.2</v>
          </cell>
          <cell r="AH80">
            <v>108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165</v>
          </cell>
          <cell r="D81">
            <v>233</v>
          </cell>
          <cell r="E81">
            <v>263</v>
          </cell>
          <cell r="F81">
            <v>123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311</v>
          </cell>
          <cell r="K81">
            <v>-48</v>
          </cell>
          <cell r="L81">
            <v>60</v>
          </cell>
          <cell r="M81">
            <v>60</v>
          </cell>
          <cell r="V81">
            <v>90</v>
          </cell>
          <cell r="W81">
            <v>52.6</v>
          </cell>
          <cell r="X81">
            <v>90</v>
          </cell>
          <cell r="Y81">
            <v>8.0418250950570336</v>
          </cell>
          <cell r="Z81">
            <v>2.338403041825095</v>
          </cell>
          <cell r="AD81">
            <v>0</v>
          </cell>
          <cell r="AE81">
            <v>62.4</v>
          </cell>
          <cell r="AF81">
            <v>49.8</v>
          </cell>
          <cell r="AG81">
            <v>46.2</v>
          </cell>
          <cell r="AH81">
            <v>28</v>
          </cell>
          <cell r="AI81">
            <v>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1592</v>
          </cell>
          <cell r="D82">
            <v>4798</v>
          </cell>
          <cell r="E82">
            <v>4579</v>
          </cell>
          <cell r="F82">
            <v>1705</v>
          </cell>
          <cell r="G82">
            <v>0</v>
          </cell>
          <cell r="H82">
            <v>0.35</v>
          </cell>
          <cell r="I82">
            <v>40</v>
          </cell>
          <cell r="J82">
            <v>4666</v>
          </cell>
          <cell r="K82">
            <v>-87</v>
          </cell>
          <cell r="L82">
            <v>700</v>
          </cell>
          <cell r="M82">
            <v>1000</v>
          </cell>
          <cell r="T82">
            <v>1890</v>
          </cell>
          <cell r="V82">
            <v>1200</v>
          </cell>
          <cell r="W82">
            <v>617</v>
          </cell>
          <cell r="X82">
            <v>1000</v>
          </cell>
          <cell r="Y82">
            <v>9.0842787682333874</v>
          </cell>
          <cell r="Z82">
            <v>2.7633711507293355</v>
          </cell>
          <cell r="AD82">
            <v>1494</v>
          </cell>
          <cell r="AE82">
            <v>604.6</v>
          </cell>
          <cell r="AF82">
            <v>699.6</v>
          </cell>
          <cell r="AG82">
            <v>620.4</v>
          </cell>
          <cell r="AH82">
            <v>683</v>
          </cell>
          <cell r="AI82" t="str">
            <v>ябфев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3303</v>
          </cell>
          <cell r="D83">
            <v>11858</v>
          </cell>
          <cell r="E83">
            <v>11167</v>
          </cell>
          <cell r="F83">
            <v>3858</v>
          </cell>
          <cell r="G83">
            <v>0</v>
          </cell>
          <cell r="H83">
            <v>0.35</v>
          </cell>
          <cell r="I83">
            <v>45</v>
          </cell>
          <cell r="J83">
            <v>11260</v>
          </cell>
          <cell r="K83">
            <v>-93</v>
          </cell>
          <cell r="L83">
            <v>2500</v>
          </cell>
          <cell r="M83">
            <v>3300</v>
          </cell>
          <cell r="T83">
            <v>3198</v>
          </cell>
          <cell r="V83">
            <v>1000</v>
          </cell>
          <cell r="W83">
            <v>1728.2</v>
          </cell>
          <cell r="X83">
            <v>2500</v>
          </cell>
          <cell r="Y83">
            <v>7.6137021178104387</v>
          </cell>
          <cell r="Z83">
            <v>2.2323805115148709</v>
          </cell>
          <cell r="AD83">
            <v>2526</v>
          </cell>
          <cell r="AE83">
            <v>1358</v>
          </cell>
          <cell r="AF83">
            <v>1779.6</v>
          </cell>
          <cell r="AG83">
            <v>1759.4</v>
          </cell>
          <cell r="AH83">
            <v>1862</v>
          </cell>
          <cell r="AI83" t="str">
            <v>оконч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33</v>
          </cell>
          <cell r="D84">
            <v>34</v>
          </cell>
          <cell r="E84">
            <v>3</v>
          </cell>
          <cell r="F84">
            <v>63</v>
          </cell>
          <cell r="G84">
            <v>0</v>
          </cell>
          <cell r="H84">
            <v>0.11</v>
          </cell>
          <cell r="I84" t="e">
            <v>#N/A</v>
          </cell>
          <cell r="J84">
            <v>6</v>
          </cell>
          <cell r="K84">
            <v>-3</v>
          </cell>
          <cell r="L84">
            <v>20</v>
          </cell>
          <cell r="M84">
            <v>0</v>
          </cell>
          <cell r="W84">
            <v>0.6</v>
          </cell>
          <cell r="Y84">
            <v>138.33333333333334</v>
          </cell>
          <cell r="Z84">
            <v>105</v>
          </cell>
          <cell r="AD84">
            <v>0</v>
          </cell>
          <cell r="AE84">
            <v>5.2</v>
          </cell>
          <cell r="AF84">
            <v>4.2</v>
          </cell>
          <cell r="AG84">
            <v>3</v>
          </cell>
          <cell r="AH84">
            <v>1</v>
          </cell>
          <cell r="AI84" t="str">
            <v>увел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B85" t="str">
            <v>шт</v>
          </cell>
          <cell r="C85">
            <v>3</v>
          </cell>
          <cell r="D85">
            <v>12</v>
          </cell>
          <cell r="E85">
            <v>0</v>
          </cell>
          <cell r="G85">
            <v>0</v>
          </cell>
          <cell r="H85">
            <v>0.15</v>
          </cell>
          <cell r="I85" t="e">
            <v>#N/A</v>
          </cell>
          <cell r="J85">
            <v>7</v>
          </cell>
          <cell r="K85">
            <v>-7</v>
          </cell>
          <cell r="L85">
            <v>20</v>
          </cell>
          <cell r="M85">
            <v>0</v>
          </cell>
          <cell r="V85">
            <v>20</v>
          </cell>
          <cell r="W85">
            <v>0</v>
          </cell>
          <cell r="X85">
            <v>20</v>
          </cell>
          <cell r="Y85" t="e">
            <v>#DIV/0!</v>
          </cell>
          <cell r="Z85" t="e">
            <v>#DIV/0!</v>
          </cell>
          <cell r="AD85">
            <v>0</v>
          </cell>
          <cell r="AE85">
            <v>3</v>
          </cell>
          <cell r="AF85">
            <v>0.2</v>
          </cell>
          <cell r="AG85">
            <v>0.6</v>
          </cell>
          <cell r="AH85">
            <v>0</v>
          </cell>
          <cell r="AI85">
            <v>0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B86" t="str">
            <v>шт</v>
          </cell>
          <cell r="C86">
            <v>525</v>
          </cell>
          <cell r="D86">
            <v>476</v>
          </cell>
          <cell r="E86">
            <v>612</v>
          </cell>
          <cell r="F86">
            <v>361</v>
          </cell>
          <cell r="G86">
            <v>0</v>
          </cell>
          <cell r="H86">
            <v>0.4</v>
          </cell>
          <cell r="I86" t="e">
            <v>#N/A</v>
          </cell>
          <cell r="J86">
            <v>640</v>
          </cell>
          <cell r="K86">
            <v>-28</v>
          </cell>
          <cell r="L86">
            <v>140</v>
          </cell>
          <cell r="M86">
            <v>340</v>
          </cell>
          <cell r="W86">
            <v>122.4</v>
          </cell>
          <cell r="X86">
            <v>100</v>
          </cell>
          <cell r="Y86">
            <v>7.6879084967320255</v>
          </cell>
          <cell r="Z86">
            <v>2.9493464052287579</v>
          </cell>
          <cell r="AD86">
            <v>0</v>
          </cell>
          <cell r="AE86">
            <v>162.4</v>
          </cell>
          <cell r="AF86">
            <v>142.19999999999999</v>
          </cell>
          <cell r="AG86">
            <v>134.4</v>
          </cell>
          <cell r="AH86">
            <v>98</v>
          </cell>
          <cell r="AI86">
            <v>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B87" t="str">
            <v>кг</v>
          </cell>
          <cell r="C87">
            <v>63.06</v>
          </cell>
          <cell r="D87">
            <v>270.70400000000001</v>
          </cell>
          <cell r="E87">
            <v>170.49600000000001</v>
          </cell>
          <cell r="F87">
            <v>151.66900000000001</v>
          </cell>
          <cell r="G87" t="str">
            <v>н</v>
          </cell>
          <cell r="H87">
            <v>1</v>
          </cell>
          <cell r="I87" t="e">
            <v>#N/A</v>
          </cell>
          <cell r="J87">
            <v>170.55099999999999</v>
          </cell>
          <cell r="K87">
            <v>-5.49999999999784E-2</v>
          </cell>
          <cell r="L87">
            <v>30</v>
          </cell>
          <cell r="M87">
            <v>20</v>
          </cell>
          <cell r="V87">
            <v>30</v>
          </cell>
          <cell r="W87">
            <v>34.099200000000003</v>
          </cell>
          <cell r="X87">
            <v>30</v>
          </cell>
          <cell r="Y87">
            <v>7.6737577421171155</v>
          </cell>
          <cell r="Z87">
            <v>4.447875609984985</v>
          </cell>
          <cell r="AD87">
            <v>0</v>
          </cell>
          <cell r="AE87">
            <v>32.121200000000002</v>
          </cell>
          <cell r="AF87">
            <v>36.539000000000001</v>
          </cell>
          <cell r="AG87">
            <v>34.958199999999998</v>
          </cell>
          <cell r="AH87">
            <v>30.442</v>
          </cell>
          <cell r="AI87">
            <v>0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B88" t="str">
            <v>кг</v>
          </cell>
          <cell r="C88">
            <v>21.501999999999999</v>
          </cell>
          <cell r="D88">
            <v>11.526999999999999</v>
          </cell>
          <cell r="E88">
            <v>17.361000000000001</v>
          </cell>
          <cell r="F88">
            <v>14.218</v>
          </cell>
          <cell r="G88">
            <v>0</v>
          </cell>
          <cell r="H88">
            <v>1</v>
          </cell>
          <cell r="I88" t="e">
            <v>#N/A</v>
          </cell>
          <cell r="J88">
            <v>17.899999999999999</v>
          </cell>
          <cell r="K88">
            <v>-0.53899999999999793</v>
          </cell>
          <cell r="L88">
            <v>0</v>
          </cell>
          <cell r="M88">
            <v>10</v>
          </cell>
          <cell r="W88">
            <v>3.4722</v>
          </cell>
          <cell r="X88">
            <v>10</v>
          </cell>
          <cell r="Y88">
            <v>9.8548470710212559</v>
          </cell>
          <cell r="Z88">
            <v>4.0948102067853238</v>
          </cell>
          <cell r="AD88">
            <v>0</v>
          </cell>
          <cell r="AE88">
            <v>3.7700000000000005</v>
          </cell>
          <cell r="AF88">
            <v>2.6065999999999998</v>
          </cell>
          <cell r="AG88">
            <v>4.0571999999999999</v>
          </cell>
          <cell r="AH88">
            <v>1.45</v>
          </cell>
          <cell r="AI88">
            <v>0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B89" t="str">
            <v>шт</v>
          </cell>
          <cell r="C89">
            <v>145</v>
          </cell>
          <cell r="D89">
            <v>293</v>
          </cell>
          <cell r="E89">
            <v>304</v>
          </cell>
          <cell r="F89">
            <v>127</v>
          </cell>
          <cell r="G89">
            <v>0</v>
          </cell>
          <cell r="H89">
            <v>0.4</v>
          </cell>
          <cell r="I89" t="e">
            <v>#N/A</v>
          </cell>
          <cell r="J89">
            <v>323</v>
          </cell>
          <cell r="K89">
            <v>-19</v>
          </cell>
          <cell r="L89">
            <v>100</v>
          </cell>
          <cell r="M89">
            <v>100</v>
          </cell>
          <cell r="V89">
            <v>300</v>
          </cell>
          <cell r="W89">
            <v>60.8</v>
          </cell>
          <cell r="X89">
            <v>200</v>
          </cell>
          <cell r="Y89">
            <v>13.601973684210527</v>
          </cell>
          <cell r="Z89">
            <v>2.0888157894736845</v>
          </cell>
          <cell r="AD89">
            <v>0</v>
          </cell>
          <cell r="AE89">
            <v>66.2</v>
          </cell>
          <cell r="AF89">
            <v>66.8</v>
          </cell>
          <cell r="AG89">
            <v>61.2</v>
          </cell>
          <cell r="AH89">
            <v>81</v>
          </cell>
          <cell r="AI89" t="str">
            <v>ябфев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B90" t="str">
            <v>кг</v>
          </cell>
          <cell r="C90">
            <v>37.594000000000001</v>
          </cell>
          <cell r="D90">
            <v>166.62200000000001</v>
          </cell>
          <cell r="E90">
            <v>85.465999999999994</v>
          </cell>
          <cell r="F90">
            <v>115.85</v>
          </cell>
          <cell r="G90">
            <v>0</v>
          </cell>
          <cell r="H90">
            <v>1</v>
          </cell>
          <cell r="I90" t="e">
            <v>#N/A</v>
          </cell>
          <cell r="J90">
            <v>83.200999999999993</v>
          </cell>
          <cell r="K90">
            <v>2.2650000000000006</v>
          </cell>
          <cell r="L90">
            <v>30</v>
          </cell>
          <cell r="M90">
            <v>0</v>
          </cell>
          <cell r="W90">
            <v>17.0932</v>
          </cell>
          <cell r="Y90">
            <v>8.5326328598507004</v>
          </cell>
          <cell r="Z90">
            <v>6.777548966840615</v>
          </cell>
          <cell r="AD90">
            <v>0</v>
          </cell>
          <cell r="AE90">
            <v>15.134600000000001</v>
          </cell>
          <cell r="AF90">
            <v>20.243400000000001</v>
          </cell>
          <cell r="AG90">
            <v>17.3996</v>
          </cell>
          <cell r="AH90">
            <v>18.809999999999999</v>
          </cell>
          <cell r="AI90">
            <v>0</v>
          </cell>
        </row>
        <row r="91">
          <cell r="A91" t="str">
            <v xml:space="preserve"> 438  Колбаса Филедворская 0,4 кг. ТМ Стародворье  ПОКОМ</v>
          </cell>
          <cell r="B91" t="str">
            <v>шт</v>
          </cell>
          <cell r="C91">
            <v>-9</v>
          </cell>
          <cell r="D91">
            <v>13</v>
          </cell>
          <cell r="E91">
            <v>0</v>
          </cell>
          <cell r="G91" t="str">
            <v>выв2712</v>
          </cell>
          <cell r="H91">
            <v>0</v>
          </cell>
          <cell r="I91" t="e">
            <v>#N/A</v>
          </cell>
          <cell r="J91">
            <v>1</v>
          </cell>
          <cell r="K91">
            <v>-1</v>
          </cell>
          <cell r="L91">
            <v>0</v>
          </cell>
          <cell r="M91">
            <v>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1</v>
          </cell>
          <cell r="AF91">
            <v>0</v>
          </cell>
          <cell r="AG91">
            <v>0</v>
          </cell>
          <cell r="AH91">
            <v>0</v>
          </cell>
          <cell r="AI91" t="str">
            <v>вывод2712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B92" t="str">
            <v>шт</v>
          </cell>
          <cell r="D92">
            <v>277</v>
          </cell>
          <cell r="E92">
            <v>64</v>
          </cell>
          <cell r="F92">
            <v>65</v>
          </cell>
          <cell r="G92">
            <v>0</v>
          </cell>
          <cell r="H92">
            <v>0.2</v>
          </cell>
          <cell r="I92" t="e">
            <v>#N/A</v>
          </cell>
          <cell r="J92">
            <v>90</v>
          </cell>
          <cell r="K92">
            <v>-26</v>
          </cell>
          <cell r="L92">
            <v>30</v>
          </cell>
          <cell r="M92">
            <v>20</v>
          </cell>
          <cell r="W92">
            <v>12.8</v>
          </cell>
          <cell r="Y92">
            <v>8.984375</v>
          </cell>
          <cell r="Z92">
            <v>5.078125</v>
          </cell>
          <cell r="AD92">
            <v>0</v>
          </cell>
          <cell r="AE92">
            <v>14.4</v>
          </cell>
          <cell r="AF92">
            <v>15</v>
          </cell>
          <cell r="AG92">
            <v>16.600000000000001</v>
          </cell>
          <cell r="AH92">
            <v>17</v>
          </cell>
          <cell r="AI92">
            <v>0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B93" t="str">
            <v>шт</v>
          </cell>
          <cell r="C93">
            <v>13</v>
          </cell>
          <cell r="D93">
            <v>224</v>
          </cell>
          <cell r="E93">
            <v>37</v>
          </cell>
          <cell r="F93">
            <v>103</v>
          </cell>
          <cell r="G93">
            <v>0</v>
          </cell>
          <cell r="H93">
            <v>0.2</v>
          </cell>
          <cell r="I93" t="e">
            <v>#N/A</v>
          </cell>
          <cell r="J93">
            <v>83</v>
          </cell>
          <cell r="K93">
            <v>-46</v>
          </cell>
          <cell r="L93">
            <v>20</v>
          </cell>
          <cell r="M93">
            <v>0</v>
          </cell>
          <cell r="W93">
            <v>7.4</v>
          </cell>
          <cell r="Y93">
            <v>16.621621621621621</v>
          </cell>
          <cell r="Z93">
            <v>13.918918918918918</v>
          </cell>
          <cell r="AD93">
            <v>0</v>
          </cell>
          <cell r="AE93">
            <v>14</v>
          </cell>
          <cell r="AF93">
            <v>15</v>
          </cell>
          <cell r="AG93">
            <v>13</v>
          </cell>
          <cell r="AH93">
            <v>5</v>
          </cell>
          <cell r="AI93" t="str">
            <v>увел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B94" t="str">
            <v>шт</v>
          </cell>
          <cell r="C94">
            <v>83</v>
          </cell>
          <cell r="D94">
            <v>268</v>
          </cell>
          <cell r="E94">
            <v>119</v>
          </cell>
          <cell r="F94">
            <v>65</v>
          </cell>
          <cell r="G94">
            <v>0</v>
          </cell>
          <cell r="H94">
            <v>0.2</v>
          </cell>
          <cell r="I94" t="e">
            <v>#N/A</v>
          </cell>
          <cell r="J94">
            <v>205</v>
          </cell>
          <cell r="K94">
            <v>-86</v>
          </cell>
          <cell r="L94">
            <v>50</v>
          </cell>
          <cell r="M94">
            <v>50</v>
          </cell>
          <cell r="W94">
            <v>23.8</v>
          </cell>
          <cell r="X94">
            <v>30</v>
          </cell>
          <cell r="Y94">
            <v>8.1932773109243691</v>
          </cell>
          <cell r="Z94">
            <v>2.73109243697479</v>
          </cell>
          <cell r="AD94">
            <v>0</v>
          </cell>
          <cell r="AE94">
            <v>23.8</v>
          </cell>
          <cell r="AF94">
            <v>20.2</v>
          </cell>
          <cell r="AG94">
            <v>26.8</v>
          </cell>
          <cell r="AH94">
            <v>18</v>
          </cell>
          <cell r="AI94" t="str">
            <v>склад</v>
          </cell>
        </row>
        <row r="95">
          <cell r="A95" t="str">
            <v xml:space="preserve"> 448  Сосиски Сливушки по-венски ТМ Вязанка. 0,3 кг ПОКОМ</v>
          </cell>
          <cell r="B95" t="str">
            <v>шт</v>
          </cell>
          <cell r="C95">
            <v>68</v>
          </cell>
          <cell r="D95">
            <v>680</v>
          </cell>
          <cell r="E95">
            <v>499</v>
          </cell>
          <cell r="F95">
            <v>243</v>
          </cell>
          <cell r="G95">
            <v>0</v>
          </cell>
          <cell r="H95">
            <v>0.3</v>
          </cell>
          <cell r="I95" t="e">
            <v>#N/A</v>
          </cell>
          <cell r="J95">
            <v>539</v>
          </cell>
          <cell r="K95">
            <v>-40</v>
          </cell>
          <cell r="L95">
            <v>120</v>
          </cell>
          <cell r="M95">
            <v>120</v>
          </cell>
          <cell r="V95">
            <v>200</v>
          </cell>
          <cell r="W95">
            <v>99.8</v>
          </cell>
          <cell r="X95">
            <v>100</v>
          </cell>
          <cell r="Y95">
            <v>7.8456913827655317</v>
          </cell>
          <cell r="Z95">
            <v>2.434869739478958</v>
          </cell>
          <cell r="AD95">
            <v>0</v>
          </cell>
          <cell r="AE95">
            <v>91.4</v>
          </cell>
          <cell r="AF95">
            <v>93</v>
          </cell>
          <cell r="AG95">
            <v>83.6</v>
          </cell>
          <cell r="AH95">
            <v>85</v>
          </cell>
          <cell r="AI95" t="str">
            <v>продфев</v>
          </cell>
        </row>
        <row r="96">
          <cell r="A96" t="str">
            <v xml:space="preserve"> 449  Колбаса Дугушка Стародворская ВЕС ТС Дугушка ПОКОМ</v>
          </cell>
          <cell r="B96" t="str">
            <v>кг</v>
          </cell>
          <cell r="C96">
            <v>142.70500000000001</v>
          </cell>
          <cell r="D96">
            <v>363.291</v>
          </cell>
          <cell r="E96">
            <v>359.60399999999998</v>
          </cell>
          <cell r="F96">
            <v>136.19999999999999</v>
          </cell>
          <cell r="G96" t="str">
            <v>рот</v>
          </cell>
          <cell r="H96">
            <v>1</v>
          </cell>
          <cell r="I96" t="e">
            <v>#N/A</v>
          </cell>
          <cell r="J96">
            <v>364.14800000000002</v>
          </cell>
          <cell r="K96">
            <v>-4.5440000000000396</v>
          </cell>
          <cell r="L96">
            <v>100</v>
          </cell>
          <cell r="M96">
            <v>120</v>
          </cell>
          <cell r="V96">
            <v>150</v>
          </cell>
          <cell r="W96">
            <v>71.9208</v>
          </cell>
          <cell r="X96">
            <v>80</v>
          </cell>
          <cell r="Y96">
            <v>8.1506323622651582</v>
          </cell>
          <cell r="Z96">
            <v>1.8937497914372474</v>
          </cell>
          <cell r="AD96">
            <v>0</v>
          </cell>
          <cell r="AE96">
            <v>62.23</v>
          </cell>
          <cell r="AF96">
            <v>70.623800000000003</v>
          </cell>
          <cell r="AG96">
            <v>67.310199999999995</v>
          </cell>
          <cell r="AH96">
            <v>89.885999999999996</v>
          </cell>
          <cell r="AI96" t="e">
            <v>#N/A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B97" t="str">
            <v>кг</v>
          </cell>
          <cell r="C97">
            <v>2232.8560000000002</v>
          </cell>
          <cell r="D97">
            <v>2733.1289999999999</v>
          </cell>
          <cell r="E97">
            <v>3018.3539999999998</v>
          </cell>
          <cell r="F97">
            <v>1838.81</v>
          </cell>
          <cell r="G97">
            <v>0</v>
          </cell>
          <cell r="H97">
            <v>1</v>
          </cell>
          <cell r="I97" t="e">
            <v>#N/A</v>
          </cell>
          <cell r="J97">
            <v>3152.1239999999998</v>
          </cell>
          <cell r="K97">
            <v>-133.76999999999998</v>
          </cell>
          <cell r="L97">
            <v>1000</v>
          </cell>
          <cell r="M97">
            <v>500</v>
          </cell>
          <cell r="V97">
            <v>1100</v>
          </cell>
          <cell r="W97">
            <v>603.67079999999999</v>
          </cell>
          <cell r="X97">
            <v>1000</v>
          </cell>
          <cell r="Y97">
            <v>9.0095628279519229</v>
          </cell>
          <cell r="Z97">
            <v>3.0460476140306936</v>
          </cell>
          <cell r="AD97">
            <v>0</v>
          </cell>
          <cell r="AE97">
            <v>570.89239999999995</v>
          </cell>
          <cell r="AF97">
            <v>555.17939999999999</v>
          </cell>
          <cell r="AG97">
            <v>586.75060000000008</v>
          </cell>
          <cell r="AH97">
            <v>679.95100000000002</v>
          </cell>
          <cell r="AI97" t="str">
            <v>ябфев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B98" t="str">
            <v>кг</v>
          </cell>
          <cell r="C98">
            <v>4473.4570000000003</v>
          </cell>
          <cell r="D98">
            <v>3551.7629999999999</v>
          </cell>
          <cell r="E98">
            <v>5583.1109999999999</v>
          </cell>
          <cell r="F98">
            <v>2361.5160000000001</v>
          </cell>
          <cell r="G98">
            <v>0</v>
          </cell>
          <cell r="H98">
            <v>1</v>
          </cell>
          <cell r="I98" t="e">
            <v>#N/A</v>
          </cell>
          <cell r="J98">
            <v>5690.7</v>
          </cell>
          <cell r="K98">
            <v>-107.58899999999994</v>
          </cell>
          <cell r="L98">
            <v>2100</v>
          </cell>
          <cell r="M98">
            <v>1100</v>
          </cell>
          <cell r="V98">
            <v>1500</v>
          </cell>
          <cell r="W98">
            <v>1116.6222</v>
          </cell>
          <cell r="X98">
            <v>1500</v>
          </cell>
          <cell r="Y98">
            <v>7.6673345738603436</v>
          </cell>
          <cell r="Z98">
            <v>2.1148746639642306</v>
          </cell>
          <cell r="AD98">
            <v>0</v>
          </cell>
          <cell r="AE98">
            <v>1116.3522</v>
          </cell>
          <cell r="AF98">
            <v>970.17199999999991</v>
          </cell>
          <cell r="AG98">
            <v>1073.9133999999999</v>
          </cell>
          <cell r="AH98">
            <v>1377.683</v>
          </cell>
          <cell r="AI98" t="str">
            <v>оконч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B99" t="str">
            <v>кг</v>
          </cell>
          <cell r="C99">
            <v>1832.827</v>
          </cell>
          <cell r="D99">
            <v>4935.9160000000002</v>
          </cell>
          <cell r="E99">
            <v>3518</v>
          </cell>
          <cell r="F99">
            <v>3210</v>
          </cell>
          <cell r="G99" t="str">
            <v>акк</v>
          </cell>
          <cell r="H99">
            <v>1</v>
          </cell>
          <cell r="I99" t="e">
            <v>#N/A</v>
          </cell>
          <cell r="J99">
            <v>2777.1379999999999</v>
          </cell>
          <cell r="K99">
            <v>740.86200000000008</v>
          </cell>
          <cell r="L99">
            <v>1200</v>
          </cell>
          <cell r="M99">
            <v>300</v>
          </cell>
          <cell r="V99">
            <v>1000</v>
          </cell>
          <cell r="W99">
            <v>703.6</v>
          </cell>
          <cell r="X99">
            <v>1200</v>
          </cell>
          <cell r="Y99">
            <v>9.8209209778283117</v>
          </cell>
          <cell r="Z99">
            <v>4.5622512791358725</v>
          </cell>
          <cell r="AD99">
            <v>0</v>
          </cell>
          <cell r="AE99">
            <v>728.4</v>
          </cell>
          <cell r="AF99">
            <v>664</v>
          </cell>
          <cell r="AG99">
            <v>703.8</v>
          </cell>
          <cell r="AH99">
            <v>508.52499999999998</v>
          </cell>
          <cell r="AI99" t="str">
            <v>продфев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B100" t="str">
            <v>кг</v>
          </cell>
          <cell r="C100">
            <v>2.7789999999999999</v>
          </cell>
          <cell r="D100">
            <v>24.268999999999998</v>
          </cell>
          <cell r="E100">
            <v>4.0259999999999998</v>
          </cell>
          <cell r="F100">
            <v>23.021999999999998</v>
          </cell>
          <cell r="G100">
            <v>0</v>
          </cell>
          <cell r="H100">
            <v>1</v>
          </cell>
          <cell r="I100" t="e">
            <v>#N/A</v>
          </cell>
          <cell r="J100">
            <v>5.2</v>
          </cell>
          <cell r="K100">
            <v>-1.1740000000000004</v>
          </cell>
          <cell r="L100">
            <v>10</v>
          </cell>
          <cell r="M100">
            <v>0</v>
          </cell>
          <cell r="W100">
            <v>0.80519999999999992</v>
          </cell>
          <cell r="Y100">
            <v>41.01092896174864</v>
          </cell>
          <cell r="Z100">
            <v>28.591654247391954</v>
          </cell>
          <cell r="AD100">
            <v>0</v>
          </cell>
          <cell r="AE100">
            <v>2.1472000000000002</v>
          </cell>
          <cell r="AF100">
            <v>2.9523999999999999</v>
          </cell>
          <cell r="AG100">
            <v>2.9523999999999999</v>
          </cell>
          <cell r="AH100">
            <v>0</v>
          </cell>
          <cell r="AI100" t="str">
            <v>увел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B101" t="str">
            <v>кг</v>
          </cell>
          <cell r="C101">
            <v>9.3089999999999993</v>
          </cell>
          <cell r="E101">
            <v>2.6840000000000002</v>
          </cell>
          <cell r="F101">
            <v>6.625</v>
          </cell>
          <cell r="G101" t="str">
            <v>выв2712</v>
          </cell>
          <cell r="H101">
            <v>0</v>
          </cell>
          <cell r="I101" t="e">
            <v>#N/A</v>
          </cell>
          <cell r="J101">
            <v>6.5</v>
          </cell>
          <cell r="K101">
            <v>-3.8159999999999998</v>
          </cell>
          <cell r="L101">
            <v>0</v>
          </cell>
          <cell r="M101">
            <v>0</v>
          </cell>
          <cell r="W101">
            <v>0.53680000000000005</v>
          </cell>
          <cell r="Y101">
            <v>12.341654247391951</v>
          </cell>
          <cell r="Z101">
            <v>12.341654247391951</v>
          </cell>
          <cell r="AD101">
            <v>0</v>
          </cell>
          <cell r="AE101">
            <v>0.26840000000000003</v>
          </cell>
          <cell r="AF101">
            <v>0.53680000000000005</v>
          </cell>
          <cell r="AG101">
            <v>0.80399999999999994</v>
          </cell>
          <cell r="AH101">
            <v>0</v>
          </cell>
          <cell r="AI101" t="str">
            <v>вывод2712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B102" t="str">
            <v>кг</v>
          </cell>
          <cell r="C102">
            <v>101.801</v>
          </cell>
          <cell r="D102">
            <v>185.636</v>
          </cell>
          <cell r="E102">
            <v>177.24299999999999</v>
          </cell>
          <cell r="F102">
            <v>105.25700000000001</v>
          </cell>
          <cell r="G102" t="str">
            <v>г</v>
          </cell>
          <cell r="H102">
            <v>1</v>
          </cell>
          <cell r="I102" t="e">
            <v>#N/A</v>
          </cell>
          <cell r="J102">
            <v>174.97</v>
          </cell>
          <cell r="K102">
            <v>2.2729999999999961</v>
          </cell>
          <cell r="L102">
            <v>0</v>
          </cell>
          <cell r="M102">
            <v>150</v>
          </cell>
          <cell r="W102">
            <v>35.448599999999999</v>
          </cell>
          <cell r="X102">
            <v>20</v>
          </cell>
          <cell r="Y102">
            <v>7.7649610986047408</v>
          </cell>
          <cell r="Z102">
            <v>2.9692851057587606</v>
          </cell>
          <cell r="AD102">
            <v>0</v>
          </cell>
          <cell r="AE102">
            <v>38.562400000000004</v>
          </cell>
          <cell r="AF102">
            <v>35.2836</v>
          </cell>
          <cell r="AG102">
            <v>37.064800000000005</v>
          </cell>
          <cell r="AH102">
            <v>35.277999999999999</v>
          </cell>
          <cell r="AI102">
            <v>0</v>
          </cell>
        </row>
        <row r="103">
          <cell r="A103" t="str">
            <v xml:space="preserve"> 467  Колбаса Филейная 0,5кг ТМ Особый рецепт  ПОКОМ</v>
          </cell>
          <cell r="B103" t="str">
            <v>шт</v>
          </cell>
          <cell r="C103">
            <v>83</v>
          </cell>
          <cell r="D103">
            <v>92</v>
          </cell>
          <cell r="E103">
            <v>128</v>
          </cell>
          <cell r="F103">
            <v>44</v>
          </cell>
          <cell r="G103">
            <v>0</v>
          </cell>
          <cell r="H103">
            <v>0.5</v>
          </cell>
          <cell r="I103" t="e">
            <v>#N/A</v>
          </cell>
          <cell r="J103">
            <v>170</v>
          </cell>
          <cell r="K103">
            <v>-42</v>
          </cell>
          <cell r="L103">
            <v>30</v>
          </cell>
          <cell r="M103">
            <v>80</v>
          </cell>
          <cell r="V103">
            <v>20</v>
          </cell>
          <cell r="W103">
            <v>25.6</v>
          </cell>
          <cell r="X103">
            <v>20</v>
          </cell>
          <cell r="Y103">
            <v>7.578125</v>
          </cell>
          <cell r="Z103">
            <v>1.71875</v>
          </cell>
          <cell r="AD103">
            <v>0</v>
          </cell>
          <cell r="AE103">
            <v>27.4</v>
          </cell>
          <cell r="AF103">
            <v>23</v>
          </cell>
          <cell r="AG103">
            <v>25.4</v>
          </cell>
          <cell r="AH103">
            <v>15</v>
          </cell>
          <cell r="AI103" t="e">
            <v>#N/A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B104" t="str">
            <v>шт</v>
          </cell>
          <cell r="C104">
            <v>26</v>
          </cell>
          <cell r="D104">
            <v>14</v>
          </cell>
          <cell r="E104">
            <v>11</v>
          </cell>
          <cell r="F104">
            <v>7</v>
          </cell>
          <cell r="G104">
            <v>0</v>
          </cell>
          <cell r="H104">
            <v>0.4</v>
          </cell>
          <cell r="I104" t="e">
            <v>#N/A</v>
          </cell>
          <cell r="J104">
            <v>15</v>
          </cell>
          <cell r="K104">
            <v>-4</v>
          </cell>
          <cell r="L104">
            <v>0</v>
          </cell>
          <cell r="M104">
            <v>0</v>
          </cell>
          <cell r="V104">
            <v>10</v>
          </cell>
          <cell r="W104">
            <v>2.2000000000000002</v>
          </cell>
          <cell r="Y104">
            <v>7.7272727272727266</v>
          </cell>
          <cell r="Z104">
            <v>3.1818181818181817</v>
          </cell>
          <cell r="AD104">
            <v>0</v>
          </cell>
          <cell r="AE104">
            <v>1.4</v>
          </cell>
          <cell r="AF104">
            <v>1.2</v>
          </cell>
          <cell r="AG104">
            <v>1.4</v>
          </cell>
          <cell r="AH104">
            <v>3</v>
          </cell>
          <cell r="AI104" t="str">
            <v>увел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B105" t="str">
            <v>шт</v>
          </cell>
          <cell r="C105">
            <v>56</v>
          </cell>
          <cell r="D105">
            <v>65</v>
          </cell>
          <cell r="E105">
            <v>99</v>
          </cell>
          <cell r="F105">
            <v>19</v>
          </cell>
          <cell r="G105" t="str">
            <v>н</v>
          </cell>
          <cell r="H105">
            <v>0.3</v>
          </cell>
          <cell r="I105" t="e">
            <v>#N/A</v>
          </cell>
          <cell r="J105">
            <v>111</v>
          </cell>
          <cell r="K105">
            <v>-12</v>
          </cell>
          <cell r="L105">
            <v>30</v>
          </cell>
          <cell r="M105">
            <v>60</v>
          </cell>
          <cell r="V105">
            <v>20</v>
          </cell>
          <cell r="W105">
            <v>19.8</v>
          </cell>
          <cell r="X105">
            <v>20</v>
          </cell>
          <cell r="Y105">
            <v>7.5252525252525251</v>
          </cell>
          <cell r="Z105">
            <v>0.95959595959595956</v>
          </cell>
          <cell r="AD105">
            <v>0</v>
          </cell>
          <cell r="AE105">
            <v>8.6</v>
          </cell>
          <cell r="AF105">
            <v>7.8</v>
          </cell>
          <cell r="AG105">
            <v>17</v>
          </cell>
          <cell r="AH105">
            <v>21</v>
          </cell>
          <cell r="AI105" t="str">
            <v>Паша пз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B106" t="str">
            <v>шт</v>
          </cell>
          <cell r="C106">
            <v>79</v>
          </cell>
          <cell r="D106">
            <v>152</v>
          </cell>
          <cell r="E106">
            <v>166</v>
          </cell>
          <cell r="F106">
            <v>54</v>
          </cell>
          <cell r="G106" t="str">
            <v>н</v>
          </cell>
          <cell r="H106">
            <v>0.3</v>
          </cell>
          <cell r="I106" t="e">
            <v>#N/A</v>
          </cell>
          <cell r="J106">
            <v>222</v>
          </cell>
          <cell r="K106">
            <v>-56</v>
          </cell>
          <cell r="L106">
            <v>100</v>
          </cell>
          <cell r="M106">
            <v>100</v>
          </cell>
          <cell r="W106">
            <v>33.200000000000003</v>
          </cell>
          <cell r="Y106">
            <v>7.6506024096385534</v>
          </cell>
          <cell r="Z106">
            <v>1.6265060240963853</v>
          </cell>
          <cell r="AD106">
            <v>0</v>
          </cell>
          <cell r="AE106">
            <v>15</v>
          </cell>
          <cell r="AF106">
            <v>20.6</v>
          </cell>
          <cell r="AG106">
            <v>37.799999999999997</v>
          </cell>
          <cell r="AH106">
            <v>40</v>
          </cell>
          <cell r="AI106" t="str">
            <v>Паша пз</v>
          </cell>
        </row>
        <row r="107">
          <cell r="A107" t="str">
            <v xml:space="preserve"> 492  Колбаса Салями Филейская 0,3кг ТМ Вязанка  ПОКОМ</v>
          </cell>
          <cell r="B107" t="str">
            <v>шт</v>
          </cell>
          <cell r="C107">
            <v>61</v>
          </cell>
          <cell r="D107">
            <v>159</v>
          </cell>
          <cell r="E107">
            <v>156</v>
          </cell>
          <cell r="F107">
            <v>53</v>
          </cell>
          <cell r="G107" t="str">
            <v>н</v>
          </cell>
          <cell r="H107">
            <v>0.3</v>
          </cell>
          <cell r="I107" t="e">
            <v>#N/A</v>
          </cell>
          <cell r="J107">
            <v>203</v>
          </cell>
          <cell r="K107">
            <v>-47</v>
          </cell>
          <cell r="L107">
            <v>100</v>
          </cell>
          <cell r="M107">
            <v>100</v>
          </cell>
          <cell r="W107">
            <v>31.2</v>
          </cell>
          <cell r="Y107">
            <v>8.1089743589743595</v>
          </cell>
          <cell r="Z107">
            <v>1.6987179487179487</v>
          </cell>
          <cell r="AD107">
            <v>0</v>
          </cell>
          <cell r="AE107">
            <v>15.8</v>
          </cell>
          <cell r="AF107">
            <v>18.2</v>
          </cell>
          <cell r="AG107">
            <v>37</v>
          </cell>
          <cell r="AH107">
            <v>34</v>
          </cell>
          <cell r="AI107" t="str">
            <v>Паша пз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B108" t="str">
            <v>шт</v>
          </cell>
          <cell r="C108">
            <v>344</v>
          </cell>
          <cell r="D108">
            <v>749</v>
          </cell>
          <cell r="E108">
            <v>695</v>
          </cell>
          <cell r="F108">
            <v>366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748</v>
          </cell>
          <cell r="K108">
            <v>-53</v>
          </cell>
          <cell r="L108">
            <v>220</v>
          </cell>
          <cell r="M108">
            <v>260</v>
          </cell>
          <cell r="V108">
            <v>60</v>
          </cell>
          <cell r="W108">
            <v>139</v>
          </cell>
          <cell r="X108">
            <v>130</v>
          </cell>
          <cell r="Y108">
            <v>7.4532374100719423</v>
          </cell>
          <cell r="Z108">
            <v>2.6330935251798562</v>
          </cell>
          <cell r="AD108">
            <v>0</v>
          </cell>
          <cell r="AE108">
            <v>161.80000000000001</v>
          </cell>
          <cell r="AF108">
            <v>129.80000000000001</v>
          </cell>
          <cell r="AG108">
            <v>145.19999999999999</v>
          </cell>
          <cell r="AH108">
            <v>148</v>
          </cell>
          <cell r="AI108" t="e">
            <v>#N/A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B109" t="str">
            <v>шт</v>
          </cell>
          <cell r="C109">
            <v>221</v>
          </cell>
          <cell r="D109">
            <v>427</v>
          </cell>
          <cell r="E109">
            <v>416</v>
          </cell>
          <cell r="F109">
            <v>211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448</v>
          </cell>
          <cell r="K109">
            <v>-32</v>
          </cell>
          <cell r="L109">
            <v>110</v>
          </cell>
          <cell r="M109">
            <v>160</v>
          </cell>
          <cell r="V109">
            <v>60</v>
          </cell>
          <cell r="W109">
            <v>83.2</v>
          </cell>
          <cell r="X109">
            <v>80</v>
          </cell>
          <cell r="Y109">
            <v>7.4639423076923075</v>
          </cell>
          <cell r="Z109">
            <v>2.5360576923076921</v>
          </cell>
          <cell r="AD109">
            <v>0</v>
          </cell>
          <cell r="AE109">
            <v>99.2</v>
          </cell>
          <cell r="AF109">
            <v>82.2</v>
          </cell>
          <cell r="AG109">
            <v>84.6</v>
          </cell>
          <cell r="AH109">
            <v>85</v>
          </cell>
          <cell r="AI109" t="e">
            <v>#N/A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B110" t="str">
            <v>шт</v>
          </cell>
          <cell r="C110">
            <v>378</v>
          </cell>
          <cell r="D110">
            <v>343</v>
          </cell>
          <cell r="E110">
            <v>445</v>
          </cell>
          <cell r="F110">
            <v>250</v>
          </cell>
          <cell r="G110" t="str">
            <v>нов041,</v>
          </cell>
          <cell r="H110">
            <v>0.3</v>
          </cell>
          <cell r="I110" t="e">
            <v>#N/A</v>
          </cell>
          <cell r="J110">
            <v>488</v>
          </cell>
          <cell r="K110">
            <v>-43</v>
          </cell>
          <cell r="L110">
            <v>120</v>
          </cell>
          <cell r="M110">
            <v>160</v>
          </cell>
          <cell r="V110">
            <v>50</v>
          </cell>
          <cell r="W110">
            <v>89</v>
          </cell>
          <cell r="X110">
            <v>80</v>
          </cell>
          <cell r="Y110">
            <v>7.415730337078652</v>
          </cell>
          <cell r="Z110">
            <v>2.808988764044944</v>
          </cell>
          <cell r="AD110">
            <v>0</v>
          </cell>
          <cell r="AE110">
            <v>125.6</v>
          </cell>
          <cell r="AF110">
            <v>92.6</v>
          </cell>
          <cell r="AG110">
            <v>92.2</v>
          </cell>
          <cell r="AH110">
            <v>82</v>
          </cell>
          <cell r="AI110" t="e">
            <v>#N/A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B111" t="str">
            <v>шт</v>
          </cell>
          <cell r="C111">
            <v>184</v>
          </cell>
          <cell r="D111">
            <v>350</v>
          </cell>
          <cell r="E111">
            <v>336</v>
          </cell>
          <cell r="F111">
            <v>180</v>
          </cell>
          <cell r="G111" t="str">
            <v>нов041,</v>
          </cell>
          <cell r="H111">
            <v>0.3</v>
          </cell>
          <cell r="I111" t="e">
            <v>#N/A</v>
          </cell>
          <cell r="J111">
            <v>362</v>
          </cell>
          <cell r="K111">
            <v>-26</v>
          </cell>
          <cell r="L111">
            <v>90</v>
          </cell>
          <cell r="M111">
            <v>160</v>
          </cell>
          <cell r="W111">
            <v>67.2</v>
          </cell>
          <cell r="X111">
            <v>70</v>
          </cell>
          <cell r="Y111">
            <v>7.4404761904761898</v>
          </cell>
          <cell r="Z111">
            <v>2.6785714285714284</v>
          </cell>
          <cell r="AD111">
            <v>0</v>
          </cell>
          <cell r="AE111">
            <v>81</v>
          </cell>
          <cell r="AF111">
            <v>67.2</v>
          </cell>
          <cell r="AG111">
            <v>71.400000000000006</v>
          </cell>
          <cell r="AH111">
            <v>51</v>
          </cell>
          <cell r="AI111" t="e">
            <v>#N/A</v>
          </cell>
        </row>
        <row r="112">
          <cell r="A112" t="str">
            <v xml:space="preserve"> 499  Сардельки Дугушки со сливочным маслом ВЕС ТМ Стародворье ТС Дугушка  ПОКОМ</v>
          </cell>
          <cell r="B112" t="str">
            <v>кг</v>
          </cell>
          <cell r="C112">
            <v>105.214</v>
          </cell>
          <cell r="D112">
            <v>25.937999999999999</v>
          </cell>
          <cell r="E112">
            <v>52.203000000000003</v>
          </cell>
          <cell r="F112">
            <v>52.851999999999997</v>
          </cell>
          <cell r="G112" t="str">
            <v>нов041,</v>
          </cell>
          <cell r="H112">
            <v>1</v>
          </cell>
          <cell r="I112" t="e">
            <v>#N/A</v>
          </cell>
          <cell r="J112">
            <v>50.981000000000002</v>
          </cell>
          <cell r="K112">
            <v>1.2220000000000013</v>
          </cell>
          <cell r="L112">
            <v>0</v>
          </cell>
          <cell r="M112">
            <v>0</v>
          </cell>
          <cell r="V112">
            <v>20</v>
          </cell>
          <cell r="W112">
            <v>10.4406</v>
          </cell>
          <cell r="Y112">
            <v>6.9777598988563883</v>
          </cell>
          <cell r="Z112">
            <v>5.062161178476333</v>
          </cell>
          <cell r="AD112">
            <v>0</v>
          </cell>
          <cell r="AE112">
            <v>9.3007999999999988</v>
          </cell>
          <cell r="AF112">
            <v>3.8639999999999999</v>
          </cell>
          <cell r="AG112">
            <v>8.5560000000000009</v>
          </cell>
          <cell r="AH112">
            <v>19.228000000000002</v>
          </cell>
          <cell r="AI112">
            <v>0</v>
          </cell>
        </row>
        <row r="113">
          <cell r="A113" t="str">
            <v xml:space="preserve"> 500  Сосиски Сливушки по-венски ВЕС ТМ Вязанка  ПОКОМ</v>
          </cell>
          <cell r="B113" t="str">
            <v>кг</v>
          </cell>
          <cell r="C113">
            <v>3.9769999999999999</v>
          </cell>
          <cell r="E113">
            <v>0</v>
          </cell>
          <cell r="F113">
            <v>3.9769999999999999</v>
          </cell>
          <cell r="G113" t="str">
            <v>выв2712</v>
          </cell>
          <cell r="H113">
            <v>0</v>
          </cell>
          <cell r="I113" t="e">
            <v>#N/A</v>
          </cell>
          <cell r="J113">
            <v>2.6</v>
          </cell>
          <cell r="K113">
            <v>-2.6</v>
          </cell>
          <cell r="L113">
            <v>0</v>
          </cell>
          <cell r="M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вывод2712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B114" t="str">
            <v>шт</v>
          </cell>
          <cell r="C114">
            <v>194</v>
          </cell>
          <cell r="D114">
            <v>1374</v>
          </cell>
          <cell r="E114">
            <v>577</v>
          </cell>
          <cell r="F114">
            <v>210</v>
          </cell>
          <cell r="G114" t="str">
            <v>нов23,10,</v>
          </cell>
          <cell r="H114">
            <v>0.28000000000000003</v>
          </cell>
          <cell r="I114" t="e">
            <v>#N/A</v>
          </cell>
          <cell r="J114">
            <v>714</v>
          </cell>
          <cell r="K114">
            <v>-137</v>
          </cell>
          <cell r="L114">
            <v>150</v>
          </cell>
          <cell r="M114">
            <v>400</v>
          </cell>
          <cell r="W114">
            <v>115.4</v>
          </cell>
          <cell r="X114">
            <v>100</v>
          </cell>
          <cell r="Y114">
            <v>7.4523396880415937</v>
          </cell>
          <cell r="Z114">
            <v>1.8197573656845754</v>
          </cell>
          <cell r="AD114">
            <v>0</v>
          </cell>
          <cell r="AE114">
            <v>109.8</v>
          </cell>
          <cell r="AF114">
            <v>107.2</v>
          </cell>
          <cell r="AG114">
            <v>115</v>
          </cell>
          <cell r="AH114">
            <v>100</v>
          </cell>
          <cell r="AI114">
            <v>0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B115" t="str">
            <v>шт</v>
          </cell>
          <cell r="C115">
            <v>29</v>
          </cell>
          <cell r="D115">
            <v>13</v>
          </cell>
          <cell r="E115">
            <v>16</v>
          </cell>
          <cell r="F115">
            <v>25</v>
          </cell>
          <cell r="G115" t="str">
            <v>нов 06,11,</v>
          </cell>
          <cell r="H115">
            <v>0.33</v>
          </cell>
          <cell r="I115" t="e">
            <v>#N/A</v>
          </cell>
          <cell r="J115">
            <v>21</v>
          </cell>
          <cell r="K115">
            <v>-5</v>
          </cell>
          <cell r="L115">
            <v>0</v>
          </cell>
          <cell r="M115">
            <v>0</v>
          </cell>
          <cell r="W115">
            <v>3.2</v>
          </cell>
          <cell r="Y115">
            <v>7.8125</v>
          </cell>
          <cell r="Z115">
            <v>7.8125</v>
          </cell>
          <cell r="AD115">
            <v>0</v>
          </cell>
          <cell r="AE115">
            <v>3.8</v>
          </cell>
          <cell r="AF115">
            <v>3</v>
          </cell>
          <cell r="AG115">
            <v>2.6</v>
          </cell>
          <cell r="AH115">
            <v>5</v>
          </cell>
          <cell r="AI115" t="str">
            <v>увел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B116" t="str">
            <v>кг</v>
          </cell>
          <cell r="C116">
            <v>133.50800000000001</v>
          </cell>
          <cell r="D116">
            <v>31.236000000000001</v>
          </cell>
          <cell r="E116">
            <v>59.65</v>
          </cell>
          <cell r="F116">
            <v>83.587000000000003</v>
          </cell>
          <cell r="G116" t="str">
            <v>н0801,</v>
          </cell>
          <cell r="H116">
            <v>1</v>
          </cell>
          <cell r="I116" t="e">
            <v>#N/A</v>
          </cell>
          <cell r="J116">
            <v>62.404000000000003</v>
          </cell>
          <cell r="K116">
            <v>-2.7540000000000049</v>
          </cell>
          <cell r="L116">
            <v>30</v>
          </cell>
          <cell r="M116">
            <v>20</v>
          </cell>
          <cell r="W116">
            <v>11.93</v>
          </cell>
          <cell r="Y116">
            <v>11.197569153394802</v>
          </cell>
          <cell r="Z116">
            <v>7.0064543168482825</v>
          </cell>
          <cell r="AD116">
            <v>0</v>
          </cell>
          <cell r="AE116">
            <v>0</v>
          </cell>
          <cell r="AF116">
            <v>5.984</v>
          </cell>
          <cell r="AG116">
            <v>21.7196</v>
          </cell>
          <cell r="AH116">
            <v>20.289000000000001</v>
          </cell>
          <cell r="AI116" t="str">
            <v>увел</v>
          </cell>
        </row>
        <row r="117">
          <cell r="A117" t="str">
            <v xml:space="preserve"> 507  Колбаса Персидская халяль ВЕС ТМ Вязанка  ПОКОМ</v>
          </cell>
          <cell r="B117" t="str">
            <v>кг</v>
          </cell>
          <cell r="C117">
            <v>159.48099999999999</v>
          </cell>
          <cell r="D117">
            <v>5.9409999999999998</v>
          </cell>
          <cell r="E117">
            <v>51.594999999999999</v>
          </cell>
          <cell r="F117">
            <v>112.271</v>
          </cell>
          <cell r="G117" t="str">
            <v>н03,01,</v>
          </cell>
          <cell r="H117">
            <v>1</v>
          </cell>
          <cell r="I117" t="e">
            <v>#N/A</v>
          </cell>
          <cell r="J117">
            <v>56.652000000000001</v>
          </cell>
          <cell r="K117">
            <v>-5.0570000000000022</v>
          </cell>
          <cell r="L117">
            <v>0</v>
          </cell>
          <cell r="M117">
            <v>0</v>
          </cell>
          <cell r="W117">
            <v>10.318999999999999</v>
          </cell>
          <cell r="Y117">
            <v>10.88002713441225</v>
          </cell>
          <cell r="Z117">
            <v>10.88002713441225</v>
          </cell>
          <cell r="AD117">
            <v>0</v>
          </cell>
          <cell r="AE117">
            <v>17.958000000000002</v>
          </cell>
          <cell r="AF117">
            <v>14.8704</v>
          </cell>
          <cell r="AG117">
            <v>11.198</v>
          </cell>
          <cell r="AH117">
            <v>6.9850000000000003</v>
          </cell>
          <cell r="AI117" t="str">
            <v>увел</v>
          </cell>
        </row>
        <row r="118">
          <cell r="A118" t="str">
            <v xml:space="preserve"> 508  Сосиски Аравийские ВЕС ТМ Вязанка  ПОКОМ</v>
          </cell>
          <cell r="B118" t="str">
            <v>кг</v>
          </cell>
          <cell r="C118">
            <v>54.548000000000002</v>
          </cell>
          <cell r="D118">
            <v>128.33699999999999</v>
          </cell>
          <cell r="E118">
            <v>77.058000000000007</v>
          </cell>
          <cell r="F118">
            <v>94.811999999999998</v>
          </cell>
          <cell r="G118" t="str">
            <v>н03,01,</v>
          </cell>
          <cell r="H118">
            <v>1</v>
          </cell>
          <cell r="I118" t="e">
            <v>#N/A</v>
          </cell>
          <cell r="J118">
            <v>84.55</v>
          </cell>
          <cell r="K118">
            <v>-7.4919999999999902</v>
          </cell>
          <cell r="L118">
            <v>0</v>
          </cell>
          <cell r="M118">
            <v>0</v>
          </cell>
          <cell r="W118">
            <v>15.411600000000002</v>
          </cell>
          <cell r="X118">
            <v>20</v>
          </cell>
          <cell r="Y118">
            <v>7.4497132030418634</v>
          </cell>
          <cell r="Z118">
            <v>6.1519894105738526</v>
          </cell>
          <cell r="AD118">
            <v>0</v>
          </cell>
          <cell r="AE118">
            <v>18.075200000000002</v>
          </cell>
          <cell r="AF118">
            <v>19.842199999999998</v>
          </cell>
          <cell r="AG118">
            <v>9.6483999999999988</v>
          </cell>
          <cell r="AH118">
            <v>18.536000000000001</v>
          </cell>
          <cell r="AI118" t="str">
            <v>увел</v>
          </cell>
        </row>
        <row r="119">
          <cell r="A119" t="str">
            <v xml:space="preserve"> 509  Колбаса Пряная Халяль ВЕС ТМ Сафияль  ПОКОМ</v>
          </cell>
          <cell r="B119" t="str">
            <v>кг</v>
          </cell>
          <cell r="C119">
            <v>98.266999999999996</v>
          </cell>
          <cell r="D119">
            <v>4.5579999999999998</v>
          </cell>
          <cell r="E119">
            <v>59.621000000000002</v>
          </cell>
          <cell r="F119">
            <v>42.392000000000003</v>
          </cell>
          <cell r="G119" t="str">
            <v>н03,01,</v>
          </cell>
          <cell r="H119">
            <v>1</v>
          </cell>
          <cell r="I119" t="e">
            <v>#N/A</v>
          </cell>
          <cell r="J119">
            <v>61.05</v>
          </cell>
          <cell r="K119">
            <v>-1.4289999999999949</v>
          </cell>
          <cell r="L119">
            <v>0</v>
          </cell>
          <cell r="M119">
            <v>40</v>
          </cell>
          <cell r="W119">
            <v>11.924200000000001</v>
          </cell>
          <cell r="Y119">
            <v>6.9096459301252908</v>
          </cell>
          <cell r="Z119">
            <v>3.5551231948474529</v>
          </cell>
          <cell r="AD119">
            <v>0</v>
          </cell>
          <cell r="AE119">
            <v>13.9572</v>
          </cell>
          <cell r="AF119">
            <v>12.673999999999999</v>
          </cell>
          <cell r="AG119">
            <v>11.809999999999999</v>
          </cell>
          <cell r="AH119">
            <v>5.75</v>
          </cell>
          <cell r="AI119">
            <v>0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753.495</v>
          </cell>
          <cell r="D120">
            <v>1122.4259999999999</v>
          </cell>
          <cell r="E120">
            <v>771.07399999999996</v>
          </cell>
          <cell r="F120">
            <v>984.92100000000005</v>
          </cell>
          <cell r="G120" t="str">
            <v>ак</v>
          </cell>
          <cell r="H120">
            <v>0</v>
          </cell>
          <cell r="I120" t="e">
            <v>#N/A</v>
          </cell>
          <cell r="J120">
            <v>787.95600000000002</v>
          </cell>
          <cell r="K120">
            <v>-16.882000000000062</v>
          </cell>
          <cell r="L120">
            <v>0</v>
          </cell>
          <cell r="M120">
            <v>0</v>
          </cell>
          <cell r="W120">
            <v>154.2148</v>
          </cell>
          <cell r="Y120">
            <v>6.3866827308403611</v>
          </cell>
          <cell r="Z120">
            <v>6.3866827308403611</v>
          </cell>
          <cell r="AD120">
            <v>0</v>
          </cell>
          <cell r="AE120">
            <v>151.96080000000001</v>
          </cell>
          <cell r="AF120">
            <v>142.50640000000001</v>
          </cell>
          <cell r="AG120">
            <v>155.50740000000002</v>
          </cell>
          <cell r="AH120">
            <v>172.54599999999999</v>
          </cell>
          <cell r="AI120" t="e">
            <v>#N/A</v>
          </cell>
        </row>
        <row r="121">
          <cell r="A121" t="str">
            <v>БОНУС_302  Сосиски Сочинки по-баварски,  0.4кг, ТМ Стародворье  ПОКОМ</v>
          </cell>
          <cell r="B121" t="str">
            <v>шт</v>
          </cell>
          <cell r="C121">
            <v>301</v>
          </cell>
          <cell r="D121">
            <v>1033</v>
          </cell>
          <cell r="E121">
            <v>924</v>
          </cell>
          <cell r="F121">
            <v>387</v>
          </cell>
          <cell r="G121" t="str">
            <v>ак</v>
          </cell>
          <cell r="H121">
            <v>0</v>
          </cell>
          <cell r="I121" t="e">
            <v>#N/A</v>
          </cell>
          <cell r="J121">
            <v>964</v>
          </cell>
          <cell r="K121">
            <v>-40</v>
          </cell>
          <cell r="L121">
            <v>0</v>
          </cell>
          <cell r="M121">
            <v>0</v>
          </cell>
          <cell r="W121">
            <v>184.8</v>
          </cell>
          <cell r="Y121">
            <v>2.0941558441558441</v>
          </cell>
          <cell r="Z121">
            <v>2.0941558441558441</v>
          </cell>
          <cell r="AD121">
            <v>0</v>
          </cell>
          <cell r="AE121">
            <v>121.4</v>
          </cell>
          <cell r="AF121">
            <v>200.6</v>
          </cell>
          <cell r="AG121">
            <v>186.2</v>
          </cell>
          <cell r="AH121">
            <v>230</v>
          </cell>
          <cell r="AI121" t="e">
            <v>#N/A</v>
          </cell>
        </row>
        <row r="122">
          <cell r="A122" t="str">
            <v>БОНУС_319  Колбаса вареная Филейская ТМ Вязанка ТС Классическая, 0,45 кг. ПОКОМ</v>
          </cell>
          <cell r="B122" t="str">
            <v>шт</v>
          </cell>
          <cell r="C122">
            <v>246</v>
          </cell>
          <cell r="D122">
            <v>636</v>
          </cell>
          <cell r="E122">
            <v>286</v>
          </cell>
          <cell r="F122">
            <v>463</v>
          </cell>
          <cell r="G122" t="str">
            <v>оконч</v>
          </cell>
          <cell r="H122">
            <v>0</v>
          </cell>
          <cell r="I122" t="e">
            <v>#N/A</v>
          </cell>
          <cell r="J122">
            <v>298</v>
          </cell>
          <cell r="K122">
            <v>-12</v>
          </cell>
          <cell r="L122">
            <v>0</v>
          </cell>
          <cell r="M122">
            <v>0</v>
          </cell>
          <cell r="W122">
            <v>57.2</v>
          </cell>
          <cell r="Y122">
            <v>8.0944055944055933</v>
          </cell>
          <cell r="Z122">
            <v>8.0944055944055933</v>
          </cell>
          <cell r="AD122">
            <v>0</v>
          </cell>
          <cell r="AE122">
            <v>35.200000000000003</v>
          </cell>
          <cell r="AF122">
            <v>77.599999999999994</v>
          </cell>
          <cell r="AG122">
            <v>60</v>
          </cell>
          <cell r="AH122">
            <v>63</v>
          </cell>
          <cell r="AI122" t="e">
            <v>#N/A</v>
          </cell>
        </row>
        <row r="123">
          <cell r="A123" t="str">
            <v>БОНУС_336  Ветчина Сливушка с индейкой ТМ Вязанка. ВЕС  ПОКОМ</v>
          </cell>
          <cell r="B123" t="str">
            <v>кг</v>
          </cell>
          <cell r="C123">
            <v>-12.032999999999999</v>
          </cell>
          <cell r="D123">
            <v>331.68</v>
          </cell>
          <cell r="E123">
            <v>292.27499999999998</v>
          </cell>
          <cell r="F123">
            <v>20.672000000000001</v>
          </cell>
          <cell r="G123" t="str">
            <v>оконч</v>
          </cell>
          <cell r="H123">
            <v>0</v>
          </cell>
          <cell r="I123" t="e">
            <v>#N/A</v>
          </cell>
          <cell r="J123">
            <v>304.91500000000002</v>
          </cell>
          <cell r="K123">
            <v>-12.640000000000043</v>
          </cell>
          <cell r="L123">
            <v>0</v>
          </cell>
          <cell r="M123">
            <v>0</v>
          </cell>
          <cell r="W123">
            <v>58.454999999999998</v>
          </cell>
          <cell r="Y123">
            <v>0.35363955179197676</v>
          </cell>
          <cell r="Z123">
            <v>0.35363955179197676</v>
          </cell>
          <cell r="AD123">
            <v>0</v>
          </cell>
          <cell r="AE123">
            <v>15.664199999999999</v>
          </cell>
          <cell r="AF123">
            <v>33.261800000000001</v>
          </cell>
          <cell r="AG123">
            <v>36.434600000000003</v>
          </cell>
          <cell r="AH123">
            <v>71.319999999999993</v>
          </cell>
          <cell r="AI123" t="e">
            <v>#N/A</v>
          </cell>
        </row>
        <row r="124">
          <cell r="A124" t="str">
            <v>БОНУС_Колбаса вареная Филейская ТМ Вязанка. ВЕС  ПОКОМ</v>
          </cell>
          <cell r="B124" t="str">
            <v>кг</v>
          </cell>
          <cell r="D124">
            <v>1.355</v>
          </cell>
          <cell r="E124">
            <v>1.355</v>
          </cell>
          <cell r="F124">
            <v>-1.355</v>
          </cell>
          <cell r="G124">
            <v>0</v>
          </cell>
          <cell r="H124">
            <v>0</v>
          </cell>
          <cell r="I124" t="e">
            <v>#N/A</v>
          </cell>
          <cell r="J124">
            <v>2.6</v>
          </cell>
          <cell r="K124">
            <v>-1.2450000000000001</v>
          </cell>
          <cell r="L124">
            <v>0</v>
          </cell>
          <cell r="M124">
            <v>0</v>
          </cell>
          <cell r="W124">
            <v>0.27100000000000002</v>
          </cell>
          <cell r="Y124">
            <v>-5</v>
          </cell>
          <cell r="Z124">
            <v>-5</v>
          </cell>
          <cell r="AD124">
            <v>0</v>
          </cell>
          <cell r="AE124">
            <v>0.81300000000000006</v>
          </cell>
          <cell r="AF124">
            <v>0</v>
          </cell>
          <cell r="AG124">
            <v>0</v>
          </cell>
          <cell r="AH124">
            <v>1.355</v>
          </cell>
          <cell r="AI124" t="e">
            <v>#N/A</v>
          </cell>
        </row>
        <row r="125">
          <cell r="A125" t="str">
            <v>БОНУС_Сосиски Вязанка Сливочные, Вязанка амицел МГС, 0.45кг, ПОКОМ</v>
          </cell>
          <cell r="B125" t="str">
            <v>шт</v>
          </cell>
          <cell r="C125">
            <v>425</v>
          </cell>
          <cell r="D125">
            <v>8</v>
          </cell>
          <cell r="E125">
            <v>225</v>
          </cell>
          <cell r="F125">
            <v>204</v>
          </cell>
          <cell r="G125" t="str">
            <v>оконч</v>
          </cell>
          <cell r="H125">
            <v>0</v>
          </cell>
          <cell r="I125" t="e">
            <v>#N/A</v>
          </cell>
          <cell r="J125">
            <v>229</v>
          </cell>
          <cell r="K125">
            <v>-4</v>
          </cell>
          <cell r="L125">
            <v>0</v>
          </cell>
          <cell r="M125">
            <v>0</v>
          </cell>
          <cell r="W125">
            <v>45</v>
          </cell>
          <cell r="Y125">
            <v>4.5333333333333332</v>
          </cell>
          <cell r="Z125">
            <v>4.5333333333333332</v>
          </cell>
          <cell r="AD125">
            <v>0</v>
          </cell>
          <cell r="AE125">
            <v>28.8</v>
          </cell>
          <cell r="AF125">
            <v>40.200000000000003</v>
          </cell>
          <cell r="AG125">
            <v>43.8</v>
          </cell>
          <cell r="AH125">
            <v>46</v>
          </cell>
          <cell r="AI125" t="e">
            <v>#N/A</v>
          </cell>
        </row>
        <row r="126">
          <cell r="A126" t="str">
            <v>Колбаса варено-копченая Сервелат Кремлевский ТМ Стародворье фиброуз ф/в 0,35 кг срез СК</v>
          </cell>
          <cell r="B126" t="str">
            <v>шт</v>
          </cell>
          <cell r="G126" t="str">
            <v>ак</v>
          </cell>
          <cell r="H126">
            <v>0.35</v>
          </cell>
          <cell r="V126">
            <v>400</v>
          </cell>
        </row>
        <row r="127">
          <cell r="A127" t="str">
            <v>Колбаса вареная Стародворская ТМ Стародворье вектор 0,4кг</v>
          </cell>
          <cell r="B127" t="str">
            <v>шт</v>
          </cell>
          <cell r="H127">
            <v>0.4</v>
          </cell>
          <cell r="X127">
            <v>1000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24.01.2025 - 30.01.2025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18.2</v>
          </cell>
          <cell r="F7">
            <v>408.47899999999998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13.7</v>
          </cell>
          <cell r="F8">
            <v>518.91300000000001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13.6</v>
          </cell>
          <cell r="F9">
            <v>1825.1869999999999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841</v>
          </cell>
          <cell r="F10">
            <v>2551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926</v>
          </cell>
          <cell r="F12">
            <v>4313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759</v>
          </cell>
          <cell r="F13">
            <v>3740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66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5</v>
          </cell>
          <cell r="F15">
            <v>318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4</v>
          </cell>
          <cell r="F16">
            <v>251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20</v>
          </cell>
          <cell r="F17">
            <v>1155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9</v>
          </cell>
          <cell r="F18">
            <v>571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366</v>
          </cell>
          <cell r="F19">
            <v>466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47</v>
          </cell>
          <cell r="F20">
            <v>239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8</v>
          </cell>
          <cell r="F21">
            <v>486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21.8</v>
          </cell>
          <cell r="F22">
            <v>477.88099999999997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29.998000000000001</v>
          </cell>
          <cell r="F23">
            <v>4605.3909999999996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11.15</v>
          </cell>
          <cell r="F24">
            <v>334.45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1015.449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12.932</v>
          </cell>
          <cell r="F26">
            <v>497.61700000000002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8.6</v>
          </cell>
          <cell r="F27">
            <v>198.80099999999999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6</v>
          </cell>
          <cell r="F28">
            <v>167.78299999999999</v>
          </cell>
        </row>
        <row r="29">
          <cell r="A29" t="str">
            <v xml:space="preserve"> 240  Колбаса Салями охотничья, ВЕС. ПОКОМ</v>
          </cell>
          <cell r="D29">
            <v>1.2</v>
          </cell>
          <cell r="F29">
            <v>31.821000000000002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11.882</v>
          </cell>
          <cell r="F30">
            <v>378.00299999999999</v>
          </cell>
        </row>
        <row r="31">
          <cell r="A31" t="str">
            <v xml:space="preserve"> 247  Сардельки Нежные, ВЕС.  ПОКОМ</v>
          </cell>
          <cell r="D31">
            <v>4</v>
          </cell>
          <cell r="F31">
            <v>149.53899999999999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5.3</v>
          </cell>
          <cell r="F32">
            <v>154.33500000000001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9.1999999999999993</v>
          </cell>
          <cell r="F33">
            <v>1016.683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94.006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135.50700000000001</v>
          </cell>
        </row>
        <row r="36">
          <cell r="A36" t="str">
            <v xml:space="preserve"> 263  Шпикачки Стародворские, ВЕС.  ПОКОМ</v>
          </cell>
          <cell r="F36">
            <v>95.147999999999996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6</v>
          </cell>
          <cell r="F37">
            <v>79.394999999999996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6</v>
          </cell>
          <cell r="F38">
            <v>62.354999999999997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6</v>
          </cell>
          <cell r="F39">
            <v>82.156000000000006</v>
          </cell>
        </row>
        <row r="40">
          <cell r="A40" t="str">
            <v xml:space="preserve"> 269  Колбаса Нежная, п/а БОЛЬШОЙ БАТОН, ВЕС, ТМ КОЛБАСНЫЙ СТАНДАРТ ПОКОМ</v>
          </cell>
          <cell r="F40">
            <v>2.5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16</v>
          </cell>
          <cell r="F41">
            <v>2646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736</v>
          </cell>
          <cell r="F42">
            <v>3296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1624</v>
          </cell>
          <cell r="F43">
            <v>5125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2.96</v>
          </cell>
          <cell r="F45">
            <v>474.09399999999999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9</v>
          </cell>
          <cell r="F46">
            <v>623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15</v>
          </cell>
          <cell r="F47">
            <v>1127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6.8</v>
          </cell>
          <cell r="F48">
            <v>308.89600000000002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23</v>
          </cell>
          <cell r="F49">
            <v>1413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25</v>
          </cell>
          <cell r="F50">
            <v>2425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6</v>
          </cell>
          <cell r="F51">
            <v>161.911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8.202</v>
          </cell>
          <cell r="F52">
            <v>258.072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11</v>
          </cell>
          <cell r="F53">
            <v>1111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16</v>
          </cell>
          <cell r="F54">
            <v>1583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21</v>
          </cell>
          <cell r="F55">
            <v>991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19</v>
          </cell>
          <cell r="F56">
            <v>262.959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10.6</v>
          </cell>
          <cell r="F57">
            <v>478.70299999999997</v>
          </cell>
        </row>
        <row r="58">
          <cell r="A58" t="str">
            <v xml:space="preserve"> 316  Колбаса Нежная ТМ Зареченские ВЕС  ПОКОМ</v>
          </cell>
          <cell r="F58">
            <v>54.7</v>
          </cell>
        </row>
        <row r="59">
          <cell r="A59" t="str">
            <v xml:space="preserve"> 318  Сосиски Датские ТМ Зареченские, ВЕС  ПОКОМ</v>
          </cell>
          <cell r="D59">
            <v>18.3</v>
          </cell>
          <cell r="F59">
            <v>3252.6840000000002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1654</v>
          </cell>
          <cell r="F60">
            <v>3925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1407</v>
          </cell>
          <cell r="F61">
            <v>4815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28</v>
          </cell>
          <cell r="F62">
            <v>968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14</v>
          </cell>
          <cell r="F63">
            <v>380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12</v>
          </cell>
          <cell r="F64">
            <v>333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15.85</v>
          </cell>
          <cell r="F65">
            <v>929.53899999999999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2</v>
          </cell>
          <cell r="F66">
            <v>342</v>
          </cell>
        </row>
        <row r="67">
          <cell r="A67" t="str">
            <v xml:space="preserve"> 335  Колбаса Сливушка ТМ Вязанка. ВЕС.  ПОКОМ </v>
          </cell>
          <cell r="D67">
            <v>10.65</v>
          </cell>
          <cell r="F67">
            <v>336.57299999999998</v>
          </cell>
        </row>
        <row r="68">
          <cell r="A68" t="str">
            <v xml:space="preserve"> 336  Ветчина Сливушка с индейкой ТМ Вязанка. ВЕС  ПОКОМ</v>
          </cell>
          <cell r="D68">
            <v>1.355</v>
          </cell>
          <cell r="F68">
            <v>12.005000000000001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1493</v>
          </cell>
          <cell r="F69">
            <v>3761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26</v>
          </cell>
          <cell r="F70">
            <v>2163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9.202</v>
          </cell>
          <cell r="F71">
            <v>427.18700000000001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9.1020000000000003</v>
          </cell>
          <cell r="F72">
            <v>293.99099999999999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7.5</v>
          </cell>
          <cell r="F73">
            <v>735.61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15.94</v>
          </cell>
          <cell r="F74">
            <v>347.22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12</v>
          </cell>
          <cell r="F75">
            <v>112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13</v>
          </cell>
          <cell r="F76">
            <v>360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14</v>
          </cell>
          <cell r="F77">
            <v>417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4</v>
          </cell>
          <cell r="F78">
            <v>119.316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15</v>
          </cell>
          <cell r="F79">
            <v>507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16</v>
          </cell>
          <cell r="F80">
            <v>829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F81">
            <v>1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19</v>
          </cell>
          <cell r="F82">
            <v>672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12</v>
          </cell>
          <cell r="F83">
            <v>789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15</v>
          </cell>
          <cell r="F84">
            <v>501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8</v>
          </cell>
          <cell r="F85">
            <v>307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1528</v>
          </cell>
          <cell r="F86">
            <v>4511</v>
          </cell>
        </row>
        <row r="87">
          <cell r="A87" t="str">
            <v xml:space="preserve"> 412  Сосиски Баварские ТМ Стародворье 0,35 кг ПОКОМ</v>
          </cell>
          <cell r="D87">
            <v>2568</v>
          </cell>
          <cell r="F87">
            <v>11058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D88">
            <v>2</v>
          </cell>
          <cell r="F88">
            <v>18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F89">
            <v>7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11</v>
          </cell>
          <cell r="F90">
            <v>527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D91">
            <v>4</v>
          </cell>
          <cell r="F91">
            <v>151.15100000000001</v>
          </cell>
        </row>
        <row r="92">
          <cell r="A92" t="str">
            <v xml:space="preserve"> 433 Колбаса Стародворская со шпиком  в оболочке полиамид. ТМ Стародворье ВЕС ПОКОМ</v>
          </cell>
          <cell r="D92">
            <v>4</v>
          </cell>
          <cell r="F92">
            <v>15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  <cell r="D93">
            <v>2</v>
          </cell>
          <cell r="F93">
            <v>305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  <cell r="D94">
            <v>6.6</v>
          </cell>
          <cell r="F94">
            <v>88.650999999999996</v>
          </cell>
        </row>
        <row r="95">
          <cell r="A95" t="str">
            <v xml:space="preserve"> 438  Колбаса Филедворская 0,4 кг. ТМ Стародворье  ПОКОМ</v>
          </cell>
          <cell r="F95">
            <v>2</v>
          </cell>
        </row>
        <row r="96">
          <cell r="A96" t="str">
            <v xml:space="preserve"> 445  Колбаса Краковюрст ТМ Баварушка рубленая в оболочке черева в в.у 0,2 кг ПОКОМ</v>
          </cell>
          <cell r="F96">
            <v>80</v>
          </cell>
        </row>
        <row r="97">
          <cell r="A97" t="str">
            <v xml:space="preserve"> 446  Колбаса Краковюрст ТМ Баварушка с душистым чесноком в оболочке черева в в.у 0,2 кг. ПОКОМ</v>
          </cell>
          <cell r="F97">
            <v>69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F98">
            <v>212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3</v>
          </cell>
          <cell r="F99">
            <v>514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12.15</v>
          </cell>
          <cell r="F100">
            <v>340.78899999999999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32.569000000000003</v>
          </cell>
          <cell r="F101">
            <v>3111.44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47.502000000000002</v>
          </cell>
          <cell r="F102">
            <v>5811.8339999999998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32.497</v>
          </cell>
          <cell r="F103">
            <v>2758.4360000000001</v>
          </cell>
        </row>
        <row r="104">
          <cell r="A104" t="str">
            <v xml:space="preserve"> 460  Колбаса Стародворская Традиционная ВЕС ТМ Стародворье в оболочке полиамид. ПОКОМ</v>
          </cell>
          <cell r="F104">
            <v>5.2</v>
          </cell>
        </row>
        <row r="105">
          <cell r="A105" t="str">
            <v xml:space="preserve"> 463  Колбаса Молочная Традиционнаяв оболочке полиамид.ТМ Стародворье. ВЕС ПОКОМ</v>
          </cell>
          <cell r="D105">
            <v>3.9</v>
          </cell>
          <cell r="F105">
            <v>5.2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8</v>
          </cell>
          <cell r="F106">
            <v>164.76400000000001</v>
          </cell>
        </row>
        <row r="107">
          <cell r="A107" t="str">
            <v xml:space="preserve"> 467  Колбаса Филейная 0,5кг ТМ Особый рецепт  ПОКОМ</v>
          </cell>
          <cell r="D107">
            <v>4</v>
          </cell>
          <cell r="F107">
            <v>161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D108">
            <v>3</v>
          </cell>
          <cell r="F108">
            <v>13</v>
          </cell>
        </row>
        <row r="109">
          <cell r="A109" t="str">
            <v xml:space="preserve"> 490  Колбаса Сервелат Филейский ТМ Вязанка  0,3 кг. срез  ПОКОМ</v>
          </cell>
          <cell r="F109">
            <v>96</v>
          </cell>
        </row>
        <row r="110">
          <cell r="A110" t="str">
            <v xml:space="preserve"> 491  Колбаса Филейская Рубленая ТМ Вязанка  0,3 кг. срез.  ПОКОМ</v>
          </cell>
          <cell r="F110">
            <v>189</v>
          </cell>
        </row>
        <row r="111">
          <cell r="A111" t="str">
            <v xml:space="preserve"> 492  Колбаса Салями Филейская 0,3кг ТМ Вязанка  ПОКОМ</v>
          </cell>
          <cell r="F111">
            <v>169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D112">
            <v>12</v>
          </cell>
          <cell r="F112">
            <v>703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D113">
            <v>11</v>
          </cell>
          <cell r="F113">
            <v>436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D114">
            <v>13</v>
          </cell>
          <cell r="F114">
            <v>504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D115">
            <v>12</v>
          </cell>
          <cell r="F115">
            <v>358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F116">
            <v>46.902999999999999</v>
          </cell>
        </row>
        <row r="117">
          <cell r="A117" t="str">
            <v xml:space="preserve"> 500  Сосиски Сливушки по-венски ВЕС ТМ Вязанка  ПОКОМ</v>
          </cell>
          <cell r="F117">
            <v>2.6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D118">
            <v>10</v>
          </cell>
          <cell r="F118">
            <v>669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D119">
            <v>3</v>
          </cell>
          <cell r="F119">
            <v>22</v>
          </cell>
        </row>
        <row r="120">
          <cell r="A120" t="str">
            <v xml:space="preserve"> 506 Сосиски Филейские рубленые ТМ Вязанка в оболочке целлофан в м/г среде. ВЕС.ПОКОМ</v>
          </cell>
          <cell r="D120">
            <v>2.6</v>
          </cell>
          <cell r="F120">
            <v>58.353999999999999</v>
          </cell>
        </row>
        <row r="121">
          <cell r="A121" t="str">
            <v xml:space="preserve"> 507  Колбаса Персидская халяль ВЕС ТМ Вязанка  ПОКОМ</v>
          </cell>
          <cell r="D121">
            <v>7.3</v>
          </cell>
          <cell r="F121">
            <v>61.802</v>
          </cell>
        </row>
        <row r="122">
          <cell r="A122" t="str">
            <v xml:space="preserve"> 508  Сосиски Аравийские ВЕС ТМ Вязанка  ПОКОМ</v>
          </cell>
          <cell r="D122">
            <v>6</v>
          </cell>
          <cell r="F122">
            <v>80.150999999999996</v>
          </cell>
        </row>
        <row r="123">
          <cell r="A123" t="str">
            <v xml:space="preserve"> 509  Колбаса Пряная Халяль ВЕС ТМ Сафияль  ПОКОМ</v>
          </cell>
          <cell r="D123">
            <v>0.7</v>
          </cell>
          <cell r="F123">
            <v>55.45</v>
          </cell>
        </row>
        <row r="124">
          <cell r="A124" t="str">
            <v>1146 Ароматная с/к в/у ОСТАНКИНО</v>
          </cell>
          <cell r="D124">
            <v>19</v>
          </cell>
          <cell r="F124">
            <v>19</v>
          </cell>
        </row>
        <row r="125">
          <cell r="A125" t="str">
            <v>3215 ВЕТЧ.МЯСНАЯ Папа может п/о 0.4кг 8шт.    ОСТАНКИНО</v>
          </cell>
          <cell r="D125">
            <v>374</v>
          </cell>
          <cell r="F125">
            <v>374</v>
          </cell>
        </row>
        <row r="126">
          <cell r="A126" t="str">
            <v>3680 ПРЕСИЖН с/к дек. спец мгс ОСТАНКИНО</v>
          </cell>
          <cell r="D126">
            <v>13</v>
          </cell>
          <cell r="F126">
            <v>13</v>
          </cell>
        </row>
        <row r="127">
          <cell r="A127" t="str">
            <v>3684 ПРЕСИЖН с/к в/у 1/250 8шт.   ОСТАНКИНО</v>
          </cell>
          <cell r="D127">
            <v>101</v>
          </cell>
          <cell r="F127">
            <v>101</v>
          </cell>
        </row>
        <row r="128">
          <cell r="A128" t="str">
            <v>4063 МЯСНАЯ Папа может вар п/о_Л   ОСТАНКИНО</v>
          </cell>
          <cell r="D128">
            <v>1423.6</v>
          </cell>
          <cell r="F128">
            <v>1423.6</v>
          </cell>
        </row>
        <row r="129">
          <cell r="A129" t="str">
            <v>4117 ЭКСТРА Папа может с/к в/у_Л   ОСТАНКИНО</v>
          </cell>
          <cell r="D129">
            <v>26.6</v>
          </cell>
          <cell r="F129">
            <v>26.6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131.9</v>
          </cell>
          <cell r="F130">
            <v>131.9</v>
          </cell>
        </row>
        <row r="131">
          <cell r="A131" t="str">
            <v>4574 Мясная со шпиком Папа может вар п/о ОСТАНКИНО</v>
          </cell>
          <cell r="D131">
            <v>4.0999999999999996</v>
          </cell>
          <cell r="F131">
            <v>4.0999999999999996</v>
          </cell>
        </row>
        <row r="132">
          <cell r="A132" t="str">
            <v>4691 ШЕЙКА КОПЧЕНАЯ к/в мл/к в/у 300*6  ОСТАНКИНО</v>
          </cell>
          <cell r="D132">
            <v>57</v>
          </cell>
          <cell r="F132">
            <v>57</v>
          </cell>
        </row>
        <row r="133">
          <cell r="A133" t="str">
            <v>4786 КОЛБ.СНЭКИ Папа может в/к мгс 1/70_5  ОСТАНКИНО</v>
          </cell>
          <cell r="D133">
            <v>133</v>
          </cell>
          <cell r="F133">
            <v>133</v>
          </cell>
        </row>
        <row r="134">
          <cell r="A134" t="str">
            <v>4813 ФИЛЕЙНАЯ Папа может вар п/о_Л   ОСТАНКИНО</v>
          </cell>
          <cell r="D134">
            <v>487.3</v>
          </cell>
          <cell r="F134">
            <v>487.3</v>
          </cell>
        </row>
        <row r="135">
          <cell r="A135" t="str">
            <v>4993 САЛЯМИ ИТАЛЬЯНСКАЯ с/к в/у 1/250*8_120c ОСТАНКИНО</v>
          </cell>
          <cell r="D135">
            <v>409</v>
          </cell>
          <cell r="F135">
            <v>409</v>
          </cell>
        </row>
        <row r="136">
          <cell r="A136" t="str">
            <v>5246 ДОКТОРСКАЯ ПРЕМИУМ вар б/о мгс_30с ОСТАНКИНО</v>
          </cell>
          <cell r="D136">
            <v>86.5</v>
          </cell>
          <cell r="F136">
            <v>86.5</v>
          </cell>
        </row>
        <row r="137">
          <cell r="A137" t="str">
            <v>5247 РУССКАЯ ПРЕМИУМ вар б/о мгс_30с ОСТАНКИНО</v>
          </cell>
          <cell r="D137">
            <v>34.5</v>
          </cell>
          <cell r="F137">
            <v>34.5</v>
          </cell>
        </row>
        <row r="138">
          <cell r="A138" t="str">
            <v>5341 СЕРВЕЛАТ ОХОТНИЧИЙ в/к в/у  ОСТАНКИНО</v>
          </cell>
          <cell r="D138">
            <v>673.6</v>
          </cell>
          <cell r="F138">
            <v>673.6</v>
          </cell>
        </row>
        <row r="139">
          <cell r="A139" t="str">
            <v>5483 ЭКСТРА Папа может с/к в/у 1/250 8шт.   ОСТАНКИНО</v>
          </cell>
          <cell r="D139">
            <v>611</v>
          </cell>
          <cell r="F139">
            <v>611</v>
          </cell>
        </row>
        <row r="140">
          <cell r="A140" t="str">
            <v>5544 Сервелат Финский в/к в/у_45с НОВАЯ ОСТАНКИНО</v>
          </cell>
          <cell r="D140">
            <v>1220.8</v>
          </cell>
          <cell r="F140">
            <v>1220.8</v>
          </cell>
        </row>
        <row r="141">
          <cell r="A141" t="str">
            <v>5679 САЛЯМИ ИТАЛЬЯНСКАЯ с/к в/у 1/150_60с ОСТАНКИНО</v>
          </cell>
          <cell r="D141">
            <v>150</v>
          </cell>
          <cell r="F141">
            <v>150</v>
          </cell>
        </row>
        <row r="142">
          <cell r="A142" t="str">
            <v>5682 САЛЯМИ МЕЛКОЗЕРНЕНАЯ с/к в/у 1/120_60с   ОСТАНКИНО</v>
          </cell>
          <cell r="D142">
            <v>1669</v>
          </cell>
          <cell r="F142">
            <v>1669</v>
          </cell>
        </row>
        <row r="143">
          <cell r="A143" t="str">
            <v>5698 СЫТНЫЕ Папа может сар б/о мгс 1*3_Маяк  ОСТАНКИНО</v>
          </cell>
          <cell r="D143">
            <v>303.7</v>
          </cell>
          <cell r="F143">
            <v>303.7</v>
          </cell>
        </row>
        <row r="144">
          <cell r="A144" t="str">
            <v>5706 АРОМАТНАЯ Папа может с/к в/у 1/250 8шт.  ОСТАНКИНО</v>
          </cell>
          <cell r="D144">
            <v>760</v>
          </cell>
          <cell r="F144">
            <v>760</v>
          </cell>
        </row>
        <row r="145">
          <cell r="A145" t="str">
            <v>5708 ПОСОЛЬСКАЯ Папа может с/к в/у ОСТАНКИНО</v>
          </cell>
          <cell r="D145">
            <v>42.8</v>
          </cell>
          <cell r="F145">
            <v>42.8</v>
          </cell>
        </row>
        <row r="146">
          <cell r="A146" t="str">
            <v>5851 ЭКСТРА Папа может вар п/о   ОСТАНКИНО</v>
          </cell>
          <cell r="D146">
            <v>372.1</v>
          </cell>
          <cell r="F146">
            <v>372.1</v>
          </cell>
        </row>
        <row r="147">
          <cell r="A147" t="str">
            <v>5931 ОХОТНИЧЬЯ Папа может с/к в/у 1/220 8шт.   ОСТАНКИНО</v>
          </cell>
          <cell r="D147">
            <v>822</v>
          </cell>
          <cell r="F147">
            <v>822</v>
          </cell>
        </row>
        <row r="148">
          <cell r="A148" t="str">
            <v>6004 РАГУ СВИНОЕ 1кг 8шт.зам_120с ОСТАНКИНО</v>
          </cell>
          <cell r="D148">
            <v>101</v>
          </cell>
          <cell r="F148">
            <v>101</v>
          </cell>
        </row>
        <row r="149">
          <cell r="A149" t="str">
            <v>6158 ВРЕМЯ ОЛИВЬЕ Папа может вар п/о 0.4кг   ОСТАНКИНО</v>
          </cell>
          <cell r="D149">
            <v>1079</v>
          </cell>
          <cell r="F149">
            <v>1079</v>
          </cell>
        </row>
        <row r="150">
          <cell r="A150" t="str">
            <v>6200 ГРУДИНКА ПРЕМИУМ к/в мл/к в/у 0.3кг  ОСТАНКИНО</v>
          </cell>
          <cell r="D150">
            <v>449</v>
          </cell>
          <cell r="F150">
            <v>449</v>
          </cell>
        </row>
        <row r="151">
          <cell r="A151" t="str">
            <v>6201 ГРУДИНКА ПРЕМИУМ к/в с/н в/у 1/150 8 шт ОСТАНКИНО</v>
          </cell>
          <cell r="D151">
            <v>23</v>
          </cell>
          <cell r="F151">
            <v>23</v>
          </cell>
        </row>
        <row r="152">
          <cell r="A152" t="str">
            <v>6206 СВИНИНА ПО-ДОМАШНЕМУ к/в мл/к в/у 0.3кг  ОСТАНКИНО</v>
          </cell>
          <cell r="D152">
            <v>585</v>
          </cell>
          <cell r="F152">
            <v>585</v>
          </cell>
        </row>
        <row r="153">
          <cell r="A153" t="str">
            <v>6221 НЕАПОЛИТАНСКИЙ ДУЭТ с/к с/н мгс 1/90  ОСТАНКИНО</v>
          </cell>
          <cell r="D153">
            <v>358</v>
          </cell>
          <cell r="F153">
            <v>358</v>
          </cell>
        </row>
        <row r="154">
          <cell r="A154" t="str">
            <v>6222 ИТАЛЬЯНСКОЕ АССОРТИ с/в с/н мгс 1/90 ОСТАНКИНО</v>
          </cell>
          <cell r="D154">
            <v>135</v>
          </cell>
          <cell r="F154">
            <v>135</v>
          </cell>
        </row>
        <row r="155">
          <cell r="A155" t="str">
            <v>6228 МЯСНОЕ АССОРТИ к/з с/н мгс 1/90 10шт.  ОСТАНКИНО</v>
          </cell>
          <cell r="D155">
            <v>416</v>
          </cell>
          <cell r="F155">
            <v>416</v>
          </cell>
        </row>
        <row r="156">
          <cell r="A156" t="str">
            <v>6247 ДОМАШНЯЯ Папа может вар п/о 0,4кг 8шт.  ОСТАНКИНО</v>
          </cell>
          <cell r="D156">
            <v>218</v>
          </cell>
          <cell r="F156">
            <v>218</v>
          </cell>
        </row>
        <row r="157">
          <cell r="A157" t="str">
            <v>6268 ГОВЯЖЬЯ Папа может вар п/о 0,4кг 8 шт.  ОСТАНКИНО</v>
          </cell>
          <cell r="D157">
            <v>456</v>
          </cell>
          <cell r="F157">
            <v>456</v>
          </cell>
        </row>
        <row r="158">
          <cell r="A158" t="str">
            <v>6279 КОРЕЙКА ПО-ОСТ.к/в в/с с/н в/у 1/150_45с  ОСТАНКИНО</v>
          </cell>
          <cell r="D158">
            <v>271</v>
          </cell>
          <cell r="F158">
            <v>271</v>
          </cell>
        </row>
        <row r="159">
          <cell r="A159" t="str">
            <v>6303 МЯСНЫЕ Папа может сос п/о мгс 1.5*3  ОСТАНКИНО</v>
          </cell>
          <cell r="D159">
            <v>475</v>
          </cell>
          <cell r="F159">
            <v>475</v>
          </cell>
        </row>
        <row r="160">
          <cell r="A160" t="str">
            <v>6324 ДОКТОРСКАЯ ГОСТ вар п/о 0.4кг 8шт.  ОСТАНКИНО</v>
          </cell>
          <cell r="D160">
            <v>267</v>
          </cell>
          <cell r="F160">
            <v>267</v>
          </cell>
        </row>
        <row r="161">
          <cell r="A161" t="str">
            <v>6325 ДОКТОРСКАЯ ПРЕМИУМ вар п/о 0.4кг 8шт.  ОСТАНКИНО</v>
          </cell>
          <cell r="D161">
            <v>540</v>
          </cell>
          <cell r="F161">
            <v>540</v>
          </cell>
        </row>
        <row r="162">
          <cell r="A162" t="str">
            <v>6333 МЯСНАЯ Папа может вар п/о 0.4кг 8шт.  ОСТАНКИНО</v>
          </cell>
          <cell r="D162">
            <v>5607</v>
          </cell>
          <cell r="F162">
            <v>5607</v>
          </cell>
        </row>
        <row r="163">
          <cell r="A163" t="str">
            <v>6340 ДОМАШНИЙ РЕЦЕПТ Коровино 0.5кг 8шт.  ОСТАНКИНО</v>
          </cell>
          <cell r="D163">
            <v>563</v>
          </cell>
          <cell r="F163">
            <v>564</v>
          </cell>
        </row>
        <row r="164">
          <cell r="A164" t="str">
            <v>6341 ДОМАШНИЙ РЕЦЕПТ СО ШПИКОМ Коровино 0.5кг  ОСТАНКИНО</v>
          </cell>
          <cell r="D164">
            <v>55</v>
          </cell>
          <cell r="F164">
            <v>55</v>
          </cell>
        </row>
        <row r="165">
          <cell r="A165" t="str">
            <v>6353 ЭКСТРА Папа может вар п/о 0.4кг 8шт.  ОСТАНКИНО</v>
          </cell>
          <cell r="D165">
            <v>2111</v>
          </cell>
          <cell r="F165">
            <v>2111</v>
          </cell>
        </row>
        <row r="166">
          <cell r="A166" t="str">
            <v>6392 ФИЛЕЙНАЯ Папа может вар п/о 0.4кг. ОСТАНКИНО</v>
          </cell>
          <cell r="D166">
            <v>4126</v>
          </cell>
          <cell r="F166">
            <v>4126</v>
          </cell>
        </row>
        <row r="167">
          <cell r="A167" t="str">
            <v>6415 БАЛЫКОВАЯ Коровино п/к в/у 0.84кг 6шт.  ОСТАНКИНО</v>
          </cell>
          <cell r="D167">
            <v>52</v>
          </cell>
          <cell r="F167">
            <v>52</v>
          </cell>
        </row>
        <row r="168">
          <cell r="A168" t="str">
            <v>6426 КЛАССИЧЕСКАЯ ПМ вар п/о 0.3кг 8шт.  ОСТАНКИНО</v>
          </cell>
          <cell r="D168">
            <v>1596</v>
          </cell>
          <cell r="F168">
            <v>1596</v>
          </cell>
        </row>
        <row r="169">
          <cell r="A169" t="str">
            <v>6448 СВИНИНА МАДЕРА с/к с/н в/у 1/100 10шт.   ОСТАНКИНО</v>
          </cell>
          <cell r="D169">
            <v>320</v>
          </cell>
          <cell r="F169">
            <v>320</v>
          </cell>
        </row>
        <row r="170">
          <cell r="A170" t="str">
            <v>6453 ЭКСТРА Папа может с/к с/н в/у 1/100 14шт.   ОСТАНКИНО</v>
          </cell>
          <cell r="D170">
            <v>1613</v>
          </cell>
          <cell r="F170">
            <v>1613</v>
          </cell>
        </row>
        <row r="171">
          <cell r="A171" t="str">
            <v>6454 АРОМАТНАЯ с/к с/н в/у 1/100 14шт.  ОСТАНКИНО</v>
          </cell>
          <cell r="D171">
            <v>1602</v>
          </cell>
          <cell r="F171">
            <v>1602</v>
          </cell>
        </row>
        <row r="172">
          <cell r="A172" t="str">
            <v>6459 СЕРВЕЛАТ ШВЕЙЦАРСК. в/к с/н в/у 1/100*10  ОСТАНКИНО</v>
          </cell>
          <cell r="D172">
            <v>435</v>
          </cell>
          <cell r="F172">
            <v>435</v>
          </cell>
        </row>
        <row r="173">
          <cell r="A173" t="str">
            <v>6470 ВЕТЧ.МРАМОРНАЯ в/у_45с  ОСТАНКИНО</v>
          </cell>
          <cell r="D173">
            <v>44.8</v>
          </cell>
          <cell r="F173">
            <v>44.8</v>
          </cell>
        </row>
        <row r="174">
          <cell r="A174" t="str">
            <v>6492 ШПИК С ЧЕСНОК.И ПЕРЦЕМ к/в в/у 0.3кг_45c  ОСТАНКИНО</v>
          </cell>
          <cell r="D174">
            <v>169</v>
          </cell>
          <cell r="F174">
            <v>169</v>
          </cell>
        </row>
        <row r="175">
          <cell r="A175" t="str">
            <v>6495 ВЕТЧ.МРАМОРНАЯ в/у срез 0.3кг 6шт_45с  ОСТАНКИНО</v>
          </cell>
          <cell r="D175">
            <v>350</v>
          </cell>
          <cell r="F175">
            <v>350</v>
          </cell>
        </row>
        <row r="176">
          <cell r="A176" t="str">
            <v>6527 ШПИКАЧКИ СОЧНЫЕ ПМ сар б/о мгс 1*3 45с ОСТАНКИНО</v>
          </cell>
          <cell r="D176">
            <v>531</v>
          </cell>
          <cell r="F176">
            <v>531</v>
          </cell>
        </row>
        <row r="177">
          <cell r="A177" t="str">
            <v>6586 МРАМОРНАЯ И БАЛЫКОВАЯ в/к с/н мгс 1/90 ОСТАНКИНО</v>
          </cell>
          <cell r="D177">
            <v>467</v>
          </cell>
          <cell r="F177">
            <v>467</v>
          </cell>
        </row>
        <row r="178">
          <cell r="A178" t="str">
            <v>6609 С ГОВЯДИНОЙ ПМ сар б/о мгс 0.4кг_45с ОСТАНКИНО</v>
          </cell>
          <cell r="D178">
            <v>88</v>
          </cell>
          <cell r="F178">
            <v>88</v>
          </cell>
        </row>
        <row r="179">
          <cell r="A179" t="str">
            <v>6616 МОЛОЧНЫЕ КЛАССИЧЕСКИЕ сос п/о в/у 0.3кг  ОСТАНКИНО</v>
          </cell>
          <cell r="D179">
            <v>9</v>
          </cell>
          <cell r="F179">
            <v>9</v>
          </cell>
        </row>
        <row r="180">
          <cell r="A180" t="str">
            <v>6653 ШПИКАЧКИ СОЧНЫЕ С БЕКОНОМ п/о мгс 0.3кг. ОСТАНКИНО</v>
          </cell>
          <cell r="D180">
            <v>129</v>
          </cell>
          <cell r="F180">
            <v>129</v>
          </cell>
        </row>
        <row r="181">
          <cell r="A181" t="str">
            <v>6666 БОЯНСКАЯ Папа может п/к в/у 0,28кг 8 шт. ОСТАНКИНО</v>
          </cell>
          <cell r="D181">
            <v>1454</v>
          </cell>
          <cell r="F181">
            <v>1454</v>
          </cell>
        </row>
        <row r="182">
          <cell r="A182" t="str">
            <v>6683 СЕРВЕЛАТ ЗЕРНИСТЫЙ ПМ в/к в/у 0,35кг  ОСТАНКИНО</v>
          </cell>
          <cell r="D182">
            <v>2887</v>
          </cell>
          <cell r="F182">
            <v>2888</v>
          </cell>
        </row>
        <row r="183">
          <cell r="A183" t="str">
            <v>6684 СЕРВЕЛАТ КАРЕЛЬСКИЙ ПМ в/к в/у 0.28кг  ОСТАНКИНО</v>
          </cell>
          <cell r="D183">
            <v>3124</v>
          </cell>
          <cell r="F183">
            <v>3125</v>
          </cell>
        </row>
        <row r="184">
          <cell r="A184" t="str">
            <v>6689 СЕРВЕЛАТ ОХОТНИЧИЙ ПМ в/к в/у 0,35кг 8шт  ОСТАНКИНО</v>
          </cell>
          <cell r="D184">
            <v>4022</v>
          </cell>
          <cell r="F184">
            <v>4022</v>
          </cell>
        </row>
        <row r="185">
          <cell r="A185" t="str">
            <v>6697 СЕРВЕЛАТ ФИНСКИЙ ПМ в/к в/у 0,35кг 8шт.  ОСТАНКИНО</v>
          </cell>
          <cell r="D185">
            <v>6029</v>
          </cell>
          <cell r="F185">
            <v>6029</v>
          </cell>
        </row>
        <row r="186">
          <cell r="A186" t="str">
            <v>6713 СОЧНЫЙ ГРИЛЬ ПМ сос п/о мгс 0.41кг 8шт.  ОСТАНКИНО</v>
          </cell>
          <cell r="D186">
            <v>1703</v>
          </cell>
          <cell r="F186">
            <v>1703</v>
          </cell>
        </row>
        <row r="187">
          <cell r="A187" t="str">
            <v>6719 СОЧНЫЕ ПМ сос п/о мгс 0,6кг 8шт.  ОСТАНКИНО</v>
          </cell>
          <cell r="D187">
            <v>13</v>
          </cell>
          <cell r="F187">
            <v>13</v>
          </cell>
        </row>
        <row r="188">
          <cell r="A188" t="str">
            <v>6722 СОЧНЫЕ ПМ сос п/о мгс 0,41кг 10шт.  ОСТАНКИНО</v>
          </cell>
          <cell r="D188">
            <v>8945</v>
          </cell>
          <cell r="F188">
            <v>8945</v>
          </cell>
        </row>
        <row r="189">
          <cell r="A189" t="str">
            <v>6724 МОЛОЧНЫЕ ПМ сос п/о мгс 0.41кг 10шт.  ОСТАНКИНО</v>
          </cell>
          <cell r="D189">
            <v>136</v>
          </cell>
          <cell r="F189">
            <v>136</v>
          </cell>
        </row>
        <row r="190">
          <cell r="A190" t="str">
            <v>6726 СЛИВОЧНЫЕ ПМ сос п/о мгс 0.41кг 10шт.  ОСТАНКИНО</v>
          </cell>
          <cell r="D190">
            <v>3582</v>
          </cell>
          <cell r="F190">
            <v>3583</v>
          </cell>
        </row>
        <row r="191">
          <cell r="A191" t="str">
            <v>6762 СЛИВОЧНЫЕ сос ц/о мгс 0.41кг 8шт.  ОСТАНКИНО</v>
          </cell>
          <cell r="D191">
            <v>186</v>
          </cell>
          <cell r="F191">
            <v>186</v>
          </cell>
        </row>
        <row r="192">
          <cell r="A192" t="str">
            <v>6765 РУБЛЕНЫЕ сос ц/о мгс 0.36кг 6шт.  ОСТАНКИНО</v>
          </cell>
          <cell r="D192">
            <v>656</v>
          </cell>
          <cell r="F192">
            <v>656</v>
          </cell>
        </row>
        <row r="193">
          <cell r="A193" t="str">
            <v>6773 САЛЯМИ Папа может п/к в/у 0,28кг 8шт.  ОСТАНКИНО</v>
          </cell>
          <cell r="D193">
            <v>621</v>
          </cell>
          <cell r="F193">
            <v>621</v>
          </cell>
        </row>
        <row r="194">
          <cell r="A194" t="str">
            <v>6777 МЯСНЫЕ С ГОВЯДИНОЙ ПМ сос п/о мгс 0.4кг  ОСТАНКИНО</v>
          </cell>
          <cell r="D194">
            <v>1721</v>
          </cell>
          <cell r="F194">
            <v>1721</v>
          </cell>
        </row>
        <row r="195">
          <cell r="A195" t="str">
            <v>6785 ВЕНСКАЯ САЛЯМИ п/к в/у 0.33кг 8шт.  ОСТАНКИНО</v>
          </cell>
          <cell r="D195">
            <v>443</v>
          </cell>
          <cell r="F195">
            <v>443</v>
          </cell>
        </row>
        <row r="196">
          <cell r="A196" t="str">
            <v>6787 СЕРВЕЛАТ КРЕМЛЕВСКИЙ в/к в/у 0,33кг 8шт.  ОСТАНКИНО</v>
          </cell>
          <cell r="D196">
            <v>344</v>
          </cell>
          <cell r="F196">
            <v>344</v>
          </cell>
        </row>
        <row r="197">
          <cell r="A197" t="str">
            <v>6791 СЕРВЕЛАТ ПРЕМИУМ в/к в/у 0,33кг 8шт.  ОСТАНКИНО</v>
          </cell>
          <cell r="D197">
            <v>5</v>
          </cell>
          <cell r="F197">
            <v>5</v>
          </cell>
        </row>
        <row r="198">
          <cell r="A198" t="str">
            <v>6793 БАЛЫКОВАЯ в/к в/у 0,33кг 8шт.  ОСТАНКИНО</v>
          </cell>
          <cell r="D198">
            <v>787</v>
          </cell>
          <cell r="F198">
            <v>787</v>
          </cell>
        </row>
        <row r="199">
          <cell r="A199" t="str">
            <v>6794 БАЛЫКОВАЯ в/к в/у  ОСТАНКИНО</v>
          </cell>
          <cell r="D199">
            <v>48.8</v>
          </cell>
          <cell r="F199">
            <v>48.8</v>
          </cell>
        </row>
        <row r="200">
          <cell r="A200" t="str">
            <v>6801 ОСТАНКИНСКАЯ вар п/о 0.4кг 8шт.  ОСТАНКИНО</v>
          </cell>
          <cell r="D200">
            <v>106</v>
          </cell>
          <cell r="F200">
            <v>106</v>
          </cell>
        </row>
        <row r="201">
          <cell r="A201" t="str">
            <v>6829 МОЛОЧНЫЕ КЛАССИЧЕСКИЕ сос п/о мгс 2*4_С  ОСТАНКИНО</v>
          </cell>
          <cell r="D201">
            <v>547.29999999999995</v>
          </cell>
          <cell r="F201">
            <v>547.29999999999995</v>
          </cell>
        </row>
        <row r="202">
          <cell r="A202" t="str">
            <v>6837 ФИЛЕЙНЫЕ Папа Может сос ц/о мгс 0.4кг  ОСТАНКИНО</v>
          </cell>
          <cell r="D202">
            <v>1231</v>
          </cell>
          <cell r="F202">
            <v>1231</v>
          </cell>
        </row>
        <row r="203">
          <cell r="A203" t="str">
            <v>6842 ДЫМОВИЦА ИЗ ОКОРОКА к/в мл/к в/у 0,3кг  ОСТАНКИНО</v>
          </cell>
          <cell r="D203">
            <v>42</v>
          </cell>
          <cell r="F203">
            <v>42</v>
          </cell>
        </row>
        <row r="204">
          <cell r="A204" t="str">
            <v>6852 МОЛОЧНЫЕ ПРЕМИУМ ПМ сос п/о в/ у 1/350  ОСТАНКИНО</v>
          </cell>
          <cell r="D204">
            <v>2477</v>
          </cell>
          <cell r="F204">
            <v>2478</v>
          </cell>
        </row>
        <row r="205">
          <cell r="A205" t="str">
            <v>6854 МОЛОЧНЫЕ ПРЕМИУМ ПМ сос п/о мгс 0.6кг  ОСТАНКИНО</v>
          </cell>
          <cell r="D205">
            <v>272</v>
          </cell>
          <cell r="F205">
            <v>272</v>
          </cell>
        </row>
        <row r="206">
          <cell r="A206" t="str">
            <v>6861 ДОМАШНИЙ РЕЦЕПТ Коровино вар п/о  ОСТАНКИНО</v>
          </cell>
          <cell r="D206">
            <v>268.3</v>
          </cell>
          <cell r="F206">
            <v>268.3</v>
          </cell>
        </row>
        <row r="207">
          <cell r="A207" t="str">
            <v>6862 ДОМАШНИЙ РЕЦЕПТ СО ШПИК. Коровино вар п/о  ОСТАНКИНО</v>
          </cell>
          <cell r="D207">
            <v>40</v>
          </cell>
          <cell r="F207">
            <v>40</v>
          </cell>
        </row>
        <row r="208">
          <cell r="A208" t="str">
            <v>6866 ВЕТЧ.НЕЖНАЯ Коровино п/о_Маяк  ОСТАНКИНО</v>
          </cell>
          <cell r="D208">
            <v>211</v>
          </cell>
          <cell r="F208">
            <v>211</v>
          </cell>
        </row>
        <row r="209">
          <cell r="A209" t="str">
            <v>6869 С ГОВЯДИНОЙ СН сос п/о мгс 1кг 6шт.  ОСТАНКИНО</v>
          </cell>
          <cell r="D209">
            <v>75</v>
          </cell>
          <cell r="F209">
            <v>75</v>
          </cell>
        </row>
        <row r="210">
          <cell r="A210" t="str">
            <v>6909 ДЛЯ ДЕТЕЙ сос п/о мгс 0.33кг 8шт.  ОСТАНКИНО</v>
          </cell>
          <cell r="D210">
            <v>378</v>
          </cell>
          <cell r="F210">
            <v>378</v>
          </cell>
        </row>
        <row r="211">
          <cell r="A211" t="str">
            <v>6919 БЕКОН с/к с/н в/у 1/180 10шт.  ОСТАНКИНО</v>
          </cell>
          <cell r="D211">
            <v>267</v>
          </cell>
          <cell r="F211">
            <v>267</v>
          </cell>
        </row>
        <row r="212">
          <cell r="A212" t="str">
            <v>6921 БЕКОН Папа может с/к с/н в/у 1/140 10шт  ОСТАНКИНО</v>
          </cell>
          <cell r="D212">
            <v>864</v>
          </cell>
          <cell r="F212">
            <v>864</v>
          </cell>
        </row>
        <row r="213">
          <cell r="A213" t="str">
            <v>6948 МОЛОЧНЫЕ ПРЕМИУМ.ПМ сос п/о мгс 1,5*4 Останкино</v>
          </cell>
          <cell r="D213">
            <v>302.7</v>
          </cell>
          <cell r="F213">
            <v>302.7</v>
          </cell>
        </row>
        <row r="214">
          <cell r="A214" t="str">
            <v>6951 СЛИВОЧНЫЕ Папа может сос п/о мгс 1.5*4  ОСТАНКИНО</v>
          </cell>
          <cell r="D214">
            <v>126.4</v>
          </cell>
          <cell r="F214">
            <v>126.4</v>
          </cell>
        </row>
        <row r="215">
          <cell r="A215" t="str">
            <v>6955 СОЧНЫЕ Папа может сос п/о мгс1.5*4_А Останкино</v>
          </cell>
          <cell r="D215">
            <v>3874.55</v>
          </cell>
          <cell r="F215">
            <v>3874.55</v>
          </cell>
        </row>
        <row r="216">
          <cell r="A216" t="str">
            <v>7035 ВЕТЧ.КЛАССИЧЕСКАЯ ПМ п/о 0.35кг 8шт.  ОСТАНКИНО</v>
          </cell>
          <cell r="D216">
            <v>202</v>
          </cell>
          <cell r="F216">
            <v>202</v>
          </cell>
        </row>
        <row r="217">
          <cell r="A217" t="str">
            <v>7038 С ГОВЯДИНОЙ ПМ сос п/о мгс 1.5*4  ОСТАНКИНО</v>
          </cell>
          <cell r="D217">
            <v>57.7</v>
          </cell>
          <cell r="F217">
            <v>57.7</v>
          </cell>
        </row>
        <row r="218">
          <cell r="A218" t="str">
            <v>7040 С ИНДЕЙКОЙ ПМ сос ц/о в/у 1/270 8шт.  ОСТАНКИНО</v>
          </cell>
          <cell r="D218">
            <v>275</v>
          </cell>
          <cell r="F218">
            <v>275</v>
          </cell>
        </row>
        <row r="219">
          <cell r="A219" t="str">
            <v>7045 БЕКОН Папа может с/к с/н в/у 1/250 7 шт ОСТАНКИНО</v>
          </cell>
          <cell r="D219">
            <v>18</v>
          </cell>
          <cell r="F219">
            <v>18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294</v>
          </cell>
          <cell r="F220">
            <v>294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570</v>
          </cell>
          <cell r="F221">
            <v>570</v>
          </cell>
        </row>
        <row r="222">
          <cell r="A222" t="str">
            <v>Балыковая с/к 200 гр. срез "Эликатессе" термоформ.пак.  СПК</v>
          </cell>
          <cell r="D222">
            <v>102</v>
          </cell>
          <cell r="F222">
            <v>102</v>
          </cell>
        </row>
        <row r="223">
          <cell r="A223" t="str">
            <v>БОНУС ДОМАШНИЙ РЕЦЕПТ Коровино 0.5кг 8шт. (6305)</v>
          </cell>
          <cell r="D223">
            <v>17</v>
          </cell>
          <cell r="F223">
            <v>17</v>
          </cell>
        </row>
        <row r="224">
          <cell r="A224" t="str">
            <v>БОНУС ДОМАШНИЙ РЕЦЕПТ Коровино вар п/о (5324)</v>
          </cell>
          <cell r="D224">
            <v>28</v>
          </cell>
          <cell r="F224">
            <v>28</v>
          </cell>
        </row>
        <row r="225">
          <cell r="A225" t="str">
            <v>БОНУС СОЧНЫЕ Папа может сос п/о мгс 1.5*4 (6954)  ОСТАНКИНО</v>
          </cell>
          <cell r="D225">
            <v>346</v>
          </cell>
          <cell r="F225">
            <v>346</v>
          </cell>
        </row>
        <row r="226">
          <cell r="A226" t="str">
            <v>БОНУС СОЧНЫЕ сос п/о мгс 0.41кг_UZ (6087)  ОСТАНКИНО</v>
          </cell>
          <cell r="D226">
            <v>107</v>
          </cell>
          <cell r="F226">
            <v>107</v>
          </cell>
        </row>
        <row r="227">
          <cell r="A227" t="str">
            <v>БОНУС_ 457  Колбаса Молочная ТМ Особый рецепт ВЕС большой батон  ПОКОМ</v>
          </cell>
          <cell r="F227">
            <v>795.45699999999999</v>
          </cell>
        </row>
        <row r="228">
          <cell r="A228" t="str">
            <v>БОНУС_302  Сосиски Сочинки по-баварски,  0.4кг, ТМ Стародворье  ПОКОМ</v>
          </cell>
          <cell r="F228">
            <v>948</v>
          </cell>
        </row>
        <row r="229">
          <cell r="A229" t="str">
            <v>БОНУС_305  Колбаса Сервелат Мясорубский с мелкорубленным окороком в/у  ТМ Стародворье ВЕС   ПОКОМ</v>
          </cell>
          <cell r="F229">
            <v>0.8</v>
          </cell>
        </row>
        <row r="230">
          <cell r="A230" t="str">
            <v>БОНУС_319  Колбаса вареная Филейская ТМ Вязанка ТС Классическая, 0,45 кг. ПОКОМ</v>
          </cell>
          <cell r="F230">
            <v>315</v>
          </cell>
        </row>
        <row r="231">
          <cell r="A231" t="str">
            <v>БОНУС_336  Ветчина Сливушка с индейкой ТМ Вязанка. ВЕС  ПОКОМ</v>
          </cell>
          <cell r="F231">
            <v>286.41899999999998</v>
          </cell>
        </row>
        <row r="232">
          <cell r="A232" t="str">
            <v>БОНУС_Готовые чебупели сочные с мясом ТМ Горячая штучка  0,3кг зам    ПОКОМ</v>
          </cell>
          <cell r="F232">
            <v>655</v>
          </cell>
        </row>
        <row r="233">
          <cell r="A233" t="str">
            <v>БОНУС_Колбаса вареная Филейская ТМ Вязанка. ВЕС  ПОКОМ</v>
          </cell>
          <cell r="F233">
            <v>1.3</v>
          </cell>
        </row>
        <row r="234">
          <cell r="A234" t="str">
            <v>БОНУС_Колбаса Сервелат Филедворский, фиброуз, в/у 0,35 кг срез,  ПОКОМ</v>
          </cell>
          <cell r="F234">
            <v>2</v>
          </cell>
        </row>
        <row r="235">
          <cell r="A235" t="str">
            <v>БОНУС_Сосиски Вязанка Сливочные, Вязанка амицел МГС, 0.45кг, ПОКОМ</v>
          </cell>
          <cell r="F235">
            <v>223</v>
          </cell>
        </row>
        <row r="236">
          <cell r="A236" t="str">
            <v>Бутербродная вареная 0,47 кг шт.  СПК</v>
          </cell>
          <cell r="D236">
            <v>84</v>
          </cell>
          <cell r="F236">
            <v>84</v>
          </cell>
        </row>
        <row r="237">
          <cell r="A237" t="str">
            <v>Вацлавская п/к (черева) 390 гр.шт. термоус.пак  СПК</v>
          </cell>
          <cell r="D237">
            <v>144</v>
          </cell>
          <cell r="F237">
            <v>144</v>
          </cell>
        </row>
        <row r="238">
          <cell r="A238" t="str">
            <v>Готовые бельмеши сочные с мясом ТМ Горячая штучка 0,3кг зам  ПОКОМ</v>
          </cell>
          <cell r="F238">
            <v>185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9</v>
          </cell>
          <cell r="F239">
            <v>450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1221</v>
          </cell>
          <cell r="F240">
            <v>2990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1649</v>
          </cell>
          <cell r="F241">
            <v>3001</v>
          </cell>
        </row>
        <row r="242">
          <cell r="A242" t="str">
            <v>Готовые чебуреки с мясом ТМ Горячая штучка 0,09 кг флоу-пак ПОКОМ</v>
          </cell>
          <cell r="D242">
            <v>1</v>
          </cell>
          <cell r="F242">
            <v>402</v>
          </cell>
        </row>
        <row r="243">
          <cell r="A243" t="str">
            <v>Гуцульская с/к "КолбасГрад" 160 гр.шт. термоус. пак  СПК</v>
          </cell>
          <cell r="D243">
            <v>145</v>
          </cell>
          <cell r="F243">
            <v>145</v>
          </cell>
        </row>
        <row r="244">
          <cell r="A244" t="str">
            <v>Дельгаро с/в "Эликатессе" 140 гр.шт.  СПК</v>
          </cell>
          <cell r="D244">
            <v>125</v>
          </cell>
          <cell r="F244">
            <v>125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223</v>
          </cell>
          <cell r="F245">
            <v>223</v>
          </cell>
        </row>
        <row r="246">
          <cell r="A246" t="str">
            <v>Докторская вареная в/с  СПК</v>
          </cell>
          <cell r="D246">
            <v>6</v>
          </cell>
          <cell r="F246">
            <v>6</v>
          </cell>
        </row>
        <row r="247">
          <cell r="A247" t="str">
            <v>Докторская вареная в/с 0,47 кг шт.  СПК</v>
          </cell>
          <cell r="D247">
            <v>70</v>
          </cell>
          <cell r="F247">
            <v>70</v>
          </cell>
        </row>
        <row r="248">
          <cell r="A248" t="str">
            <v>Докторская вареная термоус.пак. "Высокий вкус"  СПК</v>
          </cell>
          <cell r="D248">
            <v>144</v>
          </cell>
          <cell r="F248">
            <v>144</v>
          </cell>
        </row>
        <row r="249">
          <cell r="A249" t="str">
            <v>ЖАР-ладушки с клубникой и вишней ТМ Стародворье 0,2 кг ПОКОМ</v>
          </cell>
          <cell r="D249">
            <v>3</v>
          </cell>
          <cell r="F249">
            <v>48</v>
          </cell>
        </row>
        <row r="250">
          <cell r="A250" t="str">
            <v>ЖАР-ладушки с мясом 0,2кг ТМ Стародворье  ПОКОМ</v>
          </cell>
          <cell r="D250">
            <v>7</v>
          </cell>
          <cell r="F250">
            <v>342</v>
          </cell>
        </row>
        <row r="251">
          <cell r="A251" t="str">
            <v>ЖАР-ладушки с яблоком и грушей ТМ Стародворье 0,2 кг. ПОКОМ</v>
          </cell>
          <cell r="D251">
            <v>1</v>
          </cell>
          <cell r="F251">
            <v>19</v>
          </cell>
        </row>
        <row r="252">
          <cell r="A252" t="str">
            <v>Карбонад Юбилейный термоус.пак.  СПК</v>
          </cell>
          <cell r="D252">
            <v>29</v>
          </cell>
          <cell r="F252">
            <v>29</v>
          </cell>
        </row>
        <row r="253">
          <cell r="A253" t="str">
            <v>Каша гречневая с говядиной "СПК" ж/б 0,340 кг.шт. термоус. пл. ЧМК  СПК</v>
          </cell>
          <cell r="D253">
            <v>1</v>
          </cell>
          <cell r="F253">
            <v>3</v>
          </cell>
        </row>
        <row r="254">
          <cell r="A254" t="str">
            <v>Каша перловая с говядиной "СПК" ж/б 0,340 кг.шт. термоус. пл. ЧМК СПК</v>
          </cell>
          <cell r="D254">
            <v>1</v>
          </cell>
          <cell r="F254">
            <v>4</v>
          </cell>
        </row>
        <row r="255">
          <cell r="A255" t="str">
            <v>Классическая с/к 80 гр.шт.нар. (лоток с ср.защ.атм.)  СПК</v>
          </cell>
          <cell r="D255">
            <v>24</v>
          </cell>
          <cell r="F255">
            <v>24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873</v>
          </cell>
          <cell r="F256">
            <v>873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870</v>
          </cell>
          <cell r="F257">
            <v>870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113</v>
          </cell>
          <cell r="F258">
            <v>113</v>
          </cell>
        </row>
        <row r="259">
          <cell r="A259" t="str">
            <v>Коньячная с/к 0,10 кг.шт. нарезка (лоток с ср.зад.атм.) "Высокий вкус"  СПК</v>
          </cell>
          <cell r="D259">
            <v>6</v>
          </cell>
          <cell r="F259">
            <v>6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15</v>
          </cell>
          <cell r="F260">
            <v>647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855</v>
          </cell>
          <cell r="F261">
            <v>1749</v>
          </cell>
        </row>
        <row r="262">
          <cell r="A262" t="str">
            <v>Ла Фаворте с/в "Эликатессе" 140 гр.шт.  СПК</v>
          </cell>
          <cell r="D262">
            <v>204</v>
          </cell>
          <cell r="F262">
            <v>204</v>
          </cell>
        </row>
        <row r="263">
          <cell r="A263" t="str">
            <v>Ливерная Печеночная "Просто выгодно" 0,3 кг.шт.  СПК</v>
          </cell>
          <cell r="D263">
            <v>119</v>
          </cell>
          <cell r="F263">
            <v>119</v>
          </cell>
        </row>
        <row r="264">
          <cell r="A264" t="str">
            <v>Любительская вареная термоус.пак. "Высокий вкус"  СПК</v>
          </cell>
          <cell r="D264">
            <v>123.8</v>
          </cell>
          <cell r="F264">
            <v>125.678</v>
          </cell>
        </row>
        <row r="265">
          <cell r="A265" t="str">
            <v>Мини-пицца Владимирский стандарт с ветчиной и грибами 0,25кг ТМ Владимирский стандарт  ПОКОМ</v>
          </cell>
          <cell r="F265">
            <v>17</v>
          </cell>
        </row>
        <row r="266">
          <cell r="A266" t="str">
            <v>Мини-пицца с ветчиной и сыром 0,3кг ТМ Зареченские  ПОКОМ</v>
          </cell>
          <cell r="F266">
            <v>16</v>
          </cell>
        </row>
        <row r="267">
          <cell r="A267" t="str">
            <v>Мини-сосиски в тесте 0,3кг ТМ Зареченские  ПОКОМ</v>
          </cell>
          <cell r="F267">
            <v>11</v>
          </cell>
        </row>
        <row r="268">
          <cell r="A268" t="str">
            <v>Мини-сосиски в тесте 3,7кг ВЕС заморож. ТМ Зареченские  ПОКОМ</v>
          </cell>
          <cell r="F268">
            <v>195.40100000000001</v>
          </cell>
        </row>
        <row r="269">
          <cell r="A269" t="str">
            <v>Мини-чебуречки с мясом ВЕС 5,5кг ТМ Зареченские  ПОКОМ</v>
          </cell>
          <cell r="F269">
            <v>125</v>
          </cell>
        </row>
        <row r="270">
          <cell r="A270" t="str">
            <v>Мини-шарики с курочкой и сыром ТМ Зареченские ВЕС  ПОКОМ</v>
          </cell>
          <cell r="F270">
            <v>126.1</v>
          </cell>
        </row>
        <row r="271">
          <cell r="A271" t="str">
            <v>Мусульманская вареная "Просто выгодно"  СПК</v>
          </cell>
          <cell r="D271">
            <v>4</v>
          </cell>
          <cell r="F271">
            <v>4</v>
          </cell>
        </row>
        <row r="272">
          <cell r="A272" t="str">
            <v>Наггетсы из печи 0,25кг ТМ Вязанка ТС Няняггетсы Сливушки замор.  ПОКОМ</v>
          </cell>
          <cell r="D272">
            <v>24</v>
          </cell>
          <cell r="F272">
            <v>3023</v>
          </cell>
        </row>
        <row r="273">
          <cell r="A273" t="str">
            <v>Наггетсы Нагетосы Сочная курочка ТМ Горячая штучка 0,25 кг зам  ПОКОМ</v>
          </cell>
          <cell r="D273">
            <v>20</v>
          </cell>
          <cell r="F273">
            <v>1605</v>
          </cell>
        </row>
        <row r="274">
          <cell r="A274" t="str">
            <v>Наггетсы с индейкой 0,25кг ТМ Вязанка ТС Няняггетсы Сливушки НД2 замор.  ПОКОМ</v>
          </cell>
          <cell r="D274">
            <v>14</v>
          </cell>
          <cell r="F274">
            <v>2529</v>
          </cell>
        </row>
        <row r="275">
          <cell r="A275" t="str">
            <v>Наггетсы с куриным филе и сыром ТМ Вязанка 0,25 кг ПОКОМ</v>
          </cell>
          <cell r="D275">
            <v>11</v>
          </cell>
          <cell r="F275">
            <v>771</v>
          </cell>
        </row>
        <row r="276">
          <cell r="A276" t="str">
            <v>Наггетсы Хрустящие 0,3кг ТМ Зареченские  ПОКОМ</v>
          </cell>
          <cell r="F276">
            <v>144</v>
          </cell>
        </row>
        <row r="277">
          <cell r="A277" t="str">
            <v>Наггетсы Хрустящие ТМ Зареченские. ВЕС ПОКОМ</v>
          </cell>
          <cell r="D277">
            <v>6</v>
          </cell>
          <cell r="F277">
            <v>756</v>
          </cell>
        </row>
        <row r="278">
          <cell r="A278" t="str">
            <v>Новосибирская с/к 0,10 кг.шт. нарезка (лоток с ср.защ.атм.) "Высокий вкус"  СПК</v>
          </cell>
          <cell r="D278">
            <v>5</v>
          </cell>
          <cell r="F278">
            <v>5</v>
          </cell>
        </row>
        <row r="279">
          <cell r="A279" t="str">
            <v>Оригинальная с перцем с/к  СПК</v>
          </cell>
          <cell r="D279">
            <v>93.85</v>
          </cell>
          <cell r="F279">
            <v>93.85</v>
          </cell>
        </row>
        <row r="280">
          <cell r="A280" t="str">
            <v>Особая вареная  СПК</v>
          </cell>
          <cell r="D280">
            <v>6.5</v>
          </cell>
          <cell r="F280">
            <v>6.5</v>
          </cell>
        </row>
        <row r="281">
          <cell r="A281" t="str">
            <v>Паштет печеночный 140 гр.шт.  СПК</v>
          </cell>
          <cell r="D281">
            <v>84</v>
          </cell>
          <cell r="F281">
            <v>88</v>
          </cell>
        </row>
        <row r="282">
          <cell r="A282" t="str">
            <v>Пекерсы с индейкой в сливочном соусе ТМ Горячая штучка 0,25 кг зам  ПОКОМ</v>
          </cell>
          <cell r="F282">
            <v>167</v>
          </cell>
        </row>
        <row r="283">
          <cell r="A283" t="str">
            <v>Пельмени Grandmeni со сливочным маслом Горячая штучка 0,75 кг ПОКОМ</v>
          </cell>
          <cell r="F283">
            <v>204</v>
          </cell>
        </row>
        <row r="284">
          <cell r="A284" t="str">
            <v>Пельмени Бигбули #МЕГАВКУСИЩЕ с сочной грудинкой 0,9 кг  ПОКОМ</v>
          </cell>
          <cell r="F284">
            <v>8</v>
          </cell>
        </row>
        <row r="285">
          <cell r="A285" t="str">
            <v>Пельмени Бигбули #МЕГАВКУСИЩЕ с сочной грудинкой ТМ Горячая штучка 0,4 кг. ПОКОМ</v>
          </cell>
          <cell r="D285">
            <v>4</v>
          </cell>
          <cell r="F285">
            <v>40</v>
          </cell>
        </row>
        <row r="286">
          <cell r="A286" t="str">
            <v>Пельмени Бигбули #МЕГАВКУСИЩЕ с сочной грудинкой ТМ Горячая штучка 0,7 кг. ПОКОМ</v>
          </cell>
          <cell r="D286">
            <v>4</v>
          </cell>
          <cell r="F286">
            <v>704</v>
          </cell>
        </row>
        <row r="287">
          <cell r="A287" t="str">
            <v>Пельмени Бигбули с мясом ТМ Горячая штучка. флоу-пак сфера 0,4 кг. ПОКОМ</v>
          </cell>
          <cell r="D287">
            <v>6</v>
          </cell>
          <cell r="F287">
            <v>128</v>
          </cell>
        </row>
        <row r="288">
          <cell r="A288" t="str">
            <v>Пельмени Бигбули с мясом ТМ Горячая штучка. флоу-пак сфера 0,7 кг ПОКОМ</v>
          </cell>
          <cell r="D288">
            <v>1606</v>
          </cell>
          <cell r="F288">
            <v>2113</v>
          </cell>
        </row>
        <row r="289">
          <cell r="A289" t="str">
            <v>Пельмени Бигбули с мясом, Горячая штучка 0,43кг  ПОКОМ</v>
          </cell>
          <cell r="F289">
            <v>1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F290">
            <v>58</v>
          </cell>
        </row>
        <row r="291">
          <cell r="A291" t="str">
            <v>Пельмени Бигбули со сливочным маслом ТМ Горячая штучка, флоу-пак сфера 0,4. ПОКОМ</v>
          </cell>
          <cell r="D291">
            <v>12</v>
          </cell>
          <cell r="F291">
            <v>109</v>
          </cell>
        </row>
        <row r="292">
          <cell r="A292" t="str">
            <v>Пельмени Бигбули со сливочным маслом ТМ Горячая штучка, флоу-пак сфера 0,7. ПОКОМ</v>
          </cell>
          <cell r="D292">
            <v>11</v>
          </cell>
          <cell r="F292">
            <v>534</v>
          </cell>
        </row>
        <row r="293">
          <cell r="A293" t="str">
            <v>Пельмени Бульмени по-сибирски с говядиной и свининой ТМ Горячая штучка 0,8 кг ПОКОМ</v>
          </cell>
          <cell r="D293">
            <v>4</v>
          </cell>
          <cell r="F293">
            <v>558</v>
          </cell>
        </row>
        <row r="294">
          <cell r="A294" t="str">
            <v>Пельмени Бульмени с говядиной и свининой Наваристые 2,7кг Горячая штучка ВЕС  ПОКОМ</v>
          </cell>
          <cell r="F294">
            <v>171.102</v>
          </cell>
        </row>
        <row r="295">
          <cell r="A295" t="str">
            <v>Пельмени Бульмени с говядиной и свининой Наваристые 5кг Горячая штучка ВЕС  ПОКОМ</v>
          </cell>
          <cell r="D295">
            <v>15</v>
          </cell>
          <cell r="F295">
            <v>1082.4000000000001</v>
          </cell>
        </row>
        <row r="296">
          <cell r="A296" t="str">
            <v>Пельмени Бульмени с говядиной и свининой ТМ Горячая штучка. флоу-пак сфера 0,4 кг ПОКОМ</v>
          </cell>
          <cell r="D296">
            <v>19</v>
          </cell>
          <cell r="F296">
            <v>911</v>
          </cell>
        </row>
        <row r="297">
          <cell r="A297" t="str">
            <v>Пельмени Бульмени с говядиной и свининой ТМ Горячая штучка. флоу-пак сфера 0,7 кг ПОКОМ</v>
          </cell>
          <cell r="D297">
            <v>1626</v>
          </cell>
          <cell r="F297">
            <v>3794</v>
          </cell>
        </row>
        <row r="298">
          <cell r="A298" t="str">
            <v>Пельмени Бульмени со сливочным маслом Горячая штучка 0,9 кг  ПОКОМ</v>
          </cell>
          <cell r="F298">
            <v>2</v>
          </cell>
        </row>
        <row r="299">
          <cell r="A299" t="str">
            <v>Пельмени Бульмени со сливочным маслом ТМ Горячая шт. 0,43 кг  ПОКОМ</v>
          </cell>
          <cell r="F299">
            <v>3</v>
          </cell>
        </row>
        <row r="300">
          <cell r="A300" t="str">
            <v>Пельмени Бульмени со сливочным маслом ТМ Горячая штучка. флоу-пак сфера 0,4 кг. ПОКОМ</v>
          </cell>
          <cell r="D300">
            <v>19</v>
          </cell>
          <cell r="F300">
            <v>1117</v>
          </cell>
        </row>
        <row r="301">
          <cell r="A301" t="str">
            <v>Пельмени Бульмени со сливочным маслом ТМ Горячая штучка.флоу-пак сфера 0,7 кг. ПОКОМ</v>
          </cell>
          <cell r="D301">
            <v>1627</v>
          </cell>
          <cell r="F301">
            <v>4700</v>
          </cell>
        </row>
        <row r="302">
          <cell r="A302" t="str">
            <v>Пельмени Домашние с говядиной и свининой 0,7кг, сфера ТМ Зареченские  ПОКОМ</v>
          </cell>
          <cell r="F302">
            <v>15</v>
          </cell>
        </row>
        <row r="303">
          <cell r="A303" t="str">
            <v>Пельмени Домашние со сливочным маслом 0,7кг, сфера ТМ Зареченские  ПОКОМ</v>
          </cell>
          <cell r="F303">
            <v>20</v>
          </cell>
        </row>
        <row r="304">
          <cell r="A304" t="str">
            <v>Пельмени Медвежьи ушки с фермерскими сливками 0,7кг  ПОКОМ</v>
          </cell>
          <cell r="D304">
            <v>9</v>
          </cell>
          <cell r="F304">
            <v>157</v>
          </cell>
        </row>
        <row r="305">
          <cell r="A305" t="str">
            <v>Пельмени Медвежьи ушки с фермерской свининой и говядиной Малые 0,7кг  ПОКОМ</v>
          </cell>
          <cell r="D305">
            <v>13</v>
          </cell>
          <cell r="F305">
            <v>363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D306">
            <v>14</v>
          </cell>
          <cell r="F306">
            <v>98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19</v>
          </cell>
          <cell r="F307">
            <v>1464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D308">
            <v>4</v>
          </cell>
          <cell r="F308">
            <v>302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345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F310">
            <v>477</v>
          </cell>
        </row>
        <row r="311">
          <cell r="A311" t="str">
            <v>Пельмени Сочные сфера 0,8 кг ТМ Стародворье  ПОКОМ</v>
          </cell>
          <cell r="D311">
            <v>3</v>
          </cell>
          <cell r="F311">
            <v>186</v>
          </cell>
        </row>
        <row r="312">
          <cell r="A312" t="str">
            <v>Пельмени Сочные сфера 0,9 кг ТМ Стародворье ПОКОМ</v>
          </cell>
          <cell r="F312">
            <v>3</v>
          </cell>
        </row>
        <row r="313">
          <cell r="A313" t="str">
            <v>Пельмени Татарские 0,4кг ТМ Особый рецепт  ПОКОМ</v>
          </cell>
          <cell r="F313">
            <v>103</v>
          </cell>
        </row>
        <row r="314">
          <cell r="A314" t="str">
            <v>Пипперони с/к "Эликатессе" 0,10 кг.шт.  СПК</v>
          </cell>
          <cell r="D314">
            <v>18</v>
          </cell>
          <cell r="F314">
            <v>18</v>
          </cell>
        </row>
        <row r="315">
          <cell r="A315" t="str">
            <v>Пирожки с мясом 3,7кг ВЕС ТМ Зареченские  ПОКОМ</v>
          </cell>
          <cell r="F315">
            <v>196.1</v>
          </cell>
        </row>
        <row r="316">
          <cell r="A316" t="str">
            <v>Пирожки с яблоком и грушей ВЕС ТМ Зареченские  ПОКОМ</v>
          </cell>
          <cell r="F316">
            <v>10.401</v>
          </cell>
        </row>
        <row r="317">
          <cell r="A317" t="str">
            <v>Плавленый сыр "Шоколадный" 30% 180 гр ТМ "ПАПА МОЖЕТ"  ОСТАНКИНО</v>
          </cell>
          <cell r="D317">
            <v>20</v>
          </cell>
          <cell r="F317">
            <v>20</v>
          </cell>
        </row>
        <row r="318">
          <cell r="A318" t="str">
            <v>Плавленый Сыр 45% "С ветчиной" СТМ "ПапаМожет" 180гр  ОСТАНКИНО</v>
          </cell>
          <cell r="D318">
            <v>43</v>
          </cell>
          <cell r="F318">
            <v>43</v>
          </cell>
        </row>
        <row r="319">
          <cell r="A319" t="str">
            <v>Плавленый Сыр 45% "С грибами" СТМ "ПапаМожет 180гр  ОСТАНКИНО</v>
          </cell>
          <cell r="D319">
            <v>35</v>
          </cell>
          <cell r="F319">
            <v>35</v>
          </cell>
        </row>
        <row r="320">
          <cell r="A320" t="str">
            <v>Покровская вареная 0,47 кг шт.  СПК</v>
          </cell>
          <cell r="D320">
            <v>21</v>
          </cell>
          <cell r="F320">
            <v>21</v>
          </cell>
        </row>
        <row r="321">
          <cell r="A321" t="str">
            <v>Продукт колбасный с сыром копченый Коровино 400 гр  ОСТАНКИНО</v>
          </cell>
          <cell r="D321">
            <v>11</v>
          </cell>
          <cell r="F321">
            <v>11</v>
          </cell>
        </row>
        <row r="322">
          <cell r="A322" t="str">
            <v>Ричеза с/к 230 гр.шт.  СПК</v>
          </cell>
          <cell r="D322">
            <v>138</v>
          </cell>
          <cell r="F322">
            <v>138</v>
          </cell>
        </row>
        <row r="323">
          <cell r="A323" t="str">
            <v>Российский сливочный 45% ТМ Папа Может, брус (2шт)  ОСТАНКИНО</v>
          </cell>
          <cell r="D323">
            <v>47.9</v>
          </cell>
          <cell r="F323">
            <v>47.9</v>
          </cell>
        </row>
        <row r="324">
          <cell r="A324" t="str">
            <v>Сальчетти с/к 230 гр.шт.  СПК</v>
          </cell>
          <cell r="D324">
            <v>223</v>
          </cell>
          <cell r="F324">
            <v>223</v>
          </cell>
        </row>
        <row r="325">
          <cell r="A325" t="str">
            <v>Сальчичон с/к 200 гр. срез "Эликатессе" термоформ.пак.  СПК</v>
          </cell>
          <cell r="D325">
            <v>35</v>
          </cell>
          <cell r="F325">
            <v>35</v>
          </cell>
        </row>
        <row r="326">
          <cell r="A326" t="str">
            <v>Салями с перчиком с/к "КолбасГрад" 160 гр.шт. термоус. пак.  СПК</v>
          </cell>
          <cell r="D326">
            <v>160</v>
          </cell>
          <cell r="F326">
            <v>160</v>
          </cell>
        </row>
        <row r="327">
          <cell r="A327" t="str">
            <v>Салями с/к 100 гр.шт.нар. (лоток с ср.защ.атм.)  СПК</v>
          </cell>
          <cell r="D327">
            <v>40</v>
          </cell>
          <cell r="F327">
            <v>40</v>
          </cell>
        </row>
        <row r="328">
          <cell r="A328" t="str">
            <v>Салями Трюфель с/в "Эликатессе" 0,16 кг.шт.  СПК</v>
          </cell>
          <cell r="D328">
            <v>190</v>
          </cell>
          <cell r="F328">
            <v>190</v>
          </cell>
        </row>
        <row r="329">
          <cell r="A329" t="str">
            <v>Сардельки "Докторские" (черева) ( в ср.защ.атм.) 1.0 кг. "Высокий вкус"  СПК</v>
          </cell>
          <cell r="D329">
            <v>174</v>
          </cell>
          <cell r="F329">
            <v>174</v>
          </cell>
        </row>
        <row r="330">
          <cell r="A330" t="str">
            <v>Сардельки "Необыкновенные" (в ср.защ.атм.)  СПК</v>
          </cell>
          <cell r="D330">
            <v>5</v>
          </cell>
          <cell r="F330">
            <v>5</v>
          </cell>
        </row>
        <row r="331">
          <cell r="A331" t="str">
            <v>Сардельки Докторские (черева) 400 гр.шт. (лоток с ср.защ.атм.) "Высокий вкус"  СПК</v>
          </cell>
          <cell r="D331">
            <v>10</v>
          </cell>
          <cell r="F331">
            <v>10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41</v>
          </cell>
          <cell r="F332">
            <v>41</v>
          </cell>
        </row>
        <row r="333">
          <cell r="A333" t="str">
            <v>Семейная с чесночком Экстра вареная  СПК</v>
          </cell>
          <cell r="D333">
            <v>6</v>
          </cell>
          <cell r="F333">
            <v>6</v>
          </cell>
        </row>
        <row r="334">
          <cell r="A334" t="str">
            <v>Сервелат Европейский в/к, в/с 0,38 кг.шт.термофор.пак  СПК</v>
          </cell>
          <cell r="D334">
            <v>8</v>
          </cell>
          <cell r="F334">
            <v>8</v>
          </cell>
        </row>
        <row r="335">
          <cell r="A335" t="str">
            <v>Сервелат Коньячный в/к 0,38 кг.шт термофор.пак  СПК</v>
          </cell>
          <cell r="D335">
            <v>59</v>
          </cell>
          <cell r="F335">
            <v>60</v>
          </cell>
        </row>
        <row r="336">
          <cell r="A336" t="str">
            <v>Сервелат мелкозернистый в/к 0,5 кг.шт. термоус.пак. "Высокий вкус"  СПК</v>
          </cell>
          <cell r="D336">
            <v>111</v>
          </cell>
          <cell r="F336">
            <v>115</v>
          </cell>
        </row>
        <row r="337">
          <cell r="A337" t="str">
            <v>Сервелат Финский в/к 0,38 кг.шт. термофор.пак.  СПК</v>
          </cell>
          <cell r="D337">
            <v>65</v>
          </cell>
          <cell r="F337">
            <v>65</v>
          </cell>
        </row>
        <row r="338">
          <cell r="A338" t="str">
            <v>Сервелат Фирменный в/к 0,10 кг.шт. нарезка (лоток с ср.защ.атм.)  СПК</v>
          </cell>
          <cell r="D338">
            <v>103</v>
          </cell>
          <cell r="F338">
            <v>103</v>
          </cell>
        </row>
        <row r="339">
          <cell r="A339" t="str">
            <v>Сервелат Фирменный в/к 0,38 кг.шт. термофор.пак.  СПК</v>
          </cell>
          <cell r="D339">
            <v>1</v>
          </cell>
          <cell r="F339">
            <v>1</v>
          </cell>
        </row>
        <row r="340">
          <cell r="A340" t="str">
            <v>Сибирская особая с/к 0,10 кг.шт. нарезка (лоток с ср.защ.атм.)  СПК</v>
          </cell>
          <cell r="D340">
            <v>252</v>
          </cell>
          <cell r="F340">
            <v>252</v>
          </cell>
        </row>
        <row r="341">
          <cell r="A341" t="str">
            <v>Сибирская особая с/к 0,235 кг шт.  СПК</v>
          </cell>
          <cell r="D341">
            <v>188</v>
          </cell>
          <cell r="F341">
            <v>188</v>
          </cell>
        </row>
        <row r="342">
          <cell r="A342" t="str">
            <v>Сливочный со вкусом топл. молока 45% тм Папа Может. брус (2шт)  ОСТАНКИНО</v>
          </cell>
          <cell r="D342">
            <v>54.5</v>
          </cell>
          <cell r="F342">
            <v>54.5</v>
          </cell>
        </row>
        <row r="343">
          <cell r="A343" t="str">
            <v>Сосиски "Баварские" 0,36 кг.шт. вак.упак.  СПК</v>
          </cell>
          <cell r="D343">
            <v>19</v>
          </cell>
          <cell r="F343">
            <v>19</v>
          </cell>
        </row>
        <row r="344">
          <cell r="A344" t="str">
            <v>Сосиски "БОЛЬШАЯ SOSиска" (в ср.защ.атм.) 1,0 кг  СПК</v>
          </cell>
          <cell r="D344">
            <v>5.18</v>
          </cell>
          <cell r="F344">
            <v>5.18</v>
          </cell>
        </row>
        <row r="345">
          <cell r="A345" t="str">
            <v>Сосиски "Молочные" 0,36 кг.шт. вак.упак.  СПК</v>
          </cell>
          <cell r="D345">
            <v>5</v>
          </cell>
          <cell r="F345">
            <v>5</v>
          </cell>
        </row>
        <row r="346">
          <cell r="A346" t="str">
            <v>Сосиски Мини (коллаген) (лоток с ср.защ.атм.) (для ХОРЕКА)  СПК</v>
          </cell>
          <cell r="D346">
            <v>8</v>
          </cell>
          <cell r="F346">
            <v>8</v>
          </cell>
        </row>
        <row r="347">
          <cell r="A347" t="str">
            <v>Сосиски Мусульманские "Просто выгодно" (в ср.защ.атм.)  СПК</v>
          </cell>
          <cell r="D347">
            <v>18</v>
          </cell>
          <cell r="F347">
            <v>18</v>
          </cell>
        </row>
        <row r="348">
          <cell r="A348" t="str">
            <v>Сосиски Хот-дог подкопченные (лоток с ср.защ.атм.)  СПК</v>
          </cell>
          <cell r="D348">
            <v>11</v>
          </cell>
          <cell r="F348">
            <v>11</v>
          </cell>
        </row>
        <row r="349">
          <cell r="A349" t="str">
            <v>Сочный мегачебурек ТМ Зареченские ВЕС ПОКОМ</v>
          </cell>
          <cell r="D349">
            <v>2.2000000000000002</v>
          </cell>
          <cell r="F349">
            <v>198.28</v>
          </cell>
        </row>
        <row r="350">
          <cell r="A350" t="str">
            <v>Сыр "Пармезан" 40% кусок 180 гр  ОСТАНКИНО</v>
          </cell>
          <cell r="D350">
            <v>113</v>
          </cell>
          <cell r="F350">
            <v>113</v>
          </cell>
        </row>
        <row r="351">
          <cell r="A351" t="str">
            <v>Сыр Боккончини копченый 40% 100 гр.  ОСТАНКИНО</v>
          </cell>
          <cell r="D351">
            <v>111</v>
          </cell>
          <cell r="F351">
            <v>111</v>
          </cell>
        </row>
        <row r="352">
          <cell r="A352" t="str">
            <v>Сыр колбасный копченый Папа Может 400 гр  ОСТАНКИНО</v>
          </cell>
          <cell r="D352">
            <v>21</v>
          </cell>
          <cell r="F352">
            <v>21</v>
          </cell>
        </row>
        <row r="353">
          <cell r="A353" t="str">
            <v>Сыр Останкино "Алтайский Gold" 50% вес  ОСТАНКИНО</v>
          </cell>
          <cell r="D353">
            <v>2.4</v>
          </cell>
          <cell r="F353">
            <v>2.4</v>
          </cell>
        </row>
        <row r="354">
          <cell r="A354" t="str">
            <v>Сыр ПАПА МОЖЕТ "Гауда Голд" 45% 180 г  ОСТАНКИНО</v>
          </cell>
          <cell r="D354">
            <v>409</v>
          </cell>
          <cell r="F354">
            <v>409</v>
          </cell>
        </row>
        <row r="355">
          <cell r="A355" t="str">
            <v>Сыр ПАПА МОЖЕТ "Голландский традиционный" 45% 180 г  ОСТАНКИНО</v>
          </cell>
          <cell r="D355">
            <v>797</v>
          </cell>
          <cell r="F355">
            <v>797</v>
          </cell>
        </row>
        <row r="356">
          <cell r="A356" t="str">
            <v>Сыр ПАПА МОЖЕТ "Министерский" 180гр, 45 %  ОСТАНКИНО</v>
          </cell>
          <cell r="D356">
            <v>126</v>
          </cell>
          <cell r="F356">
            <v>126</v>
          </cell>
        </row>
        <row r="357">
          <cell r="A357" t="str">
            <v>Сыр ПАПА МОЖЕТ "Папин завтрак" 180гр, 45 %  ОСТАНКИНО</v>
          </cell>
          <cell r="D357">
            <v>79</v>
          </cell>
          <cell r="F357">
            <v>79</v>
          </cell>
        </row>
        <row r="358">
          <cell r="A358" t="str">
            <v>Сыр ПАПА МОЖЕТ "Российский традиционный" 45% 180 г  ОСТАНКИНО</v>
          </cell>
          <cell r="D358">
            <v>832</v>
          </cell>
          <cell r="F358">
            <v>832</v>
          </cell>
        </row>
        <row r="359">
          <cell r="A359" t="str">
            <v>Сыр Папа Может "Российский традиционный" ВЕС брусок массовая доля жира 50%  ОСТАНКИНО</v>
          </cell>
          <cell r="D359">
            <v>54.6</v>
          </cell>
          <cell r="F359">
            <v>54.6</v>
          </cell>
        </row>
        <row r="360">
          <cell r="A360" t="str">
            <v>Сыр ПАПА МОЖЕТ "Тильзитер" 45% 180 г  ОСТАНКИНО</v>
          </cell>
          <cell r="D360">
            <v>309</v>
          </cell>
          <cell r="F360">
            <v>309</v>
          </cell>
        </row>
        <row r="361">
          <cell r="A361" t="str">
            <v>Сыр Папа Может "Тильзитер", 45% брусок ВЕС   ОСТАНКИНО</v>
          </cell>
          <cell r="D361">
            <v>21.76</v>
          </cell>
          <cell r="F361">
            <v>21.76</v>
          </cell>
        </row>
        <row r="362">
          <cell r="A362" t="str">
            <v>Сыр плавленый Сливочный ж 45 % 180г ТМ Папа Может (16шт) ОСТАНКИНО</v>
          </cell>
          <cell r="D362">
            <v>88</v>
          </cell>
          <cell r="F362">
            <v>88</v>
          </cell>
        </row>
        <row r="363">
          <cell r="A363" t="str">
            <v>Сыр полутвердый "Гауда", 45%, ВЕС брус из блока 1/5  ОСТАНКИНО</v>
          </cell>
          <cell r="D363">
            <v>22.1</v>
          </cell>
          <cell r="F363">
            <v>22.1</v>
          </cell>
        </row>
        <row r="364">
          <cell r="A364" t="str">
            <v>Сыр полутвердый "Голландский" 45%, брус ВЕС  ОСТАНКИНО</v>
          </cell>
          <cell r="D364">
            <v>38.4</v>
          </cell>
          <cell r="F364">
            <v>38.4</v>
          </cell>
        </row>
        <row r="365">
          <cell r="A365" t="str">
            <v>Сыр рассольный жирный Чечил 45% 100 гр  ОСТАНКИНО</v>
          </cell>
          <cell r="D365">
            <v>1</v>
          </cell>
          <cell r="F365">
            <v>1</v>
          </cell>
        </row>
        <row r="366">
          <cell r="A366" t="str">
            <v>Сыр рассольный жирный Чечил копченый 45% 100 гр  ОСТАНКИНО</v>
          </cell>
          <cell r="D366">
            <v>2</v>
          </cell>
          <cell r="F366">
            <v>2</v>
          </cell>
        </row>
        <row r="367">
          <cell r="A367" t="str">
            <v>Сыр Скаморца свежий 40% 100 гр.  ОСТАНКИНО</v>
          </cell>
          <cell r="D367">
            <v>143</v>
          </cell>
          <cell r="F367">
            <v>143</v>
          </cell>
        </row>
        <row r="368">
          <cell r="A368" t="str">
            <v>Сыр творожный с зеленью 60% Папа может 140 гр.  ОСТАНКИНО</v>
          </cell>
          <cell r="D368">
            <v>62</v>
          </cell>
          <cell r="F368">
            <v>62</v>
          </cell>
        </row>
        <row r="369">
          <cell r="A369" t="str">
            <v>Сыр Чечил копченый 43% 100г/6шт ТМ Папа Может  ОСТАНКИНО</v>
          </cell>
          <cell r="D369">
            <v>170</v>
          </cell>
          <cell r="F369">
            <v>170</v>
          </cell>
        </row>
        <row r="370">
          <cell r="A370" t="str">
            <v>Сыр Чечил свежий 45% 100г/6шт ТМ Папа Может  ОСТАНКИНО</v>
          </cell>
          <cell r="D370">
            <v>178</v>
          </cell>
          <cell r="F370">
            <v>178</v>
          </cell>
        </row>
        <row r="371">
          <cell r="A371" t="str">
            <v>Сыч/Прод Коровино Российский 50% 200г СЗМЖ  ОСТАНКИНО</v>
          </cell>
          <cell r="D371">
            <v>234</v>
          </cell>
          <cell r="F371">
            <v>234</v>
          </cell>
        </row>
        <row r="372">
          <cell r="A372" t="str">
            <v>Сыч/Прод Коровино Российский Оригин 50% ВЕС (5 кг)  ОСТАНКИНО</v>
          </cell>
          <cell r="D372">
            <v>201</v>
          </cell>
          <cell r="F372">
            <v>201</v>
          </cell>
        </row>
        <row r="373">
          <cell r="A373" t="str">
            <v>Сыч/Прод Коровино Тильзитер 50% 200г СЗМЖ  ОСТАНКИНО</v>
          </cell>
          <cell r="D373">
            <v>132</v>
          </cell>
          <cell r="F373">
            <v>132</v>
          </cell>
        </row>
        <row r="374">
          <cell r="A374" t="str">
            <v>Сыч/Прод Коровино Тильзитер Оригин 50% ВЕС (5 кг брус) СЗМЖ  ОСТАНКИНО</v>
          </cell>
          <cell r="D374">
            <v>195.8</v>
          </cell>
          <cell r="F374">
            <v>195.8</v>
          </cell>
        </row>
        <row r="375">
          <cell r="A375" t="str">
            <v>Творожный Сыр 60% Сливочный  СТМ "ПапаМожет" - 140гр  ОСТАНКИНО</v>
          </cell>
          <cell r="D375">
            <v>364</v>
          </cell>
          <cell r="F375">
            <v>364</v>
          </cell>
        </row>
        <row r="376">
          <cell r="A376" t="str">
            <v>Торо Неро с/в "Эликатессе" 140 гр.шт.  СПК</v>
          </cell>
          <cell r="D376">
            <v>122</v>
          </cell>
          <cell r="F376">
            <v>122</v>
          </cell>
        </row>
        <row r="377">
          <cell r="A377" t="str">
            <v>Уши свиные копченые к пиву 0,15кг нар. д/ф шт.  СПК</v>
          </cell>
          <cell r="D377">
            <v>16</v>
          </cell>
          <cell r="F377">
            <v>16</v>
          </cell>
        </row>
        <row r="378">
          <cell r="A378" t="str">
            <v>Фестивальная пора с/к 100 гр.шт.нар. (лоток с ср.защ.атм.)  СПК</v>
          </cell>
          <cell r="D378">
            <v>171</v>
          </cell>
          <cell r="F378">
            <v>171</v>
          </cell>
        </row>
        <row r="379">
          <cell r="A379" t="str">
            <v>Фестивальная пора с/к 235 гр.шт.  СПК</v>
          </cell>
          <cell r="D379">
            <v>339</v>
          </cell>
          <cell r="F379">
            <v>339</v>
          </cell>
        </row>
        <row r="380">
          <cell r="A380" t="str">
            <v>Фестивальная пора с/к термоус.пак  СПК</v>
          </cell>
          <cell r="D380">
            <v>50.6</v>
          </cell>
          <cell r="F380">
            <v>50.6</v>
          </cell>
        </row>
        <row r="381">
          <cell r="A381" t="str">
            <v>Фирменная с/к 200 гр. срез "Эликатессе" термоформ.пак.  СПК</v>
          </cell>
          <cell r="D381">
            <v>156</v>
          </cell>
          <cell r="F381">
            <v>156</v>
          </cell>
        </row>
        <row r="382">
          <cell r="A382" t="str">
            <v>Фуэт с/в "Эликатессе" 160 гр.шт.  СПК</v>
          </cell>
          <cell r="D382">
            <v>237</v>
          </cell>
          <cell r="F382">
            <v>237</v>
          </cell>
        </row>
        <row r="383">
          <cell r="A383" t="str">
            <v>Хинкали Классические ТМ Зареченские ВЕС ПОКОМ</v>
          </cell>
          <cell r="F383">
            <v>95</v>
          </cell>
        </row>
        <row r="384">
          <cell r="A384" t="str">
            <v>Хот-догстер ТМ Горячая штучка ТС Хот-Догстер флоу-пак 0,09 кг. ПОКОМ</v>
          </cell>
          <cell r="D384">
            <v>5</v>
          </cell>
          <cell r="F384">
            <v>537</v>
          </cell>
        </row>
        <row r="385">
          <cell r="A385" t="str">
            <v>Хотстеры с сыром 0,25кг ТМ Горячая штучка  ПОКОМ</v>
          </cell>
          <cell r="D385">
            <v>17</v>
          </cell>
          <cell r="F385">
            <v>557</v>
          </cell>
        </row>
        <row r="386">
          <cell r="A386" t="str">
            <v>Хотстеры ТМ Горячая штучка ТС Хотстеры 0,25 кг зам  ПОКОМ</v>
          </cell>
          <cell r="D386">
            <v>1219</v>
          </cell>
          <cell r="F386">
            <v>2943</v>
          </cell>
        </row>
        <row r="387">
          <cell r="A387" t="str">
            <v>Хрустипай с ветчиной и сыром ТМ Горячая штучка флоу-пак 0,07 кг. ПОКОМ</v>
          </cell>
          <cell r="F387">
            <v>415</v>
          </cell>
        </row>
        <row r="388">
          <cell r="A388" t="str">
            <v>Хрустящие крылышки острые к пиву ТМ Горячая штучка 0,3кг зам  ПОКОМ</v>
          </cell>
          <cell r="D388">
            <v>10</v>
          </cell>
          <cell r="F388">
            <v>503</v>
          </cell>
        </row>
        <row r="389">
          <cell r="A389" t="str">
            <v>Хрустящие крылышки ТМ Горячая штучка 0,3 кг зам  ПОКОМ</v>
          </cell>
          <cell r="D389">
            <v>10</v>
          </cell>
          <cell r="F389">
            <v>656</v>
          </cell>
        </row>
        <row r="390">
          <cell r="A390" t="str">
            <v>Чебупай сладкая клубника 0,2кг ТМ Горячая штучка  ПОКОМ</v>
          </cell>
          <cell r="F390">
            <v>47</v>
          </cell>
        </row>
        <row r="391">
          <cell r="A391" t="str">
            <v>Чебупели Foodgital 0,25кг ТМ Горячая штучка  ПОКОМ</v>
          </cell>
          <cell r="F391">
            <v>19</v>
          </cell>
        </row>
        <row r="392">
          <cell r="A392" t="str">
            <v>Чебупели Курочка гриль ТМ Горячая штучка, 0,3 кг зам  ПОКОМ</v>
          </cell>
          <cell r="D392">
            <v>1</v>
          </cell>
          <cell r="F392">
            <v>233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1467</v>
          </cell>
          <cell r="F393">
            <v>3168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1229</v>
          </cell>
          <cell r="F394">
            <v>4442</v>
          </cell>
        </row>
        <row r="395">
          <cell r="A395" t="str">
            <v>Чебуреки Мясные вес 2,7 кг ТМ Зареченские ВЕС ПОКОМ</v>
          </cell>
          <cell r="F395">
            <v>10.801</v>
          </cell>
        </row>
        <row r="396">
          <cell r="A396" t="str">
            <v>Чебуреки сочные ВЕС ТМ Зареченские  ПОКОМ</v>
          </cell>
          <cell r="D396">
            <v>5</v>
          </cell>
          <cell r="F396">
            <v>433.5</v>
          </cell>
        </row>
        <row r="397">
          <cell r="A397" t="str">
            <v>Чебуреки сочные, ВЕС, куриные жарен. зам  ПОКОМ</v>
          </cell>
          <cell r="F397">
            <v>5</v>
          </cell>
        </row>
        <row r="398">
          <cell r="A398" t="str">
            <v>Шпикачки Русские (черева) (в ср.защ.атм.) "Высокий вкус"  СПК</v>
          </cell>
          <cell r="D398">
            <v>154.9</v>
          </cell>
          <cell r="F398">
            <v>154.9</v>
          </cell>
        </row>
        <row r="399">
          <cell r="A399" t="str">
            <v>Эликапреза с/в "Эликатессе" 85 гр.шт. нарезка (лоток с ср.защ.атм.)  СПК</v>
          </cell>
          <cell r="D399">
            <v>64</v>
          </cell>
          <cell r="F399">
            <v>64</v>
          </cell>
        </row>
        <row r="400">
          <cell r="A400" t="str">
            <v>Юбилейная с/к 0,235 кг.шт.  СПК</v>
          </cell>
          <cell r="D400">
            <v>363</v>
          </cell>
          <cell r="F400">
            <v>363</v>
          </cell>
        </row>
        <row r="401">
          <cell r="A401" t="str">
            <v>Юбилейная с/к термоус.пак.  СПК</v>
          </cell>
          <cell r="D401">
            <v>5</v>
          </cell>
          <cell r="F401">
            <v>5.5860000000000003</v>
          </cell>
        </row>
        <row r="402">
          <cell r="A402" t="str">
            <v>Итого</v>
          </cell>
          <cell r="D402">
            <v>124723.88099999999</v>
          </cell>
          <cell r="F402">
            <v>263634.44900000002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30.01.2025 - 30.01.2025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22.2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90.254000000000005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255.43899999999999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265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D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372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494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8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58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45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201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34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45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60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57.52</v>
          </cell>
        </row>
        <row r="23">
          <cell r="A23" t="str">
            <v xml:space="preserve"> 201  Ветчина Нежная ТМ Особый рецепт, (2,5кг), ПОКОМ</v>
          </cell>
          <cell r="D23">
            <v>610.90700000000004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62.868000000000002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267.274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109.70399999999999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42.927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26.562000000000001</v>
          </cell>
        </row>
        <row r="29">
          <cell r="A29" t="str">
            <v xml:space="preserve"> 240  Колбаса Салями охотничья, ВЕС. ПОКОМ</v>
          </cell>
          <cell r="D29">
            <v>1.4039999999999999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75.326999999999998</v>
          </cell>
        </row>
        <row r="31">
          <cell r="A31" t="str">
            <v xml:space="preserve"> 247  Сардельки Нежные, ВЕС.  ПОКОМ</v>
          </cell>
          <cell r="D31">
            <v>32.851999999999997</v>
          </cell>
        </row>
        <row r="32">
          <cell r="A32" t="str">
            <v xml:space="preserve"> 248  Сардельки Сочные ТМ Особый рецепт,   ПОКОМ</v>
          </cell>
          <cell r="D32">
            <v>17.260000000000002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152.52799999999999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9.5619999999999994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33.939</v>
          </cell>
        </row>
        <row r="36">
          <cell r="A36" t="str">
            <v xml:space="preserve"> 263  Шпикачки Стародворские, ВЕС.  ПОКОМ</v>
          </cell>
          <cell r="D36">
            <v>12.234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0.90600000000000003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11.426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8.19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115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702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335</v>
          </cell>
        </row>
        <row r="43">
          <cell r="A43" t="str">
            <v xml:space="preserve"> 283  Сосиски Сочинки, ВЕС, ТМ Стародворье ПОКОМ</v>
          </cell>
          <cell r="D43">
            <v>72.52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117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273.59699999999998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51.521000000000001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328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369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16.265000000000001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48.356000000000002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249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320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274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38.816000000000003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60.44</v>
          </cell>
        </row>
        <row r="56">
          <cell r="A56" t="str">
            <v xml:space="preserve"> 316  Колбаса Нежная ТМ Зареченские ВЕС  ПОКОМ</v>
          </cell>
          <cell r="D56">
            <v>10.999000000000001</v>
          </cell>
        </row>
        <row r="57">
          <cell r="A57" t="str">
            <v xml:space="preserve"> 318  Сосиски Датские ТМ Зареченские, ВЕС  ПОКОМ</v>
          </cell>
          <cell r="D57">
            <v>291.28300000000002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379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528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155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86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70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98.700999999999993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59</v>
          </cell>
        </row>
        <row r="65">
          <cell r="A65" t="str">
            <v xml:space="preserve"> 335  Колбаса Сливушка ТМ Вязанка. ВЕС.  ПОКОМ </v>
          </cell>
          <cell r="D65">
            <v>53.351999999999997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1.3759999999999999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429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327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99.119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53.063000000000002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131.30500000000001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90.817999999999998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29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35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80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21.61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77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122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146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195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101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19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479</v>
          </cell>
        </row>
        <row r="84">
          <cell r="A84" t="str">
            <v xml:space="preserve"> 412  Сосиски Баварские ТМ Стародворье 0,35 кг ПОКОМ</v>
          </cell>
          <cell r="D84">
            <v>857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12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-1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104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21.561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D89">
            <v>2.9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46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23.213000000000001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17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9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17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33.840000000000003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544.803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877.02200000000005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398.65199999999999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1.3420000000000001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39.148000000000003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18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3</v>
          </cell>
        </row>
        <row r="104">
          <cell r="A104" t="str">
            <v xml:space="preserve"> 490  Колбаса Сервелат Филейский ТМ Вязанка  0,3 кг. срез  ПОКОМ</v>
          </cell>
          <cell r="D104">
            <v>8</v>
          </cell>
        </row>
        <row r="105">
          <cell r="A105" t="str">
            <v xml:space="preserve"> 491  Колбаса Филейская Рубленая ТМ Вязанка  0,3 кг. срез.  ПОКОМ</v>
          </cell>
          <cell r="D105">
            <v>31</v>
          </cell>
        </row>
        <row r="106">
          <cell r="A106" t="str">
            <v xml:space="preserve"> 492  Колбаса Салями Филейская 0,3кг ТМ Вязанка  ПОКОМ</v>
          </cell>
          <cell r="D106">
            <v>32</v>
          </cell>
        </row>
        <row r="107">
          <cell r="A107" t="str">
            <v xml:space="preserve"> 495  Колбаса Сочинка по-европейски с сочной грудинкой 0,3кг ТМ Стародворье  ПОКОМ</v>
          </cell>
          <cell r="D107">
            <v>158</v>
          </cell>
        </row>
        <row r="108">
          <cell r="A108" t="str">
            <v xml:space="preserve"> 496  Колбаса Сочинка по-фински с сочным окроком 0,3кг ТМ Стародворье  ПОКОМ</v>
          </cell>
          <cell r="D108">
            <v>102</v>
          </cell>
        </row>
        <row r="109">
          <cell r="A109" t="str">
            <v xml:space="preserve"> 497  Колбаса Сочинка зернистая с сочной грудинкой 0,3кг ТМ Стародворье  ПОКОМ</v>
          </cell>
          <cell r="D109">
            <v>133</v>
          </cell>
        </row>
        <row r="110">
          <cell r="A110" t="str">
            <v xml:space="preserve"> 498  Колбаса Сочинка рубленая с сочным окороком 0,3кг ТМ Стародворье  ПОКОМ</v>
          </cell>
          <cell r="D110">
            <v>80</v>
          </cell>
        </row>
        <row r="111">
          <cell r="A111" t="str">
            <v xml:space="preserve"> 499  Сардельки Дугушки со сливочным маслом ВЕС ТМ Стародворье ТС Дугушка  ПОКОМ</v>
          </cell>
          <cell r="D111">
            <v>6.44</v>
          </cell>
        </row>
        <row r="112">
          <cell r="A112" t="str">
            <v xml:space="preserve"> 502  Колбаски Краковюрст ТМ Баварушка с изысканными пряностями в оболочке NDX в мгс 0,28 кг. ПОКОМ</v>
          </cell>
          <cell r="D112">
            <v>125</v>
          </cell>
        </row>
        <row r="113">
          <cell r="A113" t="str">
            <v xml:space="preserve"> 504  Ветчина Мясорубская с окороком 0,33кг срез ТМ Стародворье  ПОКОМ</v>
          </cell>
          <cell r="D113">
            <v>2</v>
          </cell>
        </row>
        <row r="114">
          <cell r="A114" t="str">
            <v xml:space="preserve"> 506 Сосиски Филейские рубленые ТМ Вязанка в оболочке целлофан в м/г среде. ВЕС.ПОКОМ</v>
          </cell>
          <cell r="D114">
            <v>10.855</v>
          </cell>
        </row>
        <row r="115">
          <cell r="A115" t="str">
            <v xml:space="preserve"> 507  Колбаса Персидская халяль ВЕС ТМ Вязанка  ПОКОМ</v>
          </cell>
          <cell r="D115">
            <v>23.992999999999999</v>
          </cell>
        </row>
        <row r="116">
          <cell r="A116" t="str">
            <v xml:space="preserve"> 508  Сосиски Аравийские ВЕС ТМ Вязанка  ПОКОМ</v>
          </cell>
          <cell r="D116">
            <v>13.286</v>
          </cell>
        </row>
        <row r="117">
          <cell r="A117" t="str">
            <v xml:space="preserve"> 509  Колбаса Пряная Халяль ВЕС ТМ Сафияль  ПОКОМ</v>
          </cell>
          <cell r="D117">
            <v>20.329999999999998</v>
          </cell>
        </row>
        <row r="118">
          <cell r="A118" t="str">
            <v>1146 Ароматная с/к в/у ОСТАНКИНО</v>
          </cell>
          <cell r="D118">
            <v>4.4909999999999997</v>
          </cell>
        </row>
        <row r="119">
          <cell r="A119" t="str">
            <v>3215 ВЕТЧ.МЯСНАЯ Папа может п/о 0.4кг 8шт.    ОСТАНКИНО</v>
          </cell>
          <cell r="D119">
            <v>78</v>
          </cell>
        </row>
        <row r="120">
          <cell r="A120" t="str">
            <v>3680 ПРЕСИЖН с/к дек. спец мгс ОСТАНКИНО</v>
          </cell>
          <cell r="D120">
            <v>8.7530000000000001</v>
          </cell>
        </row>
        <row r="121">
          <cell r="A121" t="str">
            <v>3684 ПРЕСИЖН с/к в/у 1/250 8шт.   ОСТАНКИНО</v>
          </cell>
          <cell r="D121">
            <v>18</v>
          </cell>
        </row>
        <row r="122">
          <cell r="A122" t="str">
            <v>4063 МЯСНАЯ Папа может вар п/о_Л   ОСТАНКИНО</v>
          </cell>
          <cell r="D122">
            <v>211.66300000000001</v>
          </cell>
        </row>
        <row r="123">
          <cell r="A123" t="str">
            <v>4117 ЭКСТРА Папа может с/к в/у_Л   ОСТАНКИНО</v>
          </cell>
          <cell r="D123">
            <v>2.004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31.198</v>
          </cell>
        </row>
        <row r="125">
          <cell r="A125" t="str">
            <v>4691 ШЕЙКА КОПЧЕНАЯ к/в мл/к в/у 300*6  ОСТАНКИНО</v>
          </cell>
          <cell r="D125">
            <v>7</v>
          </cell>
        </row>
        <row r="126">
          <cell r="A126" t="str">
            <v>4786 КОЛБ.СНЭКИ Папа может в/к мгс 1/70_5  ОСТАНКИНО</v>
          </cell>
          <cell r="D126">
            <v>22</v>
          </cell>
        </row>
        <row r="127">
          <cell r="A127" t="str">
            <v>4813 ФИЛЕЙНАЯ Папа может вар п/о_Л   ОСТАНКИНО</v>
          </cell>
          <cell r="D127">
            <v>60.832000000000001</v>
          </cell>
        </row>
        <row r="128">
          <cell r="A128" t="str">
            <v>4993 САЛЯМИ ИТАЛЬЯНСКАЯ с/к в/у 1/250*8_120c ОСТАНКИНО</v>
          </cell>
          <cell r="D128">
            <v>86</v>
          </cell>
        </row>
        <row r="129">
          <cell r="A129" t="str">
            <v>5246 ДОКТОРСКАЯ ПРЕМИУМ вар б/о мгс_30с ОСТАНКИНО</v>
          </cell>
          <cell r="D129">
            <v>7.5190000000000001</v>
          </cell>
        </row>
        <row r="130">
          <cell r="A130" t="str">
            <v>5341 СЕРВЕЛАТ ОХОТНИЧИЙ в/к в/у  ОСТАНКИНО</v>
          </cell>
          <cell r="D130">
            <v>61.866999999999997</v>
          </cell>
        </row>
        <row r="131">
          <cell r="A131" t="str">
            <v>5483 ЭКСТРА Папа может с/к в/у 1/250 8шт.   ОСТАНКИНО</v>
          </cell>
          <cell r="D131">
            <v>120</v>
          </cell>
        </row>
        <row r="132">
          <cell r="A132" t="str">
            <v>5544 Сервелат Финский в/к в/у_45с НОВАЯ ОСТАНКИНО</v>
          </cell>
          <cell r="D132">
            <v>113.655</v>
          </cell>
        </row>
        <row r="133">
          <cell r="A133" t="str">
            <v>5679 САЛЯМИ ИТАЛЬЯНСКАЯ с/к в/у 1/150_60с ОСТАНКИНО</v>
          </cell>
          <cell r="D133">
            <v>27</v>
          </cell>
        </row>
        <row r="134">
          <cell r="A134" t="str">
            <v>5682 САЛЯМИ МЕЛКОЗЕРНЕНАЯ с/к в/у 1/120_60с   ОСТАНКИНО</v>
          </cell>
          <cell r="D134">
            <v>187</v>
          </cell>
        </row>
        <row r="135">
          <cell r="A135" t="str">
            <v>5698 СЫТНЫЕ Папа может сар б/о мгс 1*3_Маяк  ОСТАНКИНО</v>
          </cell>
          <cell r="D135">
            <v>39.32</v>
          </cell>
        </row>
        <row r="136">
          <cell r="A136" t="str">
            <v>5706 АРОМАТНАЯ Папа может с/к в/у 1/250 8шт.  ОСТАНКИНО</v>
          </cell>
          <cell r="D136">
            <v>178</v>
          </cell>
        </row>
        <row r="137">
          <cell r="A137" t="str">
            <v>5708 ПОСОЛЬСКАЯ Папа может с/к в/у ОСТАНКИНО</v>
          </cell>
          <cell r="D137">
            <v>4.53</v>
          </cell>
        </row>
        <row r="138">
          <cell r="A138" t="str">
            <v>5851 ЭКСТРА Папа может вар п/о   ОСТАНКИНО</v>
          </cell>
          <cell r="D138">
            <v>70.405000000000001</v>
          </cell>
        </row>
        <row r="139">
          <cell r="A139" t="str">
            <v>5931 ОХОТНИЧЬЯ Папа может с/к в/у 1/220 8шт.   ОСТАНКИНО</v>
          </cell>
          <cell r="D139">
            <v>130</v>
          </cell>
        </row>
        <row r="140">
          <cell r="A140" t="str">
            <v>6004 РАГУ СВИНОЕ 1кг 8шт.зам_120с ОСТАНКИНО</v>
          </cell>
          <cell r="D140">
            <v>16</v>
          </cell>
        </row>
        <row r="141">
          <cell r="A141" t="str">
            <v>6158 ВРЕМЯ ОЛИВЬЕ Папа может вар п/о 0.4кг   ОСТАНКИНО</v>
          </cell>
          <cell r="D141">
            <v>45</v>
          </cell>
        </row>
        <row r="142">
          <cell r="A142" t="str">
            <v>6200 ГРУДИНКА ПРЕМИУМ к/в мл/к в/у 0.3кг  ОСТАНКИНО</v>
          </cell>
          <cell r="D142">
            <v>57</v>
          </cell>
        </row>
        <row r="143">
          <cell r="A143" t="str">
            <v>6201 ГРУДИНКА ПРЕМИУМ к/в с/н в/у 1/150 8 шт ОСТАНКИНО</v>
          </cell>
          <cell r="D143">
            <v>8</v>
          </cell>
        </row>
        <row r="144">
          <cell r="A144" t="str">
            <v>6206 СВИНИНА ПО-ДОМАШНЕМУ к/в мл/к в/у 0.3кг  ОСТАНКИНО</v>
          </cell>
          <cell r="D144">
            <v>62</v>
          </cell>
        </row>
        <row r="145">
          <cell r="A145" t="str">
            <v>6221 НЕАПОЛИТАНСКИЙ ДУЭТ с/к с/н мгс 1/90  ОСТАНКИНО</v>
          </cell>
          <cell r="D145">
            <v>63</v>
          </cell>
        </row>
        <row r="146">
          <cell r="A146" t="str">
            <v>6222 ИТАЛЬЯНСКОЕ АССОРТИ с/в с/н мгс 1/90 ОСТАНКИНО</v>
          </cell>
          <cell r="D146">
            <v>21</v>
          </cell>
        </row>
        <row r="147">
          <cell r="A147" t="str">
            <v>6228 МЯСНОЕ АССОРТИ к/з с/н мгс 1/90 10шт.  ОСТАНКИНО</v>
          </cell>
          <cell r="D147">
            <v>38</v>
          </cell>
        </row>
        <row r="148">
          <cell r="A148" t="str">
            <v>6247 ДОМАШНЯЯ Папа может вар п/о 0,4кг 8шт.  ОСТАНКИНО</v>
          </cell>
          <cell r="D148">
            <v>11</v>
          </cell>
        </row>
        <row r="149">
          <cell r="A149" t="str">
            <v>6268 ГОВЯЖЬЯ Папа может вар п/о 0,4кг 8 шт.  ОСТАНКИНО</v>
          </cell>
          <cell r="D149">
            <v>103</v>
          </cell>
        </row>
        <row r="150">
          <cell r="A150" t="str">
            <v>6279 КОРЕЙКА ПО-ОСТ.к/в в/с с/н в/у 1/150_45с  ОСТАНКИНО</v>
          </cell>
          <cell r="D150">
            <v>48</v>
          </cell>
        </row>
        <row r="151">
          <cell r="A151" t="str">
            <v>6303 МЯСНЫЕ Папа может сос п/о мгс 1.5*3  ОСТАНКИНО</v>
          </cell>
          <cell r="D151">
            <v>76.414000000000001</v>
          </cell>
        </row>
        <row r="152">
          <cell r="A152" t="str">
            <v>6324 ДОКТОРСКАЯ ГОСТ вар п/о 0.4кг 8шт.  ОСТАНКИНО</v>
          </cell>
          <cell r="D152">
            <v>59</v>
          </cell>
        </row>
        <row r="153">
          <cell r="A153" t="str">
            <v>6325 ДОКТОРСКАЯ ПРЕМИУМ вар п/о 0.4кг 8шт.  ОСТАНКИНО</v>
          </cell>
          <cell r="D153">
            <v>95</v>
          </cell>
        </row>
        <row r="154">
          <cell r="A154" t="str">
            <v>6333 МЯСНАЯ Папа может вар п/о 0.4кг 8шт.  ОСТАНКИНО</v>
          </cell>
          <cell r="D154">
            <v>745</v>
          </cell>
        </row>
        <row r="155">
          <cell r="A155" t="str">
            <v>6340 ДОМАШНИЙ РЕЦЕПТ Коровино 0.5кг 8шт.  ОСТАНКИНО</v>
          </cell>
          <cell r="D155">
            <v>98</v>
          </cell>
        </row>
        <row r="156">
          <cell r="A156" t="str">
            <v>6341 ДОМАШНИЙ РЕЦЕПТ СО ШПИКОМ Коровино 0.5кг  ОСТАНКИНО</v>
          </cell>
          <cell r="D156">
            <v>2</v>
          </cell>
        </row>
        <row r="157">
          <cell r="A157" t="str">
            <v>6353 ЭКСТРА Папа может вар п/о 0.4кг 8шт.  ОСТАНКИНО</v>
          </cell>
          <cell r="D157">
            <v>342</v>
          </cell>
        </row>
        <row r="158">
          <cell r="A158" t="str">
            <v>6392 ФИЛЕЙНАЯ Папа может вар п/о 0.4кг. ОСТАНКИНО</v>
          </cell>
          <cell r="D158">
            <v>569</v>
          </cell>
        </row>
        <row r="159">
          <cell r="A159" t="str">
            <v>6415 БАЛЫКОВАЯ Коровино п/к в/у 0.84кг 6шт.  ОСТАНКИНО</v>
          </cell>
          <cell r="D159">
            <v>11</v>
          </cell>
        </row>
        <row r="160">
          <cell r="A160" t="str">
            <v>6426 КЛАССИЧЕСКАЯ ПМ вар п/о 0.3кг 8шт.  ОСТАНКИНО</v>
          </cell>
          <cell r="D160">
            <v>115</v>
          </cell>
        </row>
        <row r="161">
          <cell r="A161" t="str">
            <v>6448 СВИНИНА МАДЕРА с/к с/н в/у 1/100 10шт.   ОСТАНКИНО</v>
          </cell>
          <cell r="D161">
            <v>57</v>
          </cell>
        </row>
        <row r="162">
          <cell r="A162" t="str">
            <v>6453 ЭКСТРА Папа может с/к с/н в/у 1/100 14шт.   ОСТАНКИНО</v>
          </cell>
          <cell r="D162">
            <v>301</v>
          </cell>
        </row>
        <row r="163">
          <cell r="A163" t="str">
            <v>6454 АРОМАТНАЯ с/к с/н в/у 1/100 14шт.  ОСТАНКИНО</v>
          </cell>
          <cell r="D163">
            <v>269</v>
          </cell>
        </row>
        <row r="164">
          <cell r="A164" t="str">
            <v>6459 СЕРВЕЛАТ ШВЕЙЦАРСК. в/к с/н в/у 1/100*10  ОСТАНКИНО</v>
          </cell>
          <cell r="D164">
            <v>121</v>
          </cell>
        </row>
        <row r="165">
          <cell r="A165" t="str">
            <v>6470 ВЕТЧ.МРАМОРНАЯ в/у_45с  ОСТАНКИНО</v>
          </cell>
          <cell r="D165">
            <v>3.6030000000000002</v>
          </cell>
        </row>
        <row r="166">
          <cell r="A166" t="str">
            <v>6492 ШПИК С ЧЕСНОК.И ПЕРЦЕМ к/в в/у 0.3кг_45c  ОСТАНКИНО</v>
          </cell>
          <cell r="D166">
            <v>32</v>
          </cell>
        </row>
        <row r="167">
          <cell r="A167" t="str">
            <v>6495 ВЕТЧ.МРАМОРНАЯ в/у срез 0.3кг 6шт_45с  ОСТАНКИНО</v>
          </cell>
          <cell r="D167">
            <v>74</v>
          </cell>
        </row>
        <row r="168">
          <cell r="A168" t="str">
            <v>6527 ШПИКАЧКИ СОЧНЫЕ ПМ сар б/о мгс 1*3 45с ОСТАНКИНО</v>
          </cell>
          <cell r="D168">
            <v>112.226</v>
          </cell>
        </row>
        <row r="169">
          <cell r="A169" t="str">
            <v>6586 МРАМОРНАЯ И БАЛЫКОВАЯ в/к с/н мгс 1/90 ОСТАНКИНО</v>
          </cell>
          <cell r="D169">
            <v>48</v>
          </cell>
        </row>
        <row r="170">
          <cell r="A170" t="str">
            <v>6609 С ГОВЯДИНОЙ ПМ сар б/о мгс 0.4кг_45с ОСТАНКИНО</v>
          </cell>
          <cell r="D170">
            <v>15</v>
          </cell>
        </row>
        <row r="171">
          <cell r="A171" t="str">
            <v>6616 МОЛОЧНЫЕ КЛАССИЧЕСКИЕ сос п/о в/у 0.3кг  ОСТАНКИНО</v>
          </cell>
          <cell r="D171">
            <v>9</v>
          </cell>
        </row>
        <row r="172">
          <cell r="A172" t="str">
            <v>6653 ШПИКАЧКИ СОЧНЫЕ С БЕКОНОМ п/о мгс 0.3кг. ОСТАНКИНО</v>
          </cell>
          <cell r="D172">
            <v>30</v>
          </cell>
        </row>
        <row r="173">
          <cell r="A173" t="str">
            <v>6666 БОЯНСКАЯ Папа может п/к в/у 0,28кг 8 шт. ОСТАНКИНО</v>
          </cell>
          <cell r="D173">
            <v>282</v>
          </cell>
        </row>
        <row r="174">
          <cell r="A174" t="str">
            <v>6683 СЕРВЕЛАТ ЗЕРНИСТЫЙ ПМ в/к в/у 0,35кг  ОСТАНКИНО</v>
          </cell>
          <cell r="D174">
            <v>469</v>
          </cell>
        </row>
        <row r="175">
          <cell r="A175" t="str">
            <v>6684 СЕРВЕЛАТ КАРЕЛЬСКИЙ ПМ в/к в/у 0.28кг  ОСТАНКИНО</v>
          </cell>
          <cell r="D175">
            <v>379</v>
          </cell>
        </row>
        <row r="176">
          <cell r="A176" t="str">
            <v>6689 СЕРВЕЛАТ ОХОТНИЧИЙ ПМ в/к в/у 0,35кг 8шт  ОСТАНКИНО</v>
          </cell>
          <cell r="D176">
            <v>630</v>
          </cell>
        </row>
        <row r="177">
          <cell r="A177" t="str">
            <v>6697 СЕРВЕЛАТ ФИНСКИЙ ПМ в/к в/у 0,35кг 8шт.  ОСТАНКИНО</v>
          </cell>
          <cell r="D177">
            <v>783</v>
          </cell>
        </row>
        <row r="178">
          <cell r="A178" t="str">
            <v>6713 СОЧНЫЙ ГРИЛЬ ПМ сос п/о мгс 0.41кг 8шт.  ОСТАНКИНО</v>
          </cell>
          <cell r="D178">
            <v>170</v>
          </cell>
        </row>
        <row r="179">
          <cell r="A179" t="str">
            <v>6722 СОЧНЫЕ ПМ сос п/о мгс 0,41кг 10шт.  ОСТАНКИНО</v>
          </cell>
          <cell r="D179">
            <v>799</v>
          </cell>
        </row>
        <row r="180">
          <cell r="A180" t="str">
            <v>6724 МОЛОЧНЫЕ ПМ сос п/о мгс 0.41кг 10шт.  ОСТАНКИНО</v>
          </cell>
          <cell r="D180">
            <v>29</v>
          </cell>
        </row>
        <row r="181">
          <cell r="A181" t="str">
            <v>6726 СЛИВОЧНЫЕ ПМ сос п/о мгс 0.41кг 10шт.  ОСТАНКИНО</v>
          </cell>
          <cell r="D181">
            <v>428</v>
          </cell>
        </row>
        <row r="182">
          <cell r="A182" t="str">
            <v>6762 СЛИВОЧНЫЕ сос ц/о мгс 0.41кг 8шт.  ОСТАНКИНО</v>
          </cell>
          <cell r="D182">
            <v>14</v>
          </cell>
        </row>
        <row r="183">
          <cell r="A183" t="str">
            <v>6765 РУБЛЕНЫЕ сос ц/о мгс 0.36кг 6шт.  ОСТАНКИНО</v>
          </cell>
          <cell r="D183">
            <v>69</v>
          </cell>
        </row>
        <row r="184">
          <cell r="A184" t="str">
            <v>6773 САЛЯМИ Папа может п/к в/у 0,28кг 8шт.  ОСТАНКИНО</v>
          </cell>
          <cell r="D184">
            <v>112</v>
          </cell>
        </row>
        <row r="185">
          <cell r="A185" t="str">
            <v>6777 МЯСНЫЕ С ГОВЯДИНОЙ ПМ сос п/о мгс 0.4кг  ОСТАНКИНО</v>
          </cell>
          <cell r="D185">
            <v>142</v>
          </cell>
        </row>
        <row r="186">
          <cell r="A186" t="str">
            <v>6785 ВЕНСКАЯ САЛЯМИ п/к в/у 0.33кг 8шт.  ОСТАНКИНО</v>
          </cell>
          <cell r="D186">
            <v>55</v>
          </cell>
        </row>
        <row r="187">
          <cell r="A187" t="str">
            <v>6787 СЕРВЕЛАТ КРЕМЛЕВСКИЙ в/к в/у 0,33кг 8шт.  ОСТАНКИНО</v>
          </cell>
          <cell r="D187">
            <v>39</v>
          </cell>
        </row>
        <row r="188">
          <cell r="A188" t="str">
            <v>6793 БАЛЫКОВАЯ в/к в/у 0,33кг 8шт.  ОСТАНКИНО</v>
          </cell>
          <cell r="D188">
            <v>110</v>
          </cell>
        </row>
        <row r="189">
          <cell r="A189" t="str">
            <v>6794 БАЛЫКОВАЯ в/к в/у  ОСТАНКИНО</v>
          </cell>
          <cell r="D189">
            <v>4.5490000000000004</v>
          </cell>
        </row>
        <row r="190">
          <cell r="A190" t="str">
            <v>6801 ОСТАНКИНСКАЯ вар п/о 0.4кг 8шт.  ОСТАНКИНО</v>
          </cell>
          <cell r="D190">
            <v>11</v>
          </cell>
        </row>
        <row r="191">
          <cell r="A191" t="str">
            <v>6829 МОЛОЧНЫЕ КЛАССИЧЕСКИЕ сос п/о мгс 2*4_С  ОСТАНКИНО</v>
          </cell>
          <cell r="D191">
            <v>96.397000000000006</v>
          </cell>
        </row>
        <row r="192">
          <cell r="A192" t="str">
            <v>6837 ФИЛЕЙНЫЕ Папа Может сос ц/о мгс 0.4кг  ОСТАНКИНО</v>
          </cell>
          <cell r="D192">
            <v>134</v>
          </cell>
        </row>
        <row r="193">
          <cell r="A193" t="str">
            <v>6852 МОЛОЧНЫЕ ПРЕМИУМ ПМ сос п/о в/ у 1/350  ОСТАНКИНО</v>
          </cell>
          <cell r="D193">
            <v>381</v>
          </cell>
        </row>
        <row r="194">
          <cell r="A194" t="str">
            <v>6854 МОЛОЧНЫЕ ПРЕМИУМ ПМ сос п/о мгс 0.6кг  ОСТАНКИНО</v>
          </cell>
          <cell r="D194">
            <v>53</v>
          </cell>
        </row>
        <row r="195">
          <cell r="A195" t="str">
            <v>6861 ДОМАШНИЙ РЕЦЕПТ Коровино вар п/о  ОСТАНКИНО</v>
          </cell>
          <cell r="D195">
            <v>52.063000000000002</v>
          </cell>
        </row>
        <row r="196">
          <cell r="A196" t="str">
            <v>6866 ВЕТЧ.НЕЖНАЯ Коровино п/о_Маяк  ОСТАНКИНО</v>
          </cell>
          <cell r="D196">
            <v>16.54</v>
          </cell>
        </row>
        <row r="197">
          <cell r="A197" t="str">
            <v>6869 С ГОВЯДИНОЙ СН сос п/о мгс 1кг 6шт.  ОСТАНКИНО</v>
          </cell>
          <cell r="D197">
            <v>7</v>
          </cell>
        </row>
        <row r="198">
          <cell r="A198" t="str">
            <v>6909 ДЛЯ ДЕТЕЙ сос п/о мгс 0.33кг 8шт.  ОСТАНКИНО</v>
          </cell>
          <cell r="D198">
            <v>72</v>
          </cell>
        </row>
        <row r="199">
          <cell r="A199" t="str">
            <v>6919 БЕКОН с/к с/н в/у 1/180 10шт.  ОСТАНКИНО</v>
          </cell>
          <cell r="D199">
            <v>47</v>
          </cell>
        </row>
        <row r="200">
          <cell r="A200" t="str">
            <v>6921 БЕКОН Папа может с/к с/н в/у 1/140 10шт  ОСТАНКИНО</v>
          </cell>
          <cell r="D200">
            <v>184</v>
          </cell>
        </row>
        <row r="201">
          <cell r="A201" t="str">
            <v>6948 МОЛОЧНЫЕ ПРЕМИУМ.ПМ сос п/о мгс 1,5*4 Останкино</v>
          </cell>
          <cell r="D201">
            <v>43.981000000000002</v>
          </cell>
        </row>
        <row r="202">
          <cell r="A202" t="str">
            <v>6951 СЛИВОЧНЫЕ Папа может сос п/о мгс 1.5*4  ОСТАНКИНО</v>
          </cell>
          <cell r="D202">
            <v>21.835000000000001</v>
          </cell>
        </row>
        <row r="203">
          <cell r="A203" t="str">
            <v>6955 СОЧНЫЕ Папа может сос п/о мгс1.5*4_А Останкино</v>
          </cell>
          <cell r="D203">
            <v>571.274</v>
          </cell>
        </row>
        <row r="204">
          <cell r="A204" t="str">
            <v>7035 ВЕТЧ.КЛАССИЧЕСКАЯ ПМ п/о 0.35кг 8шт.  ОСТАНКИНО</v>
          </cell>
          <cell r="D204">
            <v>52</v>
          </cell>
        </row>
        <row r="205">
          <cell r="A205" t="str">
            <v>7038 С ГОВЯДИНОЙ ПМ сос п/о мгс 1.5*4  ОСТАНКИНО</v>
          </cell>
          <cell r="D205">
            <v>13.939</v>
          </cell>
        </row>
        <row r="206">
          <cell r="A206" t="str">
            <v>7040 С ИНДЕЙКОЙ ПМ сос ц/о в/у 1/270 8шт.  ОСТАНКИНО</v>
          </cell>
          <cell r="D206">
            <v>61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27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29</v>
          </cell>
        </row>
        <row r="209">
          <cell r="A209" t="str">
            <v>Балыковая с/к 200 гр. срез "Эликатессе" термоформ.пак.  СПК</v>
          </cell>
          <cell r="D209">
            <v>10</v>
          </cell>
        </row>
        <row r="210">
          <cell r="A210" t="str">
            <v>БОНУС ДОМАШНИЙ РЕЦЕПТ Коровино 0.5кг 8шт. (6305)</v>
          </cell>
          <cell r="D210">
            <v>3</v>
          </cell>
        </row>
        <row r="211">
          <cell r="A211" t="str">
            <v>БОНУС СОЧНЫЕ Папа может сос п/о мгс 1.5*4 (6954)  ОСТАНКИНО</v>
          </cell>
          <cell r="D211">
            <v>24.852</v>
          </cell>
        </row>
        <row r="212">
          <cell r="A212" t="str">
            <v>БОНУС СОЧНЫЕ сос п/о мгс 0.41кг_UZ (6087)  ОСТАНКИНО</v>
          </cell>
          <cell r="D212">
            <v>11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157.53200000000001</v>
          </cell>
        </row>
        <row r="214">
          <cell r="A214" t="str">
            <v>БОНУС_302  Сосиски Сочинки по-баварски,  0.4кг, ТМ Стародворье  ПОКОМ</v>
          </cell>
          <cell r="D214">
            <v>189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D215">
            <v>0.74</v>
          </cell>
        </row>
        <row r="216">
          <cell r="A216" t="str">
            <v>БОНУС_319  Колбаса вареная Филейская ТМ Вязанка ТС Классическая, 0,45 кг. ПОКОМ</v>
          </cell>
          <cell r="D216">
            <v>79</v>
          </cell>
        </row>
        <row r="217">
          <cell r="A217" t="str">
            <v>БОНУС_336  Ветчина Сливушка с индейкой ТМ Вязанка. ВЕС  ПОКОМ</v>
          </cell>
          <cell r="D217">
            <v>34.93</v>
          </cell>
        </row>
        <row r="218">
          <cell r="A218" t="str">
            <v>БОНУС_Готовые чебупели сочные с мясом ТМ Горячая штучка  0,3кг зам    ПОКОМ</v>
          </cell>
          <cell r="D218">
            <v>163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1</v>
          </cell>
        </row>
        <row r="220">
          <cell r="A220" t="str">
            <v>БОНУС_Сосиски Вязанка Сливочные, Вязанка амицел МГС, 0.45кг, ПОКОМ</v>
          </cell>
          <cell r="D220">
            <v>49</v>
          </cell>
        </row>
        <row r="221">
          <cell r="A221" t="str">
            <v>Бутербродная вареная 0,47 кг шт.  СПК</v>
          </cell>
          <cell r="D221">
            <v>6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75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110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250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393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67</v>
          </cell>
        </row>
        <row r="227">
          <cell r="A227" t="str">
            <v>Гуцульская с/к "КолбасГрад" 160 гр.шт. термоус. пак  СПК</v>
          </cell>
          <cell r="D227">
            <v>7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29</v>
          </cell>
        </row>
        <row r="229">
          <cell r="A229" t="str">
            <v>Докторская вареная в/с  СПК</v>
          </cell>
          <cell r="D229">
            <v>1.2250000000000001</v>
          </cell>
        </row>
        <row r="230">
          <cell r="A230" t="str">
            <v>Докторская вареная в/с 0,47 кг шт.  СПК</v>
          </cell>
          <cell r="D230">
            <v>7</v>
          </cell>
        </row>
        <row r="231">
          <cell r="A231" t="str">
            <v>Докторская вареная термоус.пак. "Высокий вкус"  СПК</v>
          </cell>
          <cell r="D231">
            <v>8.1780000000000008</v>
          </cell>
        </row>
        <row r="232">
          <cell r="A232" t="str">
            <v>ЖАР-ладушки с клубникой и вишней ТМ Стародворье 0,2 кг ПОКОМ</v>
          </cell>
          <cell r="D232">
            <v>14</v>
          </cell>
        </row>
        <row r="233">
          <cell r="A233" t="str">
            <v>ЖАР-ладушки с мясом 0,2кг ТМ Стародворье  ПОКОМ</v>
          </cell>
          <cell r="D233">
            <v>88</v>
          </cell>
        </row>
        <row r="234">
          <cell r="A234" t="str">
            <v>ЖАР-ладушки с яблоком и грушей ТМ Стародворье 0,2 кг. ПОКОМ</v>
          </cell>
          <cell r="D234">
            <v>2</v>
          </cell>
        </row>
        <row r="235">
          <cell r="A235" t="str">
            <v>Каша гречневая с говядиной "СПК" ж/б 0,340 кг.шт. термоус. пл. ЧМК  СПК</v>
          </cell>
          <cell r="D235">
            <v>1</v>
          </cell>
        </row>
        <row r="236">
          <cell r="A236" t="str">
            <v>Каша перловая с говядиной "СПК" ж/б 0,340 кг.шт. термоус. пл. ЧМК СПК</v>
          </cell>
          <cell r="D236">
            <v>1</v>
          </cell>
        </row>
        <row r="237">
          <cell r="A237" t="str">
            <v>Классическая с/к 80 гр.шт.нар. (лоток с ср.защ.атм.)  СПК</v>
          </cell>
          <cell r="D237">
            <v>7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125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156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13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125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136</v>
          </cell>
        </row>
        <row r="243">
          <cell r="A243" t="str">
            <v>Любительская вареная термоус.пак. "Высокий вкус"  СПК</v>
          </cell>
          <cell r="D243">
            <v>5.8479999999999999</v>
          </cell>
        </row>
        <row r="244">
          <cell r="A244" t="str">
            <v>Мини-пицца Владимирский стандарт с ветчиной и грибами 0,25кг ТМ Владимирский стандарт  ПОКОМ</v>
          </cell>
          <cell r="D244">
            <v>2</v>
          </cell>
        </row>
        <row r="245">
          <cell r="A245" t="str">
            <v>Мини-пицца с ветчиной и сыром 0,3кг ТМ Зареченские  ПОКОМ</v>
          </cell>
          <cell r="D245">
            <v>8</v>
          </cell>
        </row>
        <row r="246">
          <cell r="A246" t="str">
            <v>Мини-сосиски в тесте 0,3кг ТМ Зареченские  ПОКОМ</v>
          </cell>
          <cell r="D246">
            <v>9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33.299999999999997</v>
          </cell>
        </row>
        <row r="248">
          <cell r="A248" t="str">
            <v>Мини-чебуречки с мясом ВЕС 5,5кг ТМ Зареченские  ПОКОМ</v>
          </cell>
          <cell r="D248">
            <v>11</v>
          </cell>
        </row>
        <row r="249">
          <cell r="A249" t="str">
            <v>Мини-шарики с курочкой и сыром ТМ Зареченские ВЕС  ПОКОМ</v>
          </cell>
          <cell r="D249">
            <v>26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383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267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275</v>
          </cell>
        </row>
        <row r="253">
          <cell r="A253" t="str">
            <v>Наггетсы с куриным филе и сыром ТМ Вязанка 0,25 кг ПОКОМ</v>
          </cell>
          <cell r="D253">
            <v>179</v>
          </cell>
        </row>
        <row r="254">
          <cell r="A254" t="str">
            <v>Наггетсы Хрустящие 0,3кг ТМ Зареченские  ПОКОМ</v>
          </cell>
          <cell r="D254">
            <v>25</v>
          </cell>
        </row>
        <row r="255">
          <cell r="A255" t="str">
            <v>Наггетсы Хрустящие ТМ Зареченские. ВЕС ПОКОМ</v>
          </cell>
          <cell r="D255">
            <v>156</v>
          </cell>
        </row>
        <row r="256">
          <cell r="A256" t="str">
            <v>Оригинальная с перцем с/к  СПК</v>
          </cell>
          <cell r="D256">
            <v>7.99</v>
          </cell>
        </row>
        <row r="257">
          <cell r="A257" t="str">
            <v>Паштет печеночный 140 гр.шт.  СПК</v>
          </cell>
          <cell r="D257">
            <v>12</v>
          </cell>
        </row>
        <row r="258">
          <cell r="A258" t="str">
            <v>Пекерсы с индейкой в сливочном соусе ТМ Горячая штучка 0,25 кг зам  ПОКОМ</v>
          </cell>
          <cell r="D258">
            <v>81</v>
          </cell>
        </row>
        <row r="259">
          <cell r="A259" t="str">
            <v>Пельмени Бигбули #МЕГАВКУСИЩЕ с сочной грудинкой ТМ Горячая штучка 0,4 кг. ПОКОМ</v>
          </cell>
          <cell r="D259">
            <v>8</v>
          </cell>
        </row>
        <row r="260">
          <cell r="A260" t="str">
            <v>Пельмени Бигбули #МЕГАВКУСИЩЕ с сочной грудинкой ТМ Горячая штучка 0,7 кг. ПОКОМ</v>
          </cell>
          <cell r="D260">
            <v>28</v>
          </cell>
        </row>
        <row r="261">
          <cell r="A261" t="str">
            <v>Пельмени Бигбули с мясом ТМ Горячая штучка. флоу-пак сфера 0,4 кг. ПОКОМ</v>
          </cell>
          <cell r="D261">
            <v>43</v>
          </cell>
        </row>
        <row r="262">
          <cell r="A262" t="str">
            <v>Пельмени Бигбули с мясом ТМ Горячая штучка. флоу-пак сфера 0,7 кг ПОКОМ</v>
          </cell>
          <cell r="D262">
            <v>1669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19</v>
          </cell>
        </row>
        <row r="264">
          <cell r="A264" t="str">
            <v>Пельмени Бигбули со сливочным маслом ТМ Горячая штучка, флоу-пак сфера 0,4. ПОКОМ</v>
          </cell>
          <cell r="D264">
            <v>27</v>
          </cell>
        </row>
        <row r="265">
          <cell r="A265" t="str">
            <v>Пельмени Бигбули со сливочным маслом ТМ Горячая штучка, флоу-пак сфера 0,7. ПОКОМ</v>
          </cell>
          <cell r="D265">
            <v>47</v>
          </cell>
        </row>
        <row r="266">
          <cell r="A266" t="str">
            <v>Пельмени Бульмени по-сибирски с говядиной и свининой ТМ Горячая штучка 0,8 кг ПОКОМ</v>
          </cell>
          <cell r="D266">
            <v>26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37.4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202.7</v>
          </cell>
        </row>
        <row r="269">
          <cell r="A269" t="str">
            <v>Пельмени Бульмени с говядиной и свининой ТМ Горячая штучка. флоу-пак сфера 0,4 кг ПОКОМ</v>
          </cell>
          <cell r="D269">
            <v>244</v>
          </cell>
        </row>
        <row r="270">
          <cell r="A270" t="str">
            <v>Пельмени Бульмени с говядиной и свининой ТМ Горячая штучка. флоу-пак сфера 0,7 кг ПОКОМ</v>
          </cell>
          <cell r="D270">
            <v>1900</v>
          </cell>
        </row>
        <row r="271">
          <cell r="A271" t="str">
            <v>Пельмени Бульмени со сливочным маслом ТМ Горячая штучка. флоу-пак сфера 0,4 кг. ПОКОМ</v>
          </cell>
          <cell r="D271">
            <v>311</v>
          </cell>
        </row>
        <row r="272">
          <cell r="A272" t="str">
            <v>Пельмени Бульмени со сливочным маслом ТМ Горячая штучка.флоу-пак сфера 0,7 кг. ПОКОМ</v>
          </cell>
          <cell r="D272">
            <v>2016</v>
          </cell>
        </row>
        <row r="273">
          <cell r="A273" t="str">
            <v>Пельмени Домашние с говядиной и свининой 0,7кг, сфера ТМ Зареченские  ПОКОМ</v>
          </cell>
          <cell r="D273">
            <v>4</v>
          </cell>
        </row>
        <row r="274">
          <cell r="A274" t="str">
            <v>Пельмени Домашние со сливочным маслом 0,7кг, сфера ТМ Зареченские  ПОКОМ</v>
          </cell>
          <cell r="D274">
            <v>4</v>
          </cell>
        </row>
        <row r="275">
          <cell r="A275" t="str">
            <v>Пельмени Медвежьи ушки с фермерскими сливками 0,7кг  ПОКОМ</v>
          </cell>
          <cell r="D275">
            <v>17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110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21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233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69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50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100</v>
          </cell>
        </row>
        <row r="282">
          <cell r="A282" t="str">
            <v>Пельмени Сочные сфера 0,8 кг ТМ Стародворье  ПОКОМ</v>
          </cell>
          <cell r="D282">
            <v>60</v>
          </cell>
        </row>
        <row r="283">
          <cell r="A283" t="str">
            <v>Пельмени Татарские 0,4кг ТМ Особый рецепт  ПОКОМ</v>
          </cell>
          <cell r="D283">
            <v>11</v>
          </cell>
        </row>
        <row r="284">
          <cell r="A284" t="str">
            <v>Пирожки с мясом 3,7кг ВЕС ТМ Зареченские  ПОКОМ</v>
          </cell>
          <cell r="D284">
            <v>51.8</v>
          </cell>
        </row>
        <row r="285">
          <cell r="A285" t="str">
            <v>Покровская вареная 0,47 кг шт.  СПК</v>
          </cell>
          <cell r="D285">
            <v>7</v>
          </cell>
        </row>
        <row r="286">
          <cell r="A286" t="str">
            <v>Ричеза с/к 230 гр.шт.  СПК</v>
          </cell>
          <cell r="D286">
            <v>15</v>
          </cell>
        </row>
        <row r="287">
          <cell r="A287" t="str">
            <v>Сальчетти с/к 230 гр.шт.  СПК</v>
          </cell>
          <cell r="D287">
            <v>25</v>
          </cell>
        </row>
        <row r="288">
          <cell r="A288" t="str">
            <v>Сальчичон с/к 200 гр. срез "Эликатессе" термоформ.пак.  СПК</v>
          </cell>
          <cell r="D288">
            <v>2</v>
          </cell>
        </row>
        <row r="289">
          <cell r="A289" t="str">
            <v>Салями с перчиком с/к "КолбасГрад" 160 гр.шт. термоус. пак.  СПК</v>
          </cell>
          <cell r="D289">
            <v>7</v>
          </cell>
        </row>
        <row r="290">
          <cell r="A290" t="str">
            <v>Салями с/к 100 гр.шт.нар. (лоток с ср.защ.атм.)  СПК</v>
          </cell>
          <cell r="D290">
            <v>9</v>
          </cell>
        </row>
        <row r="291">
          <cell r="A291" t="str">
            <v>Салями Трюфель с/в "Эликатессе" 0,16 кг.шт.  СПК</v>
          </cell>
          <cell r="D291">
            <v>10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-1.0329999999999999</v>
          </cell>
        </row>
        <row r="293">
          <cell r="A293" t="str">
            <v>Сервелат Европейский в/к, в/с 0,38 кг.шт.термофор.пак  СПК</v>
          </cell>
          <cell r="D293">
            <v>1</v>
          </cell>
        </row>
        <row r="294">
          <cell r="A294" t="str">
            <v>Сервелат Коньячный в/к 0,38 кг.шт термофор.пак  СПК</v>
          </cell>
          <cell r="D294">
            <v>1</v>
          </cell>
        </row>
        <row r="295">
          <cell r="A295" t="str">
            <v>Сервелат Финский в/к 0,38 кг.шт. термофор.пак.  СПК</v>
          </cell>
          <cell r="D295">
            <v>3</v>
          </cell>
        </row>
        <row r="296">
          <cell r="A296" t="str">
            <v>Сибирская особая с/к 0,10 кг.шт. нарезка (лоток с ср.защ.атм.)  СПК</v>
          </cell>
          <cell r="D296">
            <v>17</v>
          </cell>
        </row>
        <row r="297">
          <cell r="A297" t="str">
            <v>Сибирская особая с/к 0,235 кг шт.  СПК</v>
          </cell>
          <cell r="D297">
            <v>9</v>
          </cell>
        </row>
        <row r="298">
          <cell r="A298" t="str">
            <v>Сосиски "Баварские" 0,36 кг.шт. вак.упак.  СПК</v>
          </cell>
          <cell r="D298">
            <v>4</v>
          </cell>
        </row>
        <row r="299">
          <cell r="A299" t="str">
            <v>Сосиски "БОЛЬШАЯ SOSиска" (в ср.защ.атм.) 1,0 кг  СПК</v>
          </cell>
          <cell r="D299">
            <v>5.18</v>
          </cell>
        </row>
        <row r="300">
          <cell r="A300" t="str">
            <v>Сосиски "Молочные" 0,36 кг.шт. вак.упак.  СПК</v>
          </cell>
          <cell r="D300">
            <v>2</v>
          </cell>
        </row>
        <row r="301">
          <cell r="A301" t="str">
            <v>Сосиски Мусульманские "Просто выгодно" (в ср.защ.атм.)  СПК</v>
          </cell>
          <cell r="D301">
            <v>6.3220000000000001</v>
          </cell>
        </row>
        <row r="302">
          <cell r="A302" t="str">
            <v>Сочный мегачебурек ТМ Зареченские ВЕС ПОКОМ</v>
          </cell>
          <cell r="D302">
            <v>51.52</v>
          </cell>
        </row>
        <row r="303">
          <cell r="A303" t="str">
            <v>Торо Неро с/в "Эликатессе" 140 гр.шт.  СПК</v>
          </cell>
          <cell r="D303">
            <v>3</v>
          </cell>
        </row>
        <row r="304">
          <cell r="A304" t="str">
            <v>Уши свиные копченые к пиву 0,15кг нар. д/ф шт.  СПК</v>
          </cell>
          <cell r="D304">
            <v>6</v>
          </cell>
        </row>
        <row r="305">
          <cell r="A305" t="str">
            <v>Фестивальная пора с/к 235 гр.шт.  СПК</v>
          </cell>
          <cell r="D305">
            <v>28</v>
          </cell>
        </row>
        <row r="306">
          <cell r="A306" t="str">
            <v>Фестивальная пора с/к термоус.пак  СПК</v>
          </cell>
          <cell r="D306">
            <v>2.4420000000000002</v>
          </cell>
        </row>
        <row r="307">
          <cell r="A307" t="str">
            <v>Фирменная с/к 200 гр. срез "Эликатессе" термоформ.пак.  СПК</v>
          </cell>
          <cell r="D307">
            <v>5</v>
          </cell>
        </row>
        <row r="308">
          <cell r="A308" t="str">
            <v>Фуэт с/в "Эликатессе" 160 гр.шт.  СПК</v>
          </cell>
          <cell r="D308">
            <v>-2</v>
          </cell>
        </row>
        <row r="309">
          <cell r="A309" t="str">
            <v>Хинкали Классические ТМ Зареченские ВЕС ПОКОМ</v>
          </cell>
          <cell r="D309">
            <v>25</v>
          </cell>
        </row>
        <row r="310">
          <cell r="A310" t="str">
            <v>Хот-догстер ТМ Горячая штучка ТС Хот-Догстер флоу-пак 0,09 кг. ПОКОМ</v>
          </cell>
          <cell r="D310">
            <v>178</v>
          </cell>
        </row>
        <row r="311">
          <cell r="A311" t="str">
            <v>Хотстеры с сыром 0,25кг ТМ Горячая штучка  ПОКОМ</v>
          </cell>
          <cell r="D311">
            <v>108</v>
          </cell>
        </row>
        <row r="312">
          <cell r="A312" t="str">
            <v>Хотстеры ТМ Горячая штучка ТС Хотстеры 0,25 кг зам  ПОКОМ</v>
          </cell>
          <cell r="D312">
            <v>179</v>
          </cell>
        </row>
        <row r="313">
          <cell r="A313" t="str">
            <v>Хрустипай с ветчиной и сыром ТМ Горячая штучка флоу-пак 0,07 кг. ПОКОМ</v>
          </cell>
          <cell r="D313">
            <v>149</v>
          </cell>
        </row>
        <row r="314">
          <cell r="A314" t="str">
            <v>Хрустящие крылышки острые к пиву ТМ Горячая штучка 0,3кг зам  ПОКОМ</v>
          </cell>
          <cell r="D314">
            <v>75</v>
          </cell>
        </row>
        <row r="315">
          <cell r="A315" t="str">
            <v>Хрустящие крылышки ТМ Горячая штучка 0,3 кг зам  ПОКОМ</v>
          </cell>
          <cell r="D315">
            <v>88</v>
          </cell>
        </row>
        <row r="316">
          <cell r="A316" t="str">
            <v>Чебупай сладкая клубника 0,2кг ТМ Горячая штучка  ПОКОМ</v>
          </cell>
          <cell r="D316">
            <v>8</v>
          </cell>
        </row>
        <row r="317">
          <cell r="A317" t="str">
            <v>Чебупели Foodgital 0,25кг ТМ Горячая штучка  ПОКОМ</v>
          </cell>
          <cell r="D317">
            <v>19</v>
          </cell>
        </row>
        <row r="318">
          <cell r="A318" t="str">
            <v>Чебупели Курочка гриль ТМ Горячая штучка, 0,3 кг зам  ПОКОМ</v>
          </cell>
          <cell r="D318">
            <v>31</v>
          </cell>
        </row>
        <row r="319">
          <cell r="A319" t="str">
            <v>Чебупицца курочка по-итальянски Горячая штучка 0,25 кг зам  ПОКОМ</v>
          </cell>
          <cell r="D319">
            <v>476</v>
          </cell>
        </row>
        <row r="320">
          <cell r="A320" t="str">
            <v>Чебупицца Пепперони ТМ Горячая штучка ТС Чебупицца 0.25кг зам  ПОКОМ</v>
          </cell>
          <cell r="D320">
            <v>530</v>
          </cell>
        </row>
        <row r="321">
          <cell r="A321" t="str">
            <v>Чебуреки Мясные вес 2,7 кг ТМ Зареченские ВЕС ПОКОМ</v>
          </cell>
          <cell r="D321">
            <v>5.4</v>
          </cell>
        </row>
        <row r="322">
          <cell r="A322" t="str">
            <v>Чебуреки сочные ВЕС ТМ Зареченские  ПОКОМ</v>
          </cell>
          <cell r="D322">
            <v>95</v>
          </cell>
        </row>
        <row r="323">
          <cell r="A323" t="str">
            <v>Шпикачки Русские (черева) (в ср.защ.атм.) "Высокий вкус"  СПК</v>
          </cell>
          <cell r="D323">
            <v>10.242000000000001</v>
          </cell>
        </row>
        <row r="324">
          <cell r="A324" t="str">
            <v>Юбилейная с/к 0,235 кг.шт.  СПК</v>
          </cell>
          <cell r="D324">
            <v>39</v>
          </cell>
        </row>
        <row r="325">
          <cell r="A325" t="str">
            <v>Юбилейная с/к термоус.пак.  СПК</v>
          </cell>
          <cell r="D325">
            <v>3.5680000000000001</v>
          </cell>
        </row>
        <row r="326">
          <cell r="A326" t="str">
            <v>Итого</v>
          </cell>
          <cell r="D326">
            <v>39698.002999999997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2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13" sqref="AN13"/>
    </sheetView>
  </sheetViews>
  <sheetFormatPr defaultColWidth="10.5" defaultRowHeight="11.45" customHeight="1" outlineLevelRow="1" x14ac:dyDescent="0.2"/>
  <cols>
    <col min="1" max="1" width="57.1640625" style="1" customWidth="1"/>
    <col min="2" max="2" width="3.6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0.6640625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1640625" style="5" customWidth="1"/>
    <col min="36" max="36" width="6.83203125" style="5" customWidth="1"/>
    <col min="37" max="38" width="1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131</v>
      </c>
      <c r="H4" s="11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136</v>
      </c>
      <c r="N4" s="10" t="s">
        <v>136</v>
      </c>
      <c r="O4" s="10" t="s">
        <v>136</v>
      </c>
      <c r="P4" s="10" t="s">
        <v>136</v>
      </c>
      <c r="Q4" s="10" t="s">
        <v>136</v>
      </c>
      <c r="R4" s="10" t="s">
        <v>136</v>
      </c>
      <c r="S4" s="12" t="s">
        <v>136</v>
      </c>
      <c r="T4" s="10" t="s">
        <v>137</v>
      </c>
      <c r="U4" s="12" t="s">
        <v>136</v>
      </c>
      <c r="V4" s="12" t="s">
        <v>136</v>
      </c>
      <c r="W4" s="10" t="s">
        <v>133</v>
      </c>
      <c r="X4" s="12" t="s">
        <v>136</v>
      </c>
      <c r="Y4" s="10" t="s">
        <v>138</v>
      </c>
      <c r="Z4" s="12" t="s">
        <v>139</v>
      </c>
      <c r="AA4" s="10" t="s">
        <v>140</v>
      </c>
      <c r="AB4" s="10" t="s">
        <v>141</v>
      </c>
      <c r="AC4" s="10" t="s">
        <v>142</v>
      </c>
      <c r="AD4" s="10" t="s">
        <v>143</v>
      </c>
      <c r="AE4" s="10" t="s">
        <v>133</v>
      </c>
      <c r="AF4" s="10" t="s">
        <v>133</v>
      </c>
      <c r="AG4" s="10" t="s">
        <v>133</v>
      </c>
      <c r="AH4" s="10" t="s">
        <v>144</v>
      </c>
      <c r="AI4" s="10" t="s">
        <v>145</v>
      </c>
      <c r="AJ4" s="12" t="s">
        <v>146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147</v>
      </c>
      <c r="M5" s="14" t="s">
        <v>148</v>
      </c>
      <c r="N5" s="14" t="s">
        <v>149</v>
      </c>
      <c r="X5" s="14" t="s">
        <v>150</v>
      </c>
      <c r="AE5" s="17" t="s">
        <v>151</v>
      </c>
      <c r="AF5" s="17" t="s">
        <v>152</v>
      </c>
      <c r="AG5" s="14" t="s">
        <v>153</v>
      </c>
      <c r="AH5" s="14" t="s">
        <v>147</v>
      </c>
      <c r="AJ5" s="14" t="s">
        <v>150</v>
      </c>
    </row>
    <row r="6" spans="1:38" ht="11.1" customHeight="1" x14ac:dyDescent="0.2">
      <c r="A6" s="6"/>
      <c r="B6" s="6"/>
      <c r="C6" s="3"/>
      <c r="D6" s="3"/>
      <c r="E6" s="9">
        <f>SUM(E7:E151)</f>
        <v>111014.07399999995</v>
      </c>
      <c r="F6" s="9">
        <f>SUM(F7:F151)</f>
        <v>77986.834999999992</v>
      </c>
      <c r="J6" s="9">
        <f t="shared" ref="J6:X6" si="0">SUM(J7:J151)</f>
        <v>112409.26000000001</v>
      </c>
      <c r="K6" s="9">
        <f t="shared" si="0"/>
        <v>-1395.1859999999986</v>
      </c>
      <c r="L6" s="9">
        <f t="shared" si="0"/>
        <v>29290</v>
      </c>
      <c r="M6" s="9">
        <f t="shared" si="0"/>
        <v>14170</v>
      </c>
      <c r="N6" s="9">
        <f t="shared" si="0"/>
        <v>27480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19481.614800000003</v>
      </c>
      <c r="X6" s="9">
        <f t="shared" si="0"/>
        <v>5140</v>
      </c>
      <c r="AA6" s="9">
        <f t="shared" ref="AA6:AH6" si="1">SUM(AA7:AA151)</f>
        <v>0</v>
      </c>
      <c r="AB6" s="9">
        <f t="shared" si="1"/>
        <v>0</v>
      </c>
      <c r="AC6" s="9">
        <f t="shared" si="1"/>
        <v>0</v>
      </c>
      <c r="AD6" s="9">
        <f t="shared" si="1"/>
        <v>13606</v>
      </c>
      <c r="AE6" s="9">
        <f t="shared" si="1"/>
        <v>19809.475399999996</v>
      </c>
      <c r="AF6" s="9">
        <f t="shared" si="1"/>
        <v>20559.711199999994</v>
      </c>
      <c r="AG6" s="9">
        <f t="shared" si="1"/>
        <v>20213.227199999998</v>
      </c>
      <c r="AH6" s="9">
        <f t="shared" si="1"/>
        <v>15322.270999999999</v>
      </c>
      <c r="AI6" s="9"/>
      <c r="AJ6" s="9">
        <f>SUM(AJ7:AJ151)</f>
        <v>3006.8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450.2</v>
      </c>
      <c r="D7" s="8">
        <v>409.36</v>
      </c>
      <c r="E7" s="8">
        <v>414.52199999999999</v>
      </c>
      <c r="F7" s="8">
        <v>434.625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408.47899999999998</v>
      </c>
      <c r="K7" s="13">
        <f>E7-J7</f>
        <v>6.0430000000000064</v>
      </c>
      <c r="L7" s="13">
        <f>VLOOKUP(A:A,[1]TDSheet!$A:$M,13,0)</f>
        <v>100</v>
      </c>
      <c r="M7" s="13">
        <f>VLOOKUP(A:A,[1]TDSheet!$A:$V,22,0)</f>
        <v>250</v>
      </c>
      <c r="N7" s="13">
        <f>VLOOKUP(A:A,[1]TDSheet!$A:$X,24,0)</f>
        <v>200</v>
      </c>
      <c r="O7" s="13"/>
      <c r="P7" s="13"/>
      <c r="Q7" s="13"/>
      <c r="R7" s="13"/>
      <c r="S7" s="13"/>
      <c r="T7" s="13"/>
      <c r="U7" s="13"/>
      <c r="V7" s="13"/>
      <c r="W7" s="13">
        <f>(E7-AD7)/5</f>
        <v>82.904399999999995</v>
      </c>
      <c r="X7" s="15"/>
      <c r="Y7" s="16">
        <f>(F7+L7+M7+N7+X7)/W7</f>
        <v>11.876631397127294</v>
      </c>
      <c r="Z7" s="13">
        <f>F7/W7</f>
        <v>5.2424841142327789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124.95219999999999</v>
      </c>
      <c r="AF7" s="13">
        <f>VLOOKUP(A:A,[1]TDSheet!$A:$AF,32,0)</f>
        <v>107.9032</v>
      </c>
      <c r="AG7" s="13">
        <f>VLOOKUP(A:A,[1]TDSheet!$A:$AG,33,0)</f>
        <v>89.048599999999993</v>
      </c>
      <c r="AH7" s="13">
        <f>VLOOKUP(A:A,[3]TDSheet!$A:$D,4,0)</f>
        <v>22.2</v>
      </c>
      <c r="AI7" s="13" t="str">
        <f>VLOOKUP(A:A,[1]TDSheet!$A:$AI,35,0)</f>
        <v>ябфев</v>
      </c>
      <c r="AJ7" s="13">
        <f>X7*H7</f>
        <v>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382.30099999999999</v>
      </c>
      <c r="D8" s="8">
        <v>1617.9110000000001</v>
      </c>
      <c r="E8" s="8">
        <v>533.89499999999998</v>
      </c>
      <c r="F8" s="8">
        <v>561.23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518.91300000000001</v>
      </c>
      <c r="K8" s="13">
        <f t="shared" ref="K8:K71" si="2">E8-J8</f>
        <v>14.981999999999971</v>
      </c>
      <c r="L8" s="13">
        <f>VLOOKUP(A:A,[1]TDSheet!$A:$M,13,0)</f>
        <v>50</v>
      </c>
      <c r="M8" s="13">
        <f>VLOOKUP(A:A,[1]TDSheet!$A:$V,22,0)</f>
        <v>0</v>
      </c>
      <c r="N8" s="13">
        <f>VLOOKUP(A:A,[1]TDSheet!$A:$X,24,0)</f>
        <v>120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3">(E8-AD8)/5</f>
        <v>106.779</v>
      </c>
      <c r="X8" s="15">
        <v>30</v>
      </c>
      <c r="Y8" s="16">
        <f t="shared" ref="Y8:Y71" si="4">(F8+L8+M8+N8+X8)/W8</f>
        <v>7.1290234971295856</v>
      </c>
      <c r="Z8" s="13">
        <f t="shared" ref="Z8:Z71" si="5">F8/W8</f>
        <v>5.2559960291817687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117.58959999999999</v>
      </c>
      <c r="AF8" s="13">
        <f>VLOOKUP(A:A,[1]TDSheet!$A:$AF,32,0)</f>
        <v>105.21220000000001</v>
      </c>
      <c r="AG8" s="13">
        <f>VLOOKUP(A:A,[1]TDSheet!$A:$AG,33,0)</f>
        <v>100.09439999999999</v>
      </c>
      <c r="AH8" s="13">
        <f>VLOOKUP(A:A,[3]TDSheet!$A:$D,4,0)</f>
        <v>90.254000000000005</v>
      </c>
      <c r="AI8" s="13">
        <f>VLOOKUP(A:A,[1]TDSheet!$A:$AI,35,0)</f>
        <v>0</v>
      </c>
      <c r="AJ8" s="13">
        <f t="shared" ref="AJ8:AJ71" si="6">X8*H8</f>
        <v>30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1079.057</v>
      </c>
      <c r="D9" s="8">
        <v>4924.5140000000001</v>
      </c>
      <c r="E9" s="8">
        <v>1874.722</v>
      </c>
      <c r="F9" s="8">
        <v>831.04300000000001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1825.1869999999999</v>
      </c>
      <c r="K9" s="13">
        <f t="shared" si="2"/>
        <v>49.535000000000082</v>
      </c>
      <c r="L9" s="13">
        <f>VLOOKUP(A:A,[1]TDSheet!$A:$M,13,0)</f>
        <v>800</v>
      </c>
      <c r="M9" s="13">
        <f>VLOOKUP(A:A,[1]TDSheet!$A:$V,22,0)</f>
        <v>500</v>
      </c>
      <c r="N9" s="13">
        <f>VLOOKUP(A:A,[1]TDSheet!$A:$X,24,0)</f>
        <v>550</v>
      </c>
      <c r="O9" s="13"/>
      <c r="P9" s="13"/>
      <c r="Q9" s="13"/>
      <c r="R9" s="13"/>
      <c r="S9" s="13"/>
      <c r="T9" s="13"/>
      <c r="U9" s="13"/>
      <c r="V9" s="13"/>
      <c r="W9" s="13">
        <f t="shared" si="3"/>
        <v>374.94439999999997</v>
      </c>
      <c r="X9" s="15">
        <v>100</v>
      </c>
      <c r="Y9" s="16">
        <f t="shared" si="4"/>
        <v>7.4172143923205693</v>
      </c>
      <c r="Z9" s="13">
        <f t="shared" si="5"/>
        <v>2.2164432913253274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319.74799999999999</v>
      </c>
      <c r="AF9" s="13">
        <f>VLOOKUP(A:A,[1]TDSheet!$A:$AF,32,0)</f>
        <v>364.29599999999999</v>
      </c>
      <c r="AG9" s="13">
        <f>VLOOKUP(A:A,[1]TDSheet!$A:$AG,33,0)</f>
        <v>340.0478</v>
      </c>
      <c r="AH9" s="13">
        <f>VLOOKUP(A:A,[3]TDSheet!$A:$D,4,0)</f>
        <v>255.43899999999999</v>
      </c>
      <c r="AI9" s="13" t="str">
        <f>VLOOKUP(A:A,[1]TDSheet!$A:$AI,35,0)</f>
        <v>продфев</v>
      </c>
      <c r="AJ9" s="13">
        <f t="shared" si="6"/>
        <v>100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12</v>
      </c>
      <c r="C10" s="8">
        <v>1186</v>
      </c>
      <c r="D10" s="8">
        <v>2886</v>
      </c>
      <c r="E10" s="8">
        <v>2355</v>
      </c>
      <c r="F10" s="8">
        <v>1663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2551</v>
      </c>
      <c r="K10" s="13">
        <f t="shared" si="2"/>
        <v>-196</v>
      </c>
      <c r="L10" s="13">
        <f>VLOOKUP(A:A,[1]TDSheet!$A:$M,13,0)</f>
        <v>600</v>
      </c>
      <c r="M10" s="13">
        <f>VLOOKUP(A:A,[1]TDSheet!$A:$V,22,0)</f>
        <v>0</v>
      </c>
      <c r="N10" s="13">
        <f>VLOOKUP(A:A,[1]TDSheet!$A:$X,24,0)</f>
        <v>200</v>
      </c>
      <c r="O10" s="13"/>
      <c r="P10" s="13"/>
      <c r="Q10" s="13"/>
      <c r="R10" s="13"/>
      <c r="S10" s="13"/>
      <c r="T10" s="13"/>
      <c r="U10" s="13"/>
      <c r="V10" s="13"/>
      <c r="W10" s="13">
        <f t="shared" si="3"/>
        <v>309</v>
      </c>
      <c r="X10" s="15"/>
      <c r="Y10" s="16">
        <f t="shared" si="4"/>
        <v>7.9708737864077666</v>
      </c>
      <c r="Z10" s="13">
        <f t="shared" si="5"/>
        <v>5.3818770226537218</v>
      </c>
      <c r="AA10" s="13"/>
      <c r="AB10" s="13"/>
      <c r="AC10" s="13"/>
      <c r="AD10" s="13">
        <f>VLOOKUP(A:A,[1]TDSheet!$A:$AD,30,0)</f>
        <v>810</v>
      </c>
      <c r="AE10" s="13">
        <f>VLOOKUP(A:A,[1]TDSheet!$A:$AE,31,0)</f>
        <v>440.4</v>
      </c>
      <c r="AF10" s="13">
        <f>VLOOKUP(A:A,[1]TDSheet!$A:$AF,32,0)</f>
        <v>431</v>
      </c>
      <c r="AG10" s="13">
        <f>VLOOKUP(A:A,[1]TDSheet!$A:$AG,33,0)</f>
        <v>342.2</v>
      </c>
      <c r="AH10" s="13">
        <f>VLOOKUP(A:A,[3]TDSheet!$A:$D,4,0)</f>
        <v>265</v>
      </c>
      <c r="AI10" s="13" t="str">
        <f>VLOOKUP(A:A,[1]TDSheet!$A:$AI,35,0)</f>
        <v>оконч</v>
      </c>
      <c r="AJ10" s="13">
        <f t="shared" si="6"/>
        <v>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12</v>
      </c>
      <c r="C11" s="8">
        <v>2190</v>
      </c>
      <c r="D11" s="8">
        <v>5699</v>
      </c>
      <c r="E11" s="8">
        <v>4284</v>
      </c>
      <c r="F11" s="8">
        <v>3541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4313</v>
      </c>
      <c r="K11" s="13">
        <f t="shared" si="2"/>
        <v>-29</v>
      </c>
      <c r="L11" s="13">
        <f>VLOOKUP(A:A,[1]TDSheet!$A:$M,13,0)</f>
        <v>1000</v>
      </c>
      <c r="M11" s="13">
        <f>VLOOKUP(A:A,[1]TDSheet!$A:$V,22,0)</f>
        <v>0</v>
      </c>
      <c r="N11" s="13">
        <f>VLOOKUP(A:A,[1]TDSheet!$A:$X,24,0)</f>
        <v>800</v>
      </c>
      <c r="O11" s="13"/>
      <c r="P11" s="13"/>
      <c r="Q11" s="13"/>
      <c r="R11" s="13"/>
      <c r="S11" s="13"/>
      <c r="T11" s="13"/>
      <c r="U11" s="13"/>
      <c r="V11" s="13"/>
      <c r="W11" s="13">
        <f t="shared" si="3"/>
        <v>676.8</v>
      </c>
      <c r="X11" s="15"/>
      <c r="Y11" s="16">
        <f t="shared" si="4"/>
        <v>7.8915484633569744</v>
      </c>
      <c r="Z11" s="13">
        <f t="shared" si="5"/>
        <v>5.2319739952718676</v>
      </c>
      <c r="AA11" s="13"/>
      <c r="AB11" s="13"/>
      <c r="AC11" s="13"/>
      <c r="AD11" s="13">
        <f>VLOOKUP(A:A,[1]TDSheet!$A:$AD,30,0)</f>
        <v>900</v>
      </c>
      <c r="AE11" s="13">
        <f>VLOOKUP(A:A,[1]TDSheet!$A:$AE,31,0)</f>
        <v>670.6</v>
      </c>
      <c r="AF11" s="13">
        <f>VLOOKUP(A:A,[1]TDSheet!$A:$AF,32,0)</f>
        <v>834.2</v>
      </c>
      <c r="AG11" s="13">
        <f>VLOOKUP(A:A,[1]TDSheet!$A:$AG,33,0)</f>
        <v>787.2</v>
      </c>
      <c r="AH11" s="13">
        <f>VLOOKUP(A:A,[3]TDSheet!$A:$D,4,0)</f>
        <v>372</v>
      </c>
      <c r="AI11" s="13" t="str">
        <f>VLOOKUP(A:A,[1]TDSheet!$A:$AI,35,0)</f>
        <v>продфев</v>
      </c>
      <c r="AJ11" s="13">
        <f t="shared" si="6"/>
        <v>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12</v>
      </c>
      <c r="C12" s="8">
        <v>2029</v>
      </c>
      <c r="D12" s="8">
        <v>4644</v>
      </c>
      <c r="E12" s="18">
        <v>3876</v>
      </c>
      <c r="F12" s="18">
        <v>3082</v>
      </c>
      <c r="G12" s="19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3740</v>
      </c>
      <c r="K12" s="13">
        <f t="shared" si="2"/>
        <v>136</v>
      </c>
      <c r="L12" s="13">
        <f>VLOOKUP(A:A,[1]TDSheet!$A:$M,13,0)</f>
        <v>1000</v>
      </c>
      <c r="M12" s="13">
        <f>VLOOKUP(A:A,[1]TDSheet!$A:$V,22,0)</f>
        <v>0</v>
      </c>
      <c r="N12" s="13">
        <f>VLOOKUP(A:A,[1]TDSheet!$A:$X,24,0)</f>
        <v>500</v>
      </c>
      <c r="O12" s="13"/>
      <c r="P12" s="13"/>
      <c r="Q12" s="13"/>
      <c r="R12" s="13"/>
      <c r="S12" s="13"/>
      <c r="T12" s="13"/>
      <c r="U12" s="13"/>
      <c r="V12" s="13"/>
      <c r="W12" s="13">
        <f t="shared" si="3"/>
        <v>628.79999999999995</v>
      </c>
      <c r="X12" s="15"/>
      <c r="Y12" s="16">
        <f t="shared" si="4"/>
        <v>7.2868956743002551</v>
      </c>
      <c r="Z12" s="13">
        <f t="shared" si="5"/>
        <v>4.9013994910941481</v>
      </c>
      <c r="AA12" s="13"/>
      <c r="AB12" s="13"/>
      <c r="AC12" s="13"/>
      <c r="AD12" s="13">
        <f>VLOOKUP(A:A,[1]TDSheet!$A:$AD,30,0)</f>
        <v>732</v>
      </c>
      <c r="AE12" s="13">
        <f>VLOOKUP(A:A,[1]TDSheet!$A:$AE,31,0)</f>
        <v>667.6</v>
      </c>
      <c r="AF12" s="13">
        <f>VLOOKUP(A:A,[1]TDSheet!$A:$AF,32,0)</f>
        <v>828.4</v>
      </c>
      <c r="AG12" s="13">
        <f>VLOOKUP(A:A,[1]TDSheet!$A:$AG,33,0)</f>
        <v>727.2</v>
      </c>
      <c r="AH12" s="13">
        <f>VLOOKUP(A:A,[3]TDSheet!$A:$D,4,0)</f>
        <v>494</v>
      </c>
      <c r="AI12" s="13">
        <f>VLOOKUP(A:A,[1]TDSheet!$A:$AI,35,0)</f>
        <v>0</v>
      </c>
      <c r="AJ12" s="13">
        <f t="shared" si="6"/>
        <v>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12</v>
      </c>
      <c r="C13" s="8">
        <v>52</v>
      </c>
      <c r="D13" s="8">
        <v>3</v>
      </c>
      <c r="E13" s="8">
        <v>41</v>
      </c>
      <c r="F13" s="8">
        <v>14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66</v>
      </c>
      <c r="K13" s="13">
        <f t="shared" si="2"/>
        <v>-25</v>
      </c>
      <c r="L13" s="13">
        <f>VLOOKUP(A:A,[1]TDSheet!$A:$M,13,0)</f>
        <v>20</v>
      </c>
      <c r="M13" s="13">
        <f>VLOOKUP(A:A,[1]TDSheet!$A:$V,22,0)</f>
        <v>20</v>
      </c>
      <c r="N13" s="13">
        <f>VLOOKUP(A:A,[1]TDSheet!$A:$X,24,0)</f>
        <v>20</v>
      </c>
      <c r="O13" s="13"/>
      <c r="P13" s="13"/>
      <c r="Q13" s="13"/>
      <c r="R13" s="13"/>
      <c r="S13" s="13"/>
      <c r="T13" s="13"/>
      <c r="U13" s="13"/>
      <c r="V13" s="13"/>
      <c r="W13" s="13">
        <f t="shared" si="3"/>
        <v>8.1999999999999993</v>
      </c>
      <c r="X13" s="15"/>
      <c r="Y13" s="16">
        <f t="shared" si="4"/>
        <v>9.0243902439024399</v>
      </c>
      <c r="Z13" s="13">
        <f t="shared" si="5"/>
        <v>1.7073170731707319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9.8000000000000007</v>
      </c>
      <c r="AF13" s="13">
        <f>VLOOKUP(A:A,[1]TDSheet!$A:$AF,32,0)</f>
        <v>4.8</v>
      </c>
      <c r="AG13" s="13">
        <f>VLOOKUP(A:A,[1]TDSheet!$A:$AG,33,0)</f>
        <v>7.4</v>
      </c>
      <c r="AH13" s="13">
        <f>VLOOKUP(A:A,[3]TDSheet!$A:$D,4,0)</f>
        <v>8</v>
      </c>
      <c r="AI13" s="13">
        <f>VLOOKUP(A:A,[1]TDSheet!$A:$AI,35,0)</f>
        <v>0</v>
      </c>
      <c r="AJ13" s="13">
        <f t="shared" si="6"/>
        <v>0</v>
      </c>
      <c r="AK13" s="13"/>
      <c r="AL13" s="13"/>
    </row>
    <row r="14" spans="1:38" s="1" customFormat="1" ht="21.95" customHeight="1" outlineLevel="1" x14ac:dyDescent="0.2">
      <c r="A14" s="7" t="s">
        <v>17</v>
      </c>
      <c r="B14" s="7" t="s">
        <v>12</v>
      </c>
      <c r="C14" s="8">
        <v>328</v>
      </c>
      <c r="D14" s="8">
        <v>408</v>
      </c>
      <c r="E14" s="8">
        <v>288</v>
      </c>
      <c r="F14" s="8">
        <v>445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318</v>
      </c>
      <c r="K14" s="13">
        <f t="shared" si="2"/>
        <v>-30</v>
      </c>
      <c r="L14" s="13">
        <f>VLOOKUP(A:A,[1]TDSheet!$A:$M,13,0)</f>
        <v>0</v>
      </c>
      <c r="M14" s="13">
        <f>VLOOKUP(A:A,[1]TDSheet!$A:$V,22,0)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3"/>
        <v>57.6</v>
      </c>
      <c r="X14" s="15"/>
      <c r="Y14" s="16">
        <f t="shared" si="4"/>
        <v>7.7256944444444446</v>
      </c>
      <c r="Z14" s="13">
        <f t="shared" si="5"/>
        <v>7.7256944444444446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54.2</v>
      </c>
      <c r="AF14" s="13">
        <f>VLOOKUP(A:A,[1]TDSheet!$A:$AF,32,0)</f>
        <v>41.6</v>
      </c>
      <c r="AG14" s="13">
        <f>VLOOKUP(A:A,[1]TDSheet!$A:$AG,33,0)</f>
        <v>28.6</v>
      </c>
      <c r="AH14" s="13">
        <f>VLOOKUP(A:A,[3]TDSheet!$A:$D,4,0)</f>
        <v>58</v>
      </c>
      <c r="AI14" s="13">
        <f>VLOOKUP(A:A,[1]TDSheet!$A:$AI,35,0)</f>
        <v>0</v>
      </c>
      <c r="AJ14" s="13">
        <f t="shared" si="6"/>
        <v>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12</v>
      </c>
      <c r="C15" s="8">
        <v>152</v>
      </c>
      <c r="D15" s="8">
        <v>150</v>
      </c>
      <c r="E15" s="8">
        <v>212</v>
      </c>
      <c r="F15" s="8">
        <v>85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251</v>
      </c>
      <c r="K15" s="13">
        <f t="shared" si="2"/>
        <v>-39</v>
      </c>
      <c r="L15" s="13">
        <f>VLOOKUP(A:A,[1]TDSheet!$A:$M,13,0)</f>
        <v>70</v>
      </c>
      <c r="M15" s="13">
        <f>VLOOKUP(A:A,[1]TDSheet!$A:$V,22,0)</f>
        <v>90</v>
      </c>
      <c r="N15" s="13">
        <f>VLOOKUP(A:A,[1]TDSheet!$A:$X,24,0)</f>
        <v>70</v>
      </c>
      <c r="O15" s="13"/>
      <c r="P15" s="13"/>
      <c r="Q15" s="13"/>
      <c r="R15" s="13"/>
      <c r="S15" s="13"/>
      <c r="T15" s="13"/>
      <c r="U15" s="13"/>
      <c r="V15" s="13"/>
      <c r="W15" s="13">
        <f t="shared" si="3"/>
        <v>42.4</v>
      </c>
      <c r="X15" s="15"/>
      <c r="Y15" s="16">
        <f t="shared" si="4"/>
        <v>7.4292452830188678</v>
      </c>
      <c r="Z15" s="13">
        <f t="shared" si="5"/>
        <v>2.0047169811320757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41.2</v>
      </c>
      <c r="AF15" s="13">
        <f>VLOOKUP(A:A,[1]TDSheet!$A:$AF,32,0)</f>
        <v>44.2</v>
      </c>
      <c r="AG15" s="13">
        <f>VLOOKUP(A:A,[1]TDSheet!$A:$AG,33,0)</f>
        <v>38.6</v>
      </c>
      <c r="AH15" s="13">
        <f>VLOOKUP(A:A,[3]TDSheet!$A:$D,4,0)</f>
        <v>45</v>
      </c>
      <c r="AI15" s="13" t="str">
        <f>VLOOKUP(A:A,[1]TDSheet!$A:$AI,35,0)</f>
        <v>увел</v>
      </c>
      <c r="AJ15" s="13">
        <f t="shared" si="6"/>
        <v>0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12</v>
      </c>
      <c r="C16" s="8">
        <v>1544</v>
      </c>
      <c r="D16" s="8">
        <v>2635</v>
      </c>
      <c r="E16" s="8">
        <v>1097</v>
      </c>
      <c r="F16" s="8">
        <v>3057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1155</v>
      </c>
      <c r="K16" s="13">
        <f t="shared" si="2"/>
        <v>-58</v>
      </c>
      <c r="L16" s="13">
        <f>VLOOKUP(A:A,[1]TDSheet!$A:$M,13,0)</f>
        <v>0</v>
      </c>
      <c r="M16" s="13">
        <f>VLOOKUP(A:A,[1]TDSheet!$A:$V,22,0)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3"/>
        <v>219.4</v>
      </c>
      <c r="X16" s="15"/>
      <c r="Y16" s="16">
        <f t="shared" si="4"/>
        <v>13.9334548769371</v>
      </c>
      <c r="Z16" s="13">
        <f t="shared" si="5"/>
        <v>13.9334548769371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309</v>
      </c>
      <c r="AF16" s="13">
        <f>VLOOKUP(A:A,[1]TDSheet!$A:$AF,32,0)</f>
        <v>242</v>
      </c>
      <c r="AG16" s="13">
        <f>VLOOKUP(A:A,[1]TDSheet!$A:$AG,33,0)</f>
        <v>223.2</v>
      </c>
      <c r="AH16" s="13">
        <f>VLOOKUP(A:A,[3]TDSheet!$A:$D,4,0)</f>
        <v>201</v>
      </c>
      <c r="AI16" s="13">
        <f>VLOOKUP(A:A,[1]TDSheet!$A:$AI,35,0)</f>
        <v>0</v>
      </c>
      <c r="AJ16" s="13">
        <f t="shared" si="6"/>
        <v>0</v>
      </c>
      <c r="AK16" s="13"/>
      <c r="AL16" s="13"/>
    </row>
    <row r="17" spans="1:38" s="1" customFormat="1" ht="21.95" customHeight="1" outlineLevel="1" x14ac:dyDescent="0.2">
      <c r="A17" s="7" t="s">
        <v>20</v>
      </c>
      <c r="B17" s="7" t="s">
        <v>12</v>
      </c>
      <c r="C17" s="8">
        <v>362</v>
      </c>
      <c r="D17" s="8">
        <v>228</v>
      </c>
      <c r="E17" s="8">
        <v>239</v>
      </c>
      <c r="F17" s="8">
        <v>340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571</v>
      </c>
      <c r="K17" s="13">
        <f t="shared" si="2"/>
        <v>-332</v>
      </c>
      <c r="L17" s="13">
        <f>VLOOKUP(A:A,[1]TDSheet!$A:$M,13,0)</f>
        <v>100</v>
      </c>
      <c r="M17" s="13">
        <f>VLOOKUP(A:A,[1]TDSheet!$A:$V,22,0)</f>
        <v>400</v>
      </c>
      <c r="N17" s="13">
        <f>VLOOKUP(A:A,[1]TDSheet!$A:$X,24,0)</f>
        <v>300</v>
      </c>
      <c r="O17" s="13"/>
      <c r="P17" s="13"/>
      <c r="Q17" s="13"/>
      <c r="R17" s="13"/>
      <c r="S17" s="13"/>
      <c r="T17" s="13"/>
      <c r="U17" s="13"/>
      <c r="V17" s="13"/>
      <c r="W17" s="13">
        <f t="shared" si="3"/>
        <v>47.8</v>
      </c>
      <c r="X17" s="15"/>
      <c r="Y17" s="16">
        <f t="shared" si="4"/>
        <v>23.84937238493724</v>
      </c>
      <c r="Z17" s="13">
        <f t="shared" si="5"/>
        <v>7.1129707112970717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77.8</v>
      </c>
      <c r="AF17" s="13">
        <f>VLOOKUP(A:A,[1]TDSheet!$A:$AF,32,0)</f>
        <v>56</v>
      </c>
      <c r="AG17" s="13">
        <f>VLOOKUP(A:A,[1]TDSheet!$A:$AG,33,0)</f>
        <v>47.2</v>
      </c>
      <c r="AH17" s="13">
        <f>VLOOKUP(A:A,[3]TDSheet!$A:$D,4,0)</f>
        <v>34</v>
      </c>
      <c r="AI17" s="13" t="str">
        <f>VLOOKUP(A:A,[1]TDSheet!$A:$AI,35,0)</f>
        <v>ябфев</v>
      </c>
      <c r="AJ17" s="13">
        <f t="shared" si="6"/>
        <v>0</v>
      </c>
      <c r="AK17" s="13"/>
      <c r="AL17" s="13"/>
    </row>
    <row r="18" spans="1:38" s="1" customFormat="1" ht="21.95" customHeight="1" outlineLevel="1" x14ac:dyDescent="0.2">
      <c r="A18" s="7" t="s">
        <v>21</v>
      </c>
      <c r="B18" s="7" t="s">
        <v>12</v>
      </c>
      <c r="C18" s="8">
        <v>127</v>
      </c>
      <c r="D18" s="8">
        <v>457</v>
      </c>
      <c r="E18" s="8">
        <v>458</v>
      </c>
      <c r="F18" s="8">
        <v>125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466</v>
      </c>
      <c r="K18" s="13">
        <f t="shared" si="2"/>
        <v>-8</v>
      </c>
      <c r="L18" s="13">
        <f>VLOOKUP(A:A,[1]TDSheet!$A:$M,13,0)</f>
        <v>0</v>
      </c>
      <c r="M18" s="13">
        <f>VLOOKUP(A:A,[1]TDSheet!$A:$V,22,0)</f>
        <v>0</v>
      </c>
      <c r="N18" s="13">
        <f>VLOOKUP(A:A,[1]TDSheet!$A:$X,24,0)</f>
        <v>30</v>
      </c>
      <c r="O18" s="13"/>
      <c r="P18" s="13"/>
      <c r="Q18" s="13"/>
      <c r="R18" s="13"/>
      <c r="S18" s="13"/>
      <c r="T18" s="13"/>
      <c r="U18" s="13"/>
      <c r="V18" s="13"/>
      <c r="W18" s="13">
        <f t="shared" si="3"/>
        <v>19.600000000000001</v>
      </c>
      <c r="X18" s="15"/>
      <c r="Y18" s="16">
        <f t="shared" si="4"/>
        <v>7.908163265306122</v>
      </c>
      <c r="Z18" s="13">
        <f t="shared" si="5"/>
        <v>6.3775510204081627</v>
      </c>
      <c r="AA18" s="13"/>
      <c r="AB18" s="13"/>
      <c r="AC18" s="13"/>
      <c r="AD18" s="13">
        <f>VLOOKUP(A:A,[1]TDSheet!$A:$AD,30,0)</f>
        <v>360</v>
      </c>
      <c r="AE18" s="13">
        <f>VLOOKUP(A:A,[1]TDSheet!$A:$AE,31,0)</f>
        <v>18.399999999999999</v>
      </c>
      <c r="AF18" s="13">
        <f>VLOOKUP(A:A,[1]TDSheet!$A:$AF,32,0)</f>
        <v>22.2</v>
      </c>
      <c r="AG18" s="13">
        <f>VLOOKUP(A:A,[1]TDSheet!$A:$AG,33,0)</f>
        <v>14.4</v>
      </c>
      <c r="AH18" s="13">
        <f>VLOOKUP(A:A,[3]TDSheet!$A:$D,4,0)</f>
        <v>15</v>
      </c>
      <c r="AI18" s="13">
        <f>VLOOKUP(A:A,[1]TDSheet!$A:$AI,35,0)</f>
        <v>0</v>
      </c>
      <c r="AJ18" s="13">
        <f t="shared" si="6"/>
        <v>0</v>
      </c>
      <c r="AK18" s="13"/>
      <c r="AL18" s="13"/>
    </row>
    <row r="19" spans="1:38" s="1" customFormat="1" ht="21.95" customHeight="1" outlineLevel="1" x14ac:dyDescent="0.2">
      <c r="A19" s="7" t="s">
        <v>22</v>
      </c>
      <c r="B19" s="7" t="s">
        <v>12</v>
      </c>
      <c r="C19" s="8">
        <v>359</v>
      </c>
      <c r="D19" s="8">
        <v>218</v>
      </c>
      <c r="E19" s="8">
        <v>228</v>
      </c>
      <c r="F19" s="8">
        <v>343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239</v>
      </c>
      <c r="K19" s="13">
        <f t="shared" si="2"/>
        <v>-11</v>
      </c>
      <c r="L19" s="13">
        <f>VLOOKUP(A:A,[1]TDSheet!$A:$M,13,0)</f>
        <v>0</v>
      </c>
      <c r="M19" s="13">
        <f>VLOOKUP(A:A,[1]TDSheet!$A:$V,22,0)</f>
        <v>400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3"/>
      <c r="W19" s="13">
        <f t="shared" si="3"/>
        <v>37.200000000000003</v>
      </c>
      <c r="X19" s="15"/>
      <c r="Y19" s="16">
        <f t="shared" si="4"/>
        <v>19.973118279569892</v>
      </c>
      <c r="Z19" s="13">
        <f t="shared" si="5"/>
        <v>9.2204301075268802</v>
      </c>
      <c r="AA19" s="13"/>
      <c r="AB19" s="13"/>
      <c r="AC19" s="13"/>
      <c r="AD19" s="13">
        <f>VLOOKUP(A:A,[1]TDSheet!$A:$AD,30,0)</f>
        <v>42</v>
      </c>
      <c r="AE19" s="13">
        <f>VLOOKUP(A:A,[1]TDSheet!$A:$AE,31,0)</f>
        <v>61.8</v>
      </c>
      <c r="AF19" s="13">
        <f>VLOOKUP(A:A,[1]TDSheet!$A:$AF,32,0)</f>
        <v>63.2</v>
      </c>
      <c r="AG19" s="13">
        <f>VLOOKUP(A:A,[1]TDSheet!$A:$AG,33,0)</f>
        <v>37</v>
      </c>
      <c r="AH19" s="13">
        <f>VLOOKUP(A:A,[3]TDSheet!$A:$D,4,0)</f>
        <v>45</v>
      </c>
      <c r="AI19" s="13" t="str">
        <f>VLOOKUP(A:A,[1]TDSheet!$A:$AI,35,0)</f>
        <v>400Ларин</v>
      </c>
      <c r="AJ19" s="13">
        <f t="shared" si="6"/>
        <v>0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12</v>
      </c>
      <c r="C20" s="8">
        <v>390</v>
      </c>
      <c r="D20" s="8">
        <v>436</v>
      </c>
      <c r="E20" s="8">
        <v>453</v>
      </c>
      <c r="F20" s="8">
        <v>364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486</v>
      </c>
      <c r="K20" s="13">
        <f t="shared" si="2"/>
        <v>-33</v>
      </c>
      <c r="L20" s="13">
        <f>VLOOKUP(A:A,[1]TDSheet!$A:$M,13,0)</f>
        <v>200</v>
      </c>
      <c r="M20" s="13">
        <f>VLOOKUP(A:A,[1]TDSheet!$A:$V,22,0)</f>
        <v>400</v>
      </c>
      <c r="N20" s="13">
        <f>VLOOKUP(A:A,[1]TDSheet!$A:$X,24,0)</f>
        <v>300</v>
      </c>
      <c r="O20" s="13"/>
      <c r="P20" s="13"/>
      <c r="Q20" s="13"/>
      <c r="R20" s="13"/>
      <c r="S20" s="13"/>
      <c r="T20" s="13"/>
      <c r="U20" s="13"/>
      <c r="V20" s="13"/>
      <c r="W20" s="13">
        <f t="shared" si="3"/>
        <v>90.6</v>
      </c>
      <c r="X20" s="15">
        <v>100</v>
      </c>
      <c r="Y20" s="16">
        <f t="shared" si="4"/>
        <v>15.055187637969096</v>
      </c>
      <c r="Z20" s="13">
        <f t="shared" si="5"/>
        <v>4.0176600441501105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109.8</v>
      </c>
      <c r="AF20" s="13">
        <f>VLOOKUP(A:A,[1]TDSheet!$A:$AF,32,0)</f>
        <v>105.4</v>
      </c>
      <c r="AG20" s="13">
        <f>VLOOKUP(A:A,[1]TDSheet!$A:$AG,33,0)</f>
        <v>90.4</v>
      </c>
      <c r="AH20" s="13">
        <f>VLOOKUP(A:A,[3]TDSheet!$A:$D,4,0)</f>
        <v>60</v>
      </c>
      <c r="AI20" s="13" t="str">
        <f>VLOOKUP(A:A,[1]TDSheet!$A:$AI,35,0)</f>
        <v>ябфев</v>
      </c>
      <c r="AJ20" s="13">
        <f t="shared" si="6"/>
        <v>35</v>
      </c>
      <c r="AK20" s="13"/>
      <c r="AL20" s="13"/>
    </row>
    <row r="21" spans="1:38" s="1" customFormat="1" ht="11.1" customHeight="1" outlineLevel="1" x14ac:dyDescent="0.2">
      <c r="A21" s="7" t="s">
        <v>24</v>
      </c>
      <c r="B21" s="7" t="s">
        <v>8</v>
      </c>
      <c r="C21" s="8">
        <v>306.23899999999998</v>
      </c>
      <c r="D21" s="8">
        <v>829.13199999999995</v>
      </c>
      <c r="E21" s="8">
        <v>235.398</v>
      </c>
      <c r="F21" s="8">
        <v>35.933999999999997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477.88099999999997</v>
      </c>
      <c r="K21" s="13">
        <f t="shared" si="2"/>
        <v>-242.48299999999998</v>
      </c>
      <c r="L21" s="13">
        <f>VLOOKUP(A:A,[1]TDSheet!$A:$M,13,0)</f>
        <v>100</v>
      </c>
      <c r="M21" s="13">
        <f>VLOOKUP(A:A,[1]TDSheet!$A:$V,22,0)</f>
        <v>200</v>
      </c>
      <c r="N21" s="13">
        <f>VLOOKUP(A:A,[1]TDSheet!$A:$X,24,0)</f>
        <v>200</v>
      </c>
      <c r="O21" s="13"/>
      <c r="P21" s="13"/>
      <c r="Q21" s="13"/>
      <c r="R21" s="13"/>
      <c r="S21" s="13"/>
      <c r="T21" s="13"/>
      <c r="U21" s="13"/>
      <c r="V21" s="13"/>
      <c r="W21" s="13">
        <f t="shared" si="3"/>
        <v>47.079599999999999</v>
      </c>
      <c r="X21" s="15"/>
      <c r="Y21" s="16">
        <f t="shared" si="4"/>
        <v>11.383571653115149</v>
      </c>
      <c r="Z21" s="13">
        <f t="shared" si="5"/>
        <v>0.76326052048020798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65.514399999999995</v>
      </c>
      <c r="AF21" s="13">
        <f>VLOOKUP(A:A,[1]TDSheet!$A:$AF,32,0)</f>
        <v>56.739200000000004</v>
      </c>
      <c r="AG21" s="13">
        <f>VLOOKUP(A:A,[1]TDSheet!$A:$AG,33,0)</f>
        <v>47.711599999999997</v>
      </c>
      <c r="AH21" s="13">
        <f>VLOOKUP(A:A,[3]TDSheet!$A:$D,4,0)</f>
        <v>57.52</v>
      </c>
      <c r="AI21" s="13" t="str">
        <f>VLOOKUP(A:A,[1]TDSheet!$A:$AI,35,0)</f>
        <v>склад</v>
      </c>
      <c r="AJ21" s="13">
        <f t="shared" si="6"/>
        <v>0</v>
      </c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8</v>
      </c>
      <c r="C22" s="8">
        <v>2043.1780000000001</v>
      </c>
      <c r="D22" s="8">
        <v>6056.41</v>
      </c>
      <c r="E22" s="8">
        <v>4572.9740000000002</v>
      </c>
      <c r="F22" s="8">
        <v>3441.2620000000002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4605.3909999999996</v>
      </c>
      <c r="K22" s="13">
        <f t="shared" si="2"/>
        <v>-32.416999999999462</v>
      </c>
      <c r="L22" s="13">
        <f>VLOOKUP(A:A,[1]TDSheet!$A:$M,13,0)</f>
        <v>1300</v>
      </c>
      <c r="M22" s="13">
        <f>VLOOKUP(A:A,[1]TDSheet!$A:$V,22,0)</f>
        <v>500</v>
      </c>
      <c r="N22" s="13">
        <f>VLOOKUP(A:A,[1]TDSheet!$A:$X,24,0)</f>
        <v>1600</v>
      </c>
      <c r="O22" s="13"/>
      <c r="P22" s="13"/>
      <c r="Q22" s="13"/>
      <c r="R22" s="13"/>
      <c r="S22" s="13"/>
      <c r="T22" s="13"/>
      <c r="U22" s="13"/>
      <c r="V22" s="13"/>
      <c r="W22" s="13">
        <f t="shared" si="3"/>
        <v>914.59480000000008</v>
      </c>
      <c r="X22" s="15"/>
      <c r="Y22" s="16">
        <f t="shared" si="4"/>
        <v>7.480101570662768</v>
      </c>
      <c r="Z22" s="13">
        <f t="shared" si="5"/>
        <v>3.7626083157262649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726.16180000000008</v>
      </c>
      <c r="AF22" s="13">
        <f>VLOOKUP(A:A,[1]TDSheet!$A:$AF,32,0)</f>
        <v>829.19299999999998</v>
      </c>
      <c r="AG22" s="13">
        <f>VLOOKUP(A:A,[1]TDSheet!$A:$AG,33,0)</f>
        <v>938.52279999999996</v>
      </c>
      <c r="AH22" s="13">
        <f>VLOOKUP(A:A,[3]TDSheet!$A:$D,4,0)</f>
        <v>610.90700000000004</v>
      </c>
      <c r="AI22" s="13" t="str">
        <f>VLOOKUP(A:A,[1]TDSheet!$A:$AI,35,0)</f>
        <v>оконч</v>
      </c>
      <c r="AJ22" s="13">
        <f t="shared" si="6"/>
        <v>0</v>
      </c>
      <c r="AK22" s="13"/>
      <c r="AL22" s="13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165.62899999999999</v>
      </c>
      <c r="D23" s="8">
        <v>1005.23</v>
      </c>
      <c r="E23" s="8">
        <v>336.61799999999999</v>
      </c>
      <c r="F23" s="8">
        <v>240.69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334.45</v>
      </c>
      <c r="K23" s="13">
        <f t="shared" si="2"/>
        <v>2.1680000000000064</v>
      </c>
      <c r="L23" s="13">
        <f>VLOOKUP(A:A,[1]TDSheet!$A:$M,13,0)</f>
        <v>150</v>
      </c>
      <c r="M23" s="13">
        <f>VLOOKUP(A:A,[1]TDSheet!$A:$V,22,0)</f>
        <v>0</v>
      </c>
      <c r="N23" s="13">
        <f>VLOOKUP(A:A,[1]TDSheet!$A:$X,24,0)</f>
        <v>100</v>
      </c>
      <c r="O23" s="13"/>
      <c r="P23" s="13"/>
      <c r="Q23" s="13"/>
      <c r="R23" s="13"/>
      <c r="S23" s="13"/>
      <c r="T23" s="13"/>
      <c r="U23" s="13"/>
      <c r="V23" s="13"/>
      <c r="W23" s="13">
        <f t="shared" si="3"/>
        <v>67.323599999999999</v>
      </c>
      <c r="X23" s="15"/>
      <c r="Y23" s="16">
        <f t="shared" si="4"/>
        <v>7.2885288368417616</v>
      </c>
      <c r="Z23" s="13">
        <f t="shared" si="5"/>
        <v>3.575120760030658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72.059200000000004</v>
      </c>
      <c r="AF23" s="13">
        <f>VLOOKUP(A:A,[1]TDSheet!$A:$AF,32,0)</f>
        <v>51.366999999999997</v>
      </c>
      <c r="AG23" s="13">
        <f>VLOOKUP(A:A,[1]TDSheet!$A:$AG,33,0)</f>
        <v>74.306600000000003</v>
      </c>
      <c r="AH23" s="13">
        <f>VLOOKUP(A:A,[3]TDSheet!$A:$D,4,0)</f>
        <v>62.868000000000002</v>
      </c>
      <c r="AI23" s="13">
        <f>VLOOKUP(A:A,[1]TDSheet!$A:$AI,35,0)</f>
        <v>0</v>
      </c>
      <c r="AJ23" s="13">
        <f t="shared" si="6"/>
        <v>0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720.43600000000004</v>
      </c>
      <c r="D24" s="8">
        <v>1219.5889999999999</v>
      </c>
      <c r="E24" s="8">
        <v>916.18700000000001</v>
      </c>
      <c r="F24" s="8">
        <v>1005.943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1015.449</v>
      </c>
      <c r="K24" s="13">
        <f t="shared" si="2"/>
        <v>-99.261999999999944</v>
      </c>
      <c r="L24" s="13">
        <f>VLOOKUP(A:A,[1]TDSheet!$A:$M,13,0)</f>
        <v>200</v>
      </c>
      <c r="M24" s="13">
        <f>VLOOKUP(A:A,[1]TDSheet!$A:$V,22,0)</f>
        <v>0</v>
      </c>
      <c r="N24" s="13">
        <f>VLOOKUP(A:A,[1]TDSheet!$A:$X,24,0)</f>
        <v>200</v>
      </c>
      <c r="O24" s="13"/>
      <c r="P24" s="13"/>
      <c r="Q24" s="13"/>
      <c r="R24" s="13"/>
      <c r="S24" s="13"/>
      <c r="T24" s="13"/>
      <c r="U24" s="13"/>
      <c r="V24" s="13"/>
      <c r="W24" s="13">
        <f t="shared" si="3"/>
        <v>183.23740000000001</v>
      </c>
      <c r="X24" s="15"/>
      <c r="Y24" s="16">
        <f t="shared" si="4"/>
        <v>7.6727949643467976</v>
      </c>
      <c r="Z24" s="13">
        <f t="shared" si="5"/>
        <v>5.489834498852308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230.083</v>
      </c>
      <c r="AF24" s="13">
        <f>VLOOKUP(A:A,[1]TDSheet!$A:$AF,32,0)</f>
        <v>216.67440000000002</v>
      </c>
      <c r="AG24" s="13">
        <f>VLOOKUP(A:A,[1]TDSheet!$A:$AG,33,0)</f>
        <v>168.89519999999999</v>
      </c>
      <c r="AH24" s="13">
        <f>VLOOKUP(A:A,[3]TDSheet!$A:$D,4,0)</f>
        <v>267.274</v>
      </c>
      <c r="AI24" s="13" t="str">
        <f>VLOOKUP(A:A,[1]TDSheet!$A:$AI,35,0)</f>
        <v>склад</v>
      </c>
      <c r="AJ24" s="13">
        <f t="shared" si="6"/>
        <v>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256.56099999999998</v>
      </c>
      <c r="D25" s="8">
        <v>1865.2470000000001</v>
      </c>
      <c r="E25" s="8">
        <v>501.62599999999998</v>
      </c>
      <c r="F25" s="8">
        <v>261.35599999999999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497.61700000000002</v>
      </c>
      <c r="K25" s="13">
        <f t="shared" si="2"/>
        <v>4.0089999999999577</v>
      </c>
      <c r="L25" s="13">
        <f>VLOOKUP(A:A,[1]TDSheet!$A:$M,13,0)</f>
        <v>250</v>
      </c>
      <c r="M25" s="13">
        <f>VLOOKUP(A:A,[1]TDSheet!$A:$V,22,0)</f>
        <v>60</v>
      </c>
      <c r="N25" s="13">
        <f>VLOOKUP(A:A,[1]TDSheet!$A:$X,24,0)</f>
        <v>120</v>
      </c>
      <c r="O25" s="13"/>
      <c r="P25" s="13"/>
      <c r="Q25" s="13"/>
      <c r="R25" s="13"/>
      <c r="S25" s="13"/>
      <c r="T25" s="13"/>
      <c r="U25" s="13"/>
      <c r="V25" s="13"/>
      <c r="W25" s="13">
        <f t="shared" si="3"/>
        <v>100.3252</v>
      </c>
      <c r="X25" s="15">
        <v>50</v>
      </c>
      <c r="Y25" s="16">
        <f t="shared" si="4"/>
        <v>7.3895292508761514</v>
      </c>
      <c r="Z25" s="13">
        <f t="shared" si="5"/>
        <v>2.6050882530012403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102.01860000000001</v>
      </c>
      <c r="AF25" s="13">
        <f>VLOOKUP(A:A,[1]TDSheet!$A:$AF,32,0)</f>
        <v>100.2022</v>
      </c>
      <c r="AG25" s="13">
        <f>VLOOKUP(A:A,[1]TDSheet!$A:$AG,33,0)</f>
        <v>105.77860000000001</v>
      </c>
      <c r="AH25" s="13">
        <f>VLOOKUP(A:A,[3]TDSheet!$A:$D,4,0)</f>
        <v>109.70399999999999</v>
      </c>
      <c r="AI25" s="13">
        <f>VLOOKUP(A:A,[1]TDSheet!$A:$AI,35,0)</f>
        <v>0</v>
      </c>
      <c r="AJ25" s="13">
        <f t="shared" si="6"/>
        <v>50</v>
      </c>
      <c r="AK25" s="13"/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58.459000000000003</v>
      </c>
      <c r="D26" s="8">
        <v>259.83499999999998</v>
      </c>
      <c r="E26" s="8">
        <v>199.09200000000001</v>
      </c>
      <c r="F26" s="8">
        <v>111.34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198.80099999999999</v>
      </c>
      <c r="K26" s="13">
        <f t="shared" si="2"/>
        <v>0.29100000000002524</v>
      </c>
      <c r="L26" s="13">
        <f>VLOOKUP(A:A,[1]TDSheet!$A:$M,13,0)</f>
        <v>70</v>
      </c>
      <c r="M26" s="13">
        <f>VLOOKUP(A:A,[1]TDSheet!$A:$V,22,0)</f>
        <v>50</v>
      </c>
      <c r="N26" s="13">
        <f>VLOOKUP(A:A,[1]TDSheet!$A:$X,24,0)</f>
        <v>50</v>
      </c>
      <c r="O26" s="13"/>
      <c r="P26" s="13"/>
      <c r="Q26" s="13"/>
      <c r="R26" s="13"/>
      <c r="S26" s="13"/>
      <c r="T26" s="13"/>
      <c r="U26" s="13"/>
      <c r="V26" s="13"/>
      <c r="W26" s="13">
        <f t="shared" si="3"/>
        <v>39.818400000000004</v>
      </c>
      <c r="X26" s="15"/>
      <c r="Y26" s="16">
        <f t="shared" si="4"/>
        <v>7.0655777228617929</v>
      </c>
      <c r="Z26" s="13">
        <f t="shared" si="5"/>
        <v>2.7961947240471741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33.896599999999999</v>
      </c>
      <c r="AF26" s="13">
        <f>VLOOKUP(A:A,[1]TDSheet!$A:$AF,32,0)</f>
        <v>37.746400000000001</v>
      </c>
      <c r="AG26" s="13">
        <f>VLOOKUP(A:A,[1]TDSheet!$A:$AG,33,0)</f>
        <v>39.322600000000001</v>
      </c>
      <c r="AH26" s="13">
        <f>VLOOKUP(A:A,[3]TDSheet!$A:$D,4,0)</f>
        <v>42.927</v>
      </c>
      <c r="AI26" s="13">
        <f>VLOOKUP(A:A,[1]TDSheet!$A:$AI,35,0)</f>
        <v>0</v>
      </c>
      <c r="AJ26" s="13">
        <f t="shared" si="6"/>
        <v>0</v>
      </c>
      <c r="AK26" s="13"/>
      <c r="AL26" s="13"/>
    </row>
    <row r="27" spans="1:38" s="1" customFormat="1" ht="21.95" customHeight="1" outlineLevel="1" x14ac:dyDescent="0.2">
      <c r="A27" s="7" t="s">
        <v>30</v>
      </c>
      <c r="B27" s="7" t="s">
        <v>8</v>
      </c>
      <c r="C27" s="8">
        <v>97.528000000000006</v>
      </c>
      <c r="D27" s="8">
        <v>633.12</v>
      </c>
      <c r="E27" s="8">
        <v>149.25299999999999</v>
      </c>
      <c r="F27" s="8">
        <v>117.3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167.78299999999999</v>
      </c>
      <c r="K27" s="13">
        <f t="shared" si="2"/>
        <v>-18.53</v>
      </c>
      <c r="L27" s="13">
        <f>VLOOKUP(A:A,[1]TDSheet!$A:$M,13,0)</f>
        <v>70</v>
      </c>
      <c r="M27" s="13">
        <f>VLOOKUP(A:A,[1]TDSheet!$A:$V,22,0)</f>
        <v>0</v>
      </c>
      <c r="N27" s="13">
        <f>VLOOKUP(A:A,[1]TDSheet!$A:$X,24,0)</f>
        <v>40</v>
      </c>
      <c r="O27" s="13"/>
      <c r="P27" s="13"/>
      <c r="Q27" s="13"/>
      <c r="R27" s="13"/>
      <c r="S27" s="13"/>
      <c r="T27" s="13"/>
      <c r="U27" s="13"/>
      <c r="V27" s="13"/>
      <c r="W27" s="13">
        <f t="shared" si="3"/>
        <v>29.850599999999996</v>
      </c>
      <c r="X27" s="15"/>
      <c r="Y27" s="16">
        <f t="shared" si="4"/>
        <v>7.6145873114778277</v>
      </c>
      <c r="Z27" s="13">
        <f t="shared" si="5"/>
        <v>3.9295692548893495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35.037999999999997</v>
      </c>
      <c r="AF27" s="13">
        <f>VLOOKUP(A:A,[1]TDSheet!$A:$AF,32,0)</f>
        <v>31.320399999999999</v>
      </c>
      <c r="AG27" s="13">
        <f>VLOOKUP(A:A,[1]TDSheet!$A:$AG,33,0)</f>
        <v>36.5762</v>
      </c>
      <c r="AH27" s="13">
        <f>VLOOKUP(A:A,[3]TDSheet!$A:$D,4,0)</f>
        <v>26.562000000000001</v>
      </c>
      <c r="AI27" s="13">
        <f>VLOOKUP(A:A,[1]TDSheet!$A:$AI,35,0)</f>
        <v>0</v>
      </c>
      <c r="AJ27" s="13">
        <f t="shared" si="6"/>
        <v>0</v>
      </c>
      <c r="AK27" s="13"/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27.713999999999999</v>
      </c>
      <c r="D28" s="8">
        <v>20.777999999999999</v>
      </c>
      <c r="E28" s="8">
        <v>17.463000000000001</v>
      </c>
      <c r="F28" s="8">
        <v>31.029</v>
      </c>
      <c r="G28" s="1" t="str">
        <f>VLOOKUP(A:A,[1]TDSheet!$A:$G,7,0)</f>
        <v>выв2901</v>
      </c>
      <c r="H28" s="1">
        <f>VLOOKUP(A:A,[1]TDSheet!$A:$H,8,0)</f>
        <v>0</v>
      </c>
      <c r="I28" s="1">
        <f>VLOOKUP(A:A,[1]TDSheet!$A:$I,9,0)</f>
        <v>180</v>
      </c>
      <c r="J28" s="13">
        <f>VLOOKUP(A:A,[2]TDSheet!$A:$F,6,0)</f>
        <v>31.821000000000002</v>
      </c>
      <c r="K28" s="13">
        <f t="shared" si="2"/>
        <v>-14.358000000000001</v>
      </c>
      <c r="L28" s="13">
        <f>VLOOKUP(A:A,[1]TDSheet!$A:$M,13,0)</f>
        <v>0</v>
      </c>
      <c r="M28" s="13">
        <f>VLOOKUP(A:A,[1]TDSheet!$A:$V,22,0)</f>
        <v>0</v>
      </c>
      <c r="N28" s="13">
        <f>VLOOKUP(A:A,[1]TDSheet!$A:$X,24,0)</f>
        <v>0</v>
      </c>
      <c r="O28" s="13"/>
      <c r="P28" s="13"/>
      <c r="Q28" s="13"/>
      <c r="R28" s="13"/>
      <c r="S28" s="13"/>
      <c r="T28" s="13"/>
      <c r="U28" s="13"/>
      <c r="V28" s="13"/>
      <c r="W28" s="13">
        <f t="shared" si="3"/>
        <v>3.4926000000000004</v>
      </c>
      <c r="X28" s="15"/>
      <c r="Y28" s="16">
        <f t="shared" si="4"/>
        <v>8.8842123346504032</v>
      </c>
      <c r="Z28" s="13">
        <f t="shared" si="5"/>
        <v>8.8842123346504032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2.9094000000000002</v>
      </c>
      <c r="AF28" s="13">
        <f>VLOOKUP(A:A,[1]TDSheet!$A:$AF,32,0)</f>
        <v>2.8925999999999998</v>
      </c>
      <c r="AG28" s="13">
        <f>VLOOKUP(A:A,[1]TDSheet!$A:$AG,33,0)</f>
        <v>2.2464</v>
      </c>
      <c r="AH28" s="13">
        <f>VLOOKUP(A:A,[3]TDSheet!$A:$D,4,0)</f>
        <v>1.4039999999999999</v>
      </c>
      <c r="AI28" s="13" t="str">
        <f>VLOOKUP(A:A,[1]TDSheet!$A:$AI,35,0)</f>
        <v>вывод29,01</v>
      </c>
      <c r="AJ28" s="13">
        <f t="shared" si="6"/>
        <v>0</v>
      </c>
      <c r="AK28" s="13"/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241.779</v>
      </c>
      <c r="D29" s="8">
        <v>1737.85</v>
      </c>
      <c r="E29" s="8">
        <v>382.43099999999998</v>
      </c>
      <c r="F29" s="8">
        <v>244.339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378.00299999999999</v>
      </c>
      <c r="K29" s="13">
        <f t="shared" si="2"/>
        <v>4.4279999999999973</v>
      </c>
      <c r="L29" s="13">
        <f>VLOOKUP(A:A,[1]TDSheet!$A:$M,13,0)</f>
        <v>150</v>
      </c>
      <c r="M29" s="13">
        <f>VLOOKUP(A:A,[1]TDSheet!$A:$V,22,0)</f>
        <v>40</v>
      </c>
      <c r="N29" s="13">
        <f>VLOOKUP(A:A,[1]TDSheet!$A:$X,24,0)</f>
        <v>120</v>
      </c>
      <c r="O29" s="13"/>
      <c r="P29" s="13"/>
      <c r="Q29" s="13"/>
      <c r="R29" s="13"/>
      <c r="S29" s="13"/>
      <c r="T29" s="13"/>
      <c r="U29" s="13"/>
      <c r="V29" s="13"/>
      <c r="W29" s="13">
        <f t="shared" si="3"/>
        <v>76.486199999999997</v>
      </c>
      <c r="X29" s="15"/>
      <c r="Y29" s="16">
        <f t="shared" si="4"/>
        <v>7.2475688424840028</v>
      </c>
      <c r="Z29" s="13">
        <f t="shared" si="5"/>
        <v>3.1945501279969459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83.996400000000008</v>
      </c>
      <c r="AF29" s="13">
        <f>VLOOKUP(A:A,[1]TDSheet!$A:$AF,32,0)</f>
        <v>79.994600000000005</v>
      </c>
      <c r="AG29" s="13">
        <f>VLOOKUP(A:A,[1]TDSheet!$A:$AG,33,0)</f>
        <v>81.344799999999992</v>
      </c>
      <c r="AH29" s="13">
        <f>VLOOKUP(A:A,[3]TDSheet!$A:$D,4,0)</f>
        <v>75.326999999999998</v>
      </c>
      <c r="AI29" s="13">
        <f>VLOOKUP(A:A,[1]TDSheet!$A:$AI,35,0)</f>
        <v>0</v>
      </c>
      <c r="AJ29" s="13">
        <f t="shared" si="6"/>
        <v>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105.667</v>
      </c>
      <c r="D30" s="8">
        <v>138.23099999999999</v>
      </c>
      <c r="E30" s="8">
        <v>140.07400000000001</v>
      </c>
      <c r="F30" s="8">
        <v>92.37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149.53899999999999</v>
      </c>
      <c r="K30" s="13">
        <f t="shared" si="2"/>
        <v>-9.464999999999975</v>
      </c>
      <c r="L30" s="13">
        <f>VLOOKUP(A:A,[1]TDSheet!$A:$M,13,0)</f>
        <v>60</v>
      </c>
      <c r="M30" s="13">
        <f>VLOOKUP(A:A,[1]TDSheet!$A:$V,22,0)</f>
        <v>0</v>
      </c>
      <c r="N30" s="13">
        <f>VLOOKUP(A:A,[1]TDSheet!$A:$X,24,0)</f>
        <v>30</v>
      </c>
      <c r="O30" s="13"/>
      <c r="P30" s="13"/>
      <c r="Q30" s="13"/>
      <c r="R30" s="13"/>
      <c r="S30" s="13"/>
      <c r="T30" s="13"/>
      <c r="U30" s="13"/>
      <c r="V30" s="13"/>
      <c r="W30" s="13">
        <f t="shared" si="3"/>
        <v>28.014800000000001</v>
      </c>
      <c r="X30" s="15"/>
      <c r="Y30" s="16">
        <f t="shared" si="4"/>
        <v>6.5097734054856717</v>
      </c>
      <c r="Z30" s="13">
        <f t="shared" si="5"/>
        <v>3.2971857732341476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36.706800000000001</v>
      </c>
      <c r="AF30" s="13">
        <f>VLOOKUP(A:A,[1]TDSheet!$A:$AF,32,0)</f>
        <v>34.107199999999999</v>
      </c>
      <c r="AG30" s="13">
        <f>VLOOKUP(A:A,[1]TDSheet!$A:$AG,33,0)</f>
        <v>30.756799999999998</v>
      </c>
      <c r="AH30" s="13">
        <f>VLOOKUP(A:A,[3]TDSheet!$A:$D,4,0)</f>
        <v>32.851999999999997</v>
      </c>
      <c r="AI30" s="13">
        <f>VLOOKUP(A:A,[1]TDSheet!$A:$AI,35,0)</f>
        <v>0</v>
      </c>
      <c r="AJ30" s="13">
        <f t="shared" si="6"/>
        <v>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132.36799999999999</v>
      </c>
      <c r="D31" s="8">
        <v>99.004999999999995</v>
      </c>
      <c r="E31" s="8">
        <v>146.52600000000001</v>
      </c>
      <c r="F31" s="8">
        <v>82.066999999999993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154.33500000000001</v>
      </c>
      <c r="K31" s="13">
        <f t="shared" si="2"/>
        <v>-7.8089999999999975</v>
      </c>
      <c r="L31" s="13">
        <f>VLOOKUP(A:A,[1]TDSheet!$A:$M,13,0)</f>
        <v>60</v>
      </c>
      <c r="M31" s="13">
        <f>VLOOKUP(A:A,[1]TDSheet!$A:$V,22,0)</f>
        <v>20</v>
      </c>
      <c r="N31" s="13">
        <f>VLOOKUP(A:A,[1]TDSheet!$A:$X,24,0)</f>
        <v>30</v>
      </c>
      <c r="O31" s="13"/>
      <c r="P31" s="13"/>
      <c r="Q31" s="13"/>
      <c r="R31" s="13"/>
      <c r="S31" s="13"/>
      <c r="T31" s="13"/>
      <c r="U31" s="13"/>
      <c r="V31" s="13"/>
      <c r="W31" s="13">
        <f t="shared" si="3"/>
        <v>29.305200000000003</v>
      </c>
      <c r="X31" s="15"/>
      <c r="Y31" s="16">
        <f t="shared" si="4"/>
        <v>6.5540245417195582</v>
      </c>
      <c r="Z31" s="13">
        <f t="shared" si="5"/>
        <v>2.8004244980413029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34.272000000000006</v>
      </c>
      <c r="AF31" s="13">
        <f>VLOOKUP(A:A,[1]TDSheet!$A:$AF,32,0)</f>
        <v>27.383400000000002</v>
      </c>
      <c r="AG31" s="13">
        <f>VLOOKUP(A:A,[1]TDSheet!$A:$AG,33,0)</f>
        <v>28.710799999999999</v>
      </c>
      <c r="AH31" s="13">
        <f>VLOOKUP(A:A,[3]TDSheet!$A:$D,4,0)</f>
        <v>17.260000000000002</v>
      </c>
      <c r="AI31" s="13">
        <f>VLOOKUP(A:A,[1]TDSheet!$A:$AI,35,0)</f>
        <v>0</v>
      </c>
      <c r="AJ31" s="13">
        <f t="shared" si="6"/>
        <v>0</v>
      </c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677.73900000000003</v>
      </c>
      <c r="D32" s="8">
        <v>871.22</v>
      </c>
      <c r="E32" s="8">
        <v>1005.422</v>
      </c>
      <c r="F32" s="8">
        <v>526.15599999999995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1016.683</v>
      </c>
      <c r="K32" s="13">
        <f t="shared" si="2"/>
        <v>-11.260999999999967</v>
      </c>
      <c r="L32" s="13">
        <f>VLOOKUP(A:A,[1]TDSheet!$A:$M,13,0)</f>
        <v>360</v>
      </c>
      <c r="M32" s="13">
        <f>VLOOKUP(A:A,[1]TDSheet!$A:$V,22,0)</f>
        <v>200</v>
      </c>
      <c r="N32" s="13">
        <f>VLOOKUP(A:A,[1]TDSheet!$A:$X,24,0)</f>
        <v>200</v>
      </c>
      <c r="O32" s="13"/>
      <c r="P32" s="13"/>
      <c r="Q32" s="13"/>
      <c r="R32" s="13"/>
      <c r="S32" s="13"/>
      <c r="T32" s="13"/>
      <c r="U32" s="13"/>
      <c r="V32" s="13"/>
      <c r="W32" s="13">
        <f t="shared" si="3"/>
        <v>201.08440000000002</v>
      </c>
      <c r="X32" s="15">
        <v>100</v>
      </c>
      <c r="Y32" s="16">
        <f t="shared" si="4"/>
        <v>6.8934039637087698</v>
      </c>
      <c r="Z32" s="13">
        <f t="shared" si="5"/>
        <v>2.616592833655917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221.27420000000001</v>
      </c>
      <c r="AF32" s="13">
        <f>VLOOKUP(A:A,[1]TDSheet!$A:$AF,32,0)</f>
        <v>237.47280000000001</v>
      </c>
      <c r="AG32" s="13">
        <f>VLOOKUP(A:A,[1]TDSheet!$A:$AG,33,0)</f>
        <v>210.11860000000001</v>
      </c>
      <c r="AH32" s="13">
        <f>VLOOKUP(A:A,[3]TDSheet!$A:$D,4,0)</f>
        <v>152.52799999999999</v>
      </c>
      <c r="AI32" s="13">
        <f>VLOOKUP(A:A,[1]TDSheet!$A:$AI,35,0)</f>
        <v>0</v>
      </c>
      <c r="AJ32" s="13">
        <f t="shared" si="6"/>
        <v>100</v>
      </c>
      <c r="AK32" s="13"/>
      <c r="AL32" s="13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51.481000000000002</v>
      </c>
      <c r="D33" s="8">
        <v>99.581999999999994</v>
      </c>
      <c r="E33" s="8">
        <v>67.671999999999997</v>
      </c>
      <c r="F33" s="8">
        <v>83.391000000000005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94.006</v>
      </c>
      <c r="K33" s="13">
        <f t="shared" si="2"/>
        <v>-26.334000000000003</v>
      </c>
      <c r="L33" s="13">
        <f>VLOOKUP(A:A,[1]TDSheet!$A:$M,13,0)</f>
        <v>0</v>
      </c>
      <c r="M33" s="13">
        <f>VLOOKUP(A:A,[1]TDSheet!$A:$V,22,0)</f>
        <v>0</v>
      </c>
      <c r="N33" s="13">
        <f>VLOOKUP(A:A,[1]TDSheet!$A:$X,24,0)</f>
        <v>20</v>
      </c>
      <c r="O33" s="13"/>
      <c r="P33" s="13"/>
      <c r="Q33" s="13"/>
      <c r="R33" s="13"/>
      <c r="S33" s="13"/>
      <c r="T33" s="13"/>
      <c r="U33" s="13"/>
      <c r="V33" s="13"/>
      <c r="W33" s="13">
        <f t="shared" si="3"/>
        <v>13.5344</v>
      </c>
      <c r="X33" s="15"/>
      <c r="Y33" s="16">
        <f t="shared" si="4"/>
        <v>7.6391269653623368</v>
      </c>
      <c r="Z33" s="13">
        <f t="shared" si="5"/>
        <v>6.1614109232769838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16.734200000000001</v>
      </c>
      <c r="AF33" s="13">
        <f>VLOOKUP(A:A,[1]TDSheet!$A:$AF,32,0)</f>
        <v>19.100999999999999</v>
      </c>
      <c r="AG33" s="13">
        <f>VLOOKUP(A:A,[1]TDSheet!$A:$AG,33,0)</f>
        <v>12.9702</v>
      </c>
      <c r="AH33" s="13">
        <f>VLOOKUP(A:A,[3]TDSheet!$A:$D,4,0)</f>
        <v>9.5619999999999994</v>
      </c>
      <c r="AI33" s="13">
        <f>VLOOKUP(A:A,[1]TDSheet!$A:$AI,35,0)</f>
        <v>0</v>
      </c>
      <c r="AJ33" s="13">
        <f t="shared" si="6"/>
        <v>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30.898</v>
      </c>
      <c r="D34" s="8">
        <v>174.88399999999999</v>
      </c>
      <c r="E34" s="8">
        <v>139.35599999999999</v>
      </c>
      <c r="F34" s="8">
        <v>63.676000000000002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135.50700000000001</v>
      </c>
      <c r="K34" s="13">
        <f t="shared" si="2"/>
        <v>3.8489999999999895</v>
      </c>
      <c r="L34" s="13">
        <f>VLOOKUP(A:A,[1]TDSheet!$A:$M,13,0)</f>
        <v>20</v>
      </c>
      <c r="M34" s="13">
        <f>VLOOKUP(A:A,[1]TDSheet!$A:$V,22,0)</f>
        <v>30</v>
      </c>
      <c r="N34" s="13">
        <f>VLOOKUP(A:A,[1]TDSheet!$A:$X,24,0)</f>
        <v>30</v>
      </c>
      <c r="O34" s="13"/>
      <c r="P34" s="13"/>
      <c r="Q34" s="13"/>
      <c r="R34" s="13"/>
      <c r="S34" s="13"/>
      <c r="T34" s="13"/>
      <c r="U34" s="13"/>
      <c r="V34" s="13"/>
      <c r="W34" s="13">
        <f t="shared" si="3"/>
        <v>27.871199999999998</v>
      </c>
      <c r="X34" s="15">
        <v>40</v>
      </c>
      <c r="Y34" s="16">
        <f t="shared" si="4"/>
        <v>6.5901719337524041</v>
      </c>
      <c r="Z34" s="13">
        <f t="shared" si="5"/>
        <v>2.2846522575274837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16.459200000000003</v>
      </c>
      <c r="AF34" s="13">
        <f>VLOOKUP(A:A,[1]TDSheet!$A:$AF,32,0)</f>
        <v>11.333</v>
      </c>
      <c r="AG34" s="13">
        <f>VLOOKUP(A:A,[1]TDSheet!$A:$AG,33,0)</f>
        <v>19.864599999999999</v>
      </c>
      <c r="AH34" s="13">
        <f>VLOOKUP(A:A,[3]TDSheet!$A:$D,4,0)</f>
        <v>33.939</v>
      </c>
      <c r="AI34" s="13">
        <f>VLOOKUP(A:A,[1]TDSheet!$A:$AI,35,0)</f>
        <v>0</v>
      </c>
      <c r="AJ34" s="13">
        <f t="shared" si="6"/>
        <v>40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52.115000000000002</v>
      </c>
      <c r="D35" s="8">
        <v>80.765000000000001</v>
      </c>
      <c r="E35" s="8">
        <v>71.587000000000003</v>
      </c>
      <c r="F35" s="8">
        <v>58.258000000000003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95.147999999999996</v>
      </c>
      <c r="K35" s="13">
        <f t="shared" si="2"/>
        <v>-23.560999999999993</v>
      </c>
      <c r="L35" s="13">
        <f>VLOOKUP(A:A,[1]TDSheet!$A:$M,13,0)</f>
        <v>10</v>
      </c>
      <c r="M35" s="13">
        <f>VLOOKUP(A:A,[1]TDSheet!$A:$V,22,0)</f>
        <v>10</v>
      </c>
      <c r="N35" s="13">
        <f>VLOOKUP(A:A,[1]TDSheet!$A:$X,24,0)</f>
        <v>10</v>
      </c>
      <c r="O35" s="13"/>
      <c r="P35" s="13"/>
      <c r="Q35" s="13"/>
      <c r="R35" s="13"/>
      <c r="S35" s="13"/>
      <c r="T35" s="13"/>
      <c r="U35" s="13"/>
      <c r="V35" s="13"/>
      <c r="W35" s="13">
        <f t="shared" si="3"/>
        <v>14.317400000000001</v>
      </c>
      <c r="X35" s="15">
        <v>10</v>
      </c>
      <c r="Y35" s="16">
        <f t="shared" si="4"/>
        <v>6.8628382248173549</v>
      </c>
      <c r="Z35" s="13">
        <f t="shared" si="5"/>
        <v>4.069034880634752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12.912000000000001</v>
      </c>
      <c r="AF35" s="13">
        <f>VLOOKUP(A:A,[1]TDSheet!$A:$AF,32,0)</f>
        <v>11.065999999999999</v>
      </c>
      <c r="AG35" s="13">
        <f>VLOOKUP(A:A,[1]TDSheet!$A:$AG,33,0)</f>
        <v>12.7034</v>
      </c>
      <c r="AH35" s="13">
        <f>VLOOKUP(A:A,[3]TDSheet!$A:$D,4,0)</f>
        <v>12.234</v>
      </c>
      <c r="AI35" s="13">
        <f>VLOOKUP(A:A,[1]TDSheet!$A:$AI,35,0)</f>
        <v>0</v>
      </c>
      <c r="AJ35" s="13">
        <f t="shared" si="6"/>
        <v>10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52.692999999999998</v>
      </c>
      <c r="D36" s="8">
        <v>23.125</v>
      </c>
      <c r="E36" s="8">
        <v>32.67</v>
      </c>
      <c r="F36" s="8">
        <v>40.43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79.394999999999996</v>
      </c>
      <c r="K36" s="13">
        <f t="shared" si="2"/>
        <v>-46.724999999999994</v>
      </c>
      <c r="L36" s="13">
        <f>VLOOKUP(A:A,[1]TDSheet!$A:$M,13,0)</f>
        <v>40</v>
      </c>
      <c r="M36" s="13">
        <f>VLOOKUP(A:A,[1]TDSheet!$A:$V,22,0)</f>
        <v>0</v>
      </c>
      <c r="N36" s="13">
        <f>VLOOKUP(A:A,[1]TDSheet!$A:$X,24,0)</f>
        <v>10</v>
      </c>
      <c r="O36" s="13"/>
      <c r="P36" s="13"/>
      <c r="Q36" s="13"/>
      <c r="R36" s="13"/>
      <c r="S36" s="13"/>
      <c r="T36" s="13"/>
      <c r="U36" s="13"/>
      <c r="V36" s="13"/>
      <c r="W36" s="13">
        <f t="shared" si="3"/>
        <v>6.5340000000000007</v>
      </c>
      <c r="X36" s="15"/>
      <c r="Y36" s="16">
        <f t="shared" si="4"/>
        <v>13.839914294459749</v>
      </c>
      <c r="Z36" s="13">
        <f t="shared" si="5"/>
        <v>6.1876339149066411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14.696000000000002</v>
      </c>
      <c r="AF36" s="13">
        <f>VLOOKUP(A:A,[1]TDSheet!$A:$AF,32,0)</f>
        <v>8.9036000000000008</v>
      </c>
      <c r="AG36" s="13">
        <f>VLOOKUP(A:A,[1]TDSheet!$A:$AG,33,0)</f>
        <v>10.884600000000001</v>
      </c>
      <c r="AH36" s="13">
        <f>VLOOKUP(A:A,[3]TDSheet!$A:$D,4,0)</f>
        <v>0.90600000000000003</v>
      </c>
      <c r="AI36" s="13" t="str">
        <f>VLOOKUP(A:A,[1]TDSheet!$A:$AI,35,0)</f>
        <v>склад</v>
      </c>
      <c r="AJ36" s="13">
        <f t="shared" si="6"/>
        <v>0</v>
      </c>
      <c r="AK36" s="13"/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58.578000000000003</v>
      </c>
      <c r="D37" s="8">
        <v>33.823999999999998</v>
      </c>
      <c r="E37" s="8">
        <v>56.48</v>
      </c>
      <c r="F37" s="8">
        <v>35.921999999999997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62.354999999999997</v>
      </c>
      <c r="K37" s="13">
        <f t="shared" si="2"/>
        <v>-5.875</v>
      </c>
      <c r="L37" s="13">
        <f>VLOOKUP(A:A,[1]TDSheet!$A:$M,13,0)</f>
        <v>10</v>
      </c>
      <c r="M37" s="13">
        <f>VLOOKUP(A:A,[1]TDSheet!$A:$V,22,0)</f>
        <v>10</v>
      </c>
      <c r="N37" s="13">
        <f>VLOOKUP(A:A,[1]TDSheet!$A:$X,24,0)</f>
        <v>20</v>
      </c>
      <c r="O37" s="13"/>
      <c r="P37" s="13"/>
      <c r="Q37" s="13"/>
      <c r="R37" s="13"/>
      <c r="S37" s="13"/>
      <c r="T37" s="13"/>
      <c r="U37" s="13"/>
      <c r="V37" s="13"/>
      <c r="W37" s="13">
        <f t="shared" si="3"/>
        <v>11.295999999999999</v>
      </c>
      <c r="X37" s="15"/>
      <c r="Y37" s="16">
        <f t="shared" si="4"/>
        <v>6.7211402266288953</v>
      </c>
      <c r="Z37" s="13">
        <f t="shared" si="5"/>
        <v>3.1800637393767706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16.333600000000001</v>
      </c>
      <c r="AF37" s="13">
        <f>VLOOKUP(A:A,[1]TDSheet!$A:$AF,32,0)</f>
        <v>12.619199999999999</v>
      </c>
      <c r="AG37" s="13">
        <f>VLOOKUP(A:A,[1]TDSheet!$A:$AG,33,0)</f>
        <v>9.9073999999999991</v>
      </c>
      <c r="AH37" s="13">
        <f>VLOOKUP(A:A,[3]TDSheet!$A:$D,4,0)</f>
        <v>11.426</v>
      </c>
      <c r="AI37" s="13">
        <f>VLOOKUP(A:A,[1]TDSheet!$A:$AI,35,0)</f>
        <v>0</v>
      </c>
      <c r="AJ37" s="13">
        <f t="shared" si="6"/>
        <v>0</v>
      </c>
      <c r="AK37" s="13"/>
      <c r="AL37" s="13"/>
    </row>
    <row r="38" spans="1:38" s="1" customFormat="1" ht="21.95" customHeight="1" outlineLevel="1" x14ac:dyDescent="0.2">
      <c r="A38" s="7" t="s">
        <v>41</v>
      </c>
      <c r="B38" s="7" t="s">
        <v>8</v>
      </c>
      <c r="C38" s="8">
        <v>39.279000000000003</v>
      </c>
      <c r="D38" s="8">
        <v>61.061999999999998</v>
      </c>
      <c r="E38" s="8">
        <v>46.02</v>
      </c>
      <c r="F38" s="8">
        <v>47.503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82.156000000000006</v>
      </c>
      <c r="K38" s="13">
        <f t="shared" si="2"/>
        <v>-36.136000000000003</v>
      </c>
      <c r="L38" s="13">
        <f>VLOOKUP(A:A,[1]TDSheet!$A:$M,13,0)</f>
        <v>10</v>
      </c>
      <c r="M38" s="13">
        <f>VLOOKUP(A:A,[1]TDSheet!$A:$V,22,0)</f>
        <v>0</v>
      </c>
      <c r="N38" s="13">
        <f>VLOOKUP(A:A,[1]TDSheet!$A:$X,24,0)</f>
        <v>10</v>
      </c>
      <c r="O38" s="13"/>
      <c r="P38" s="13"/>
      <c r="Q38" s="13"/>
      <c r="R38" s="13"/>
      <c r="S38" s="13"/>
      <c r="T38" s="13"/>
      <c r="U38" s="13"/>
      <c r="V38" s="13"/>
      <c r="W38" s="13">
        <f t="shared" si="3"/>
        <v>9.2040000000000006</v>
      </c>
      <c r="X38" s="15"/>
      <c r="Y38" s="16">
        <f t="shared" si="4"/>
        <v>7.3340938722294648</v>
      </c>
      <c r="Z38" s="13">
        <f t="shared" si="5"/>
        <v>5.1611255975662749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13.452199999999999</v>
      </c>
      <c r="AF38" s="13">
        <f>VLOOKUP(A:A,[1]TDSheet!$A:$AF,32,0)</f>
        <v>9.2805999999999997</v>
      </c>
      <c r="AG38" s="13">
        <f>VLOOKUP(A:A,[1]TDSheet!$A:$AG,33,0)</f>
        <v>10.0822</v>
      </c>
      <c r="AH38" s="13">
        <f>VLOOKUP(A:A,[3]TDSheet!$A:$D,4,0)</f>
        <v>8.19</v>
      </c>
      <c r="AI38" s="13">
        <f>VLOOKUP(A:A,[1]TDSheet!$A:$AI,35,0)</f>
        <v>0</v>
      </c>
      <c r="AJ38" s="13">
        <f t="shared" si="6"/>
        <v>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12</v>
      </c>
      <c r="C39" s="8">
        <v>1391</v>
      </c>
      <c r="D39" s="8">
        <v>4461</v>
      </c>
      <c r="E39" s="8">
        <v>2616</v>
      </c>
      <c r="F39" s="8">
        <v>2008</v>
      </c>
      <c r="G39" s="1" t="str">
        <f>VLOOKUP(A:A,[1]TDSheet!$A:$G,7,0)</f>
        <v>оконч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2646</v>
      </c>
      <c r="K39" s="13">
        <f t="shared" si="2"/>
        <v>-30</v>
      </c>
      <c r="L39" s="13">
        <f>VLOOKUP(A:A,[1]TDSheet!$A:$M,13,0)</f>
        <v>800</v>
      </c>
      <c r="M39" s="13">
        <f>VLOOKUP(A:A,[1]TDSheet!$A:$V,22,0)</f>
        <v>200</v>
      </c>
      <c r="N39" s="13">
        <f>VLOOKUP(A:A,[1]TDSheet!$A:$X,24,0)</f>
        <v>800</v>
      </c>
      <c r="O39" s="13"/>
      <c r="P39" s="13"/>
      <c r="Q39" s="13"/>
      <c r="R39" s="13"/>
      <c r="S39" s="13"/>
      <c r="T39" s="13"/>
      <c r="U39" s="13"/>
      <c r="V39" s="13"/>
      <c r="W39" s="13">
        <f t="shared" si="3"/>
        <v>523.20000000000005</v>
      </c>
      <c r="X39" s="15"/>
      <c r="Y39" s="16">
        <f t="shared" si="4"/>
        <v>7.2782874617736999</v>
      </c>
      <c r="Z39" s="13">
        <f t="shared" si="5"/>
        <v>3.8379204892966357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263.8</v>
      </c>
      <c r="AF39" s="13">
        <f>VLOOKUP(A:A,[1]TDSheet!$A:$AF,32,0)</f>
        <v>461.2</v>
      </c>
      <c r="AG39" s="13">
        <f>VLOOKUP(A:A,[1]TDSheet!$A:$AG,33,0)</f>
        <v>390.6</v>
      </c>
      <c r="AH39" s="13">
        <f>VLOOKUP(A:A,[3]TDSheet!$A:$D,4,0)</f>
        <v>115</v>
      </c>
      <c r="AI39" s="13" t="str">
        <f>VLOOKUP(A:A,[1]TDSheet!$A:$AI,35,0)</f>
        <v>оконч</v>
      </c>
      <c r="AJ39" s="13">
        <f t="shared" si="6"/>
        <v>0</v>
      </c>
      <c r="AK39" s="13"/>
      <c r="AL39" s="13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1547</v>
      </c>
      <c r="D40" s="8">
        <v>3290</v>
      </c>
      <c r="E40" s="8">
        <v>3230</v>
      </c>
      <c r="F40" s="8">
        <v>1542</v>
      </c>
      <c r="G40" s="1" t="str">
        <f>VLOOKUP(A:A,[1]TDSheet!$A:$G,7,0)</f>
        <v>оконч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3296</v>
      </c>
      <c r="K40" s="13">
        <f t="shared" si="2"/>
        <v>-66</v>
      </c>
      <c r="L40" s="13">
        <f>VLOOKUP(A:A,[1]TDSheet!$A:$M,13,0)</f>
        <v>750</v>
      </c>
      <c r="M40" s="13">
        <f>VLOOKUP(A:A,[1]TDSheet!$A:$V,22,0)</f>
        <v>200</v>
      </c>
      <c r="N40" s="13">
        <f>VLOOKUP(A:A,[1]TDSheet!$A:$X,24,0)</f>
        <v>800</v>
      </c>
      <c r="O40" s="13"/>
      <c r="P40" s="13"/>
      <c r="Q40" s="13"/>
      <c r="R40" s="13"/>
      <c r="S40" s="13"/>
      <c r="T40" s="13"/>
      <c r="U40" s="13"/>
      <c r="V40" s="13"/>
      <c r="W40" s="13">
        <f t="shared" si="3"/>
        <v>504.4</v>
      </c>
      <c r="X40" s="15">
        <v>400</v>
      </c>
      <c r="Y40" s="16">
        <f t="shared" si="4"/>
        <v>7.31958762886598</v>
      </c>
      <c r="Z40" s="13">
        <f t="shared" si="5"/>
        <v>3.0570975416336243</v>
      </c>
      <c r="AA40" s="13"/>
      <c r="AB40" s="13"/>
      <c r="AC40" s="13"/>
      <c r="AD40" s="13">
        <f>VLOOKUP(A:A,[1]TDSheet!$A:$AD,30,0)</f>
        <v>708</v>
      </c>
      <c r="AE40" s="13">
        <f>VLOOKUP(A:A,[1]TDSheet!$A:$AE,31,0)</f>
        <v>465.8</v>
      </c>
      <c r="AF40" s="13">
        <f>VLOOKUP(A:A,[1]TDSheet!$A:$AF,32,0)</f>
        <v>558.79999999999995</v>
      </c>
      <c r="AG40" s="13">
        <f>VLOOKUP(A:A,[1]TDSheet!$A:$AG,33,0)</f>
        <v>512.4</v>
      </c>
      <c r="AH40" s="13">
        <f>VLOOKUP(A:A,[3]TDSheet!$A:$D,4,0)</f>
        <v>702</v>
      </c>
      <c r="AI40" s="13">
        <f>VLOOKUP(A:A,[1]TDSheet!$A:$AI,35,0)</f>
        <v>0</v>
      </c>
      <c r="AJ40" s="13">
        <f t="shared" si="6"/>
        <v>160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12</v>
      </c>
      <c r="C41" s="8">
        <v>1813</v>
      </c>
      <c r="D41" s="8">
        <v>6150</v>
      </c>
      <c r="E41" s="8">
        <v>5077</v>
      </c>
      <c r="F41" s="8">
        <v>2849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5125</v>
      </c>
      <c r="K41" s="13">
        <f t="shared" si="2"/>
        <v>-48</v>
      </c>
      <c r="L41" s="13">
        <f>VLOOKUP(A:A,[1]TDSheet!$A:$M,13,0)</f>
        <v>1000</v>
      </c>
      <c r="M41" s="13">
        <f>VLOOKUP(A:A,[1]TDSheet!$A:$V,22,0)</f>
        <v>400</v>
      </c>
      <c r="N41" s="13">
        <f>VLOOKUP(A:A,[1]TDSheet!$A:$X,24,0)</f>
        <v>1100</v>
      </c>
      <c r="O41" s="13"/>
      <c r="P41" s="13"/>
      <c r="Q41" s="13"/>
      <c r="R41" s="13"/>
      <c r="S41" s="13"/>
      <c r="T41" s="13"/>
      <c r="U41" s="13"/>
      <c r="V41" s="13"/>
      <c r="W41" s="13">
        <f t="shared" si="3"/>
        <v>697.4</v>
      </c>
      <c r="X41" s="15"/>
      <c r="Y41" s="16">
        <f t="shared" si="4"/>
        <v>7.669916833954689</v>
      </c>
      <c r="Z41" s="13">
        <f t="shared" si="5"/>
        <v>4.0851735015772874</v>
      </c>
      <c r="AA41" s="13"/>
      <c r="AB41" s="13"/>
      <c r="AC41" s="13"/>
      <c r="AD41" s="13">
        <f>VLOOKUP(A:A,[1]TDSheet!$A:$AD,30,0)</f>
        <v>1590</v>
      </c>
      <c r="AE41" s="13">
        <f>VLOOKUP(A:A,[1]TDSheet!$A:$AE,31,0)</f>
        <v>705.8</v>
      </c>
      <c r="AF41" s="13">
        <f>VLOOKUP(A:A,[1]TDSheet!$A:$AF,32,0)</f>
        <v>730</v>
      </c>
      <c r="AG41" s="13">
        <f>VLOOKUP(A:A,[1]TDSheet!$A:$AG,33,0)</f>
        <v>748.4</v>
      </c>
      <c r="AH41" s="13">
        <f>VLOOKUP(A:A,[3]TDSheet!$A:$D,4,0)</f>
        <v>335</v>
      </c>
      <c r="AI41" s="13" t="str">
        <f>VLOOKUP(A:A,[1]TDSheet!$A:$AI,35,0)</f>
        <v>продфев</v>
      </c>
      <c r="AJ41" s="13">
        <f t="shared" si="6"/>
        <v>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374.27199999999999</v>
      </c>
      <c r="D42" s="8">
        <v>573.13800000000003</v>
      </c>
      <c r="E42" s="8">
        <v>498.06599999999997</v>
      </c>
      <c r="F42" s="8">
        <v>438.90199999999999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474.09399999999999</v>
      </c>
      <c r="K42" s="13">
        <f t="shared" si="2"/>
        <v>23.97199999999998</v>
      </c>
      <c r="L42" s="13">
        <f>VLOOKUP(A:A,[1]TDSheet!$A:$M,13,0)</f>
        <v>170</v>
      </c>
      <c r="M42" s="13">
        <f>VLOOKUP(A:A,[1]TDSheet!$A:$V,22,0)</f>
        <v>0</v>
      </c>
      <c r="N42" s="13">
        <f>VLOOKUP(A:A,[1]TDSheet!$A:$X,24,0)</f>
        <v>200</v>
      </c>
      <c r="O42" s="13"/>
      <c r="P42" s="13"/>
      <c r="Q42" s="13"/>
      <c r="R42" s="13"/>
      <c r="S42" s="13"/>
      <c r="T42" s="13"/>
      <c r="U42" s="13"/>
      <c r="V42" s="13"/>
      <c r="W42" s="13">
        <f t="shared" si="3"/>
        <v>99.613199999999992</v>
      </c>
      <c r="X42" s="15"/>
      <c r="Y42" s="16">
        <f t="shared" si="4"/>
        <v>8.1204298225536391</v>
      </c>
      <c r="Z42" s="13">
        <f t="shared" si="5"/>
        <v>4.4060626503314824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104.69480000000001</v>
      </c>
      <c r="AF42" s="13">
        <f>VLOOKUP(A:A,[1]TDSheet!$A:$AF,32,0)</f>
        <v>108.6664</v>
      </c>
      <c r="AG42" s="13">
        <f>VLOOKUP(A:A,[1]TDSheet!$A:$AG,33,0)</f>
        <v>114.4016</v>
      </c>
      <c r="AH42" s="13">
        <f>VLOOKUP(A:A,[3]TDSheet!$A:$D,4,0)</f>
        <v>72.52</v>
      </c>
      <c r="AI42" s="13">
        <f>VLOOKUP(A:A,[1]TDSheet!$A:$AI,35,0)</f>
        <v>0</v>
      </c>
      <c r="AJ42" s="13">
        <f t="shared" si="6"/>
        <v>0</v>
      </c>
      <c r="AK42" s="13"/>
      <c r="AL42" s="13"/>
    </row>
    <row r="43" spans="1:38" s="1" customFormat="1" ht="11.1" customHeight="1" outlineLevel="1" x14ac:dyDescent="0.2">
      <c r="A43" s="7" t="s">
        <v>46</v>
      </c>
      <c r="B43" s="7" t="s">
        <v>12</v>
      </c>
      <c r="C43" s="8">
        <v>771</v>
      </c>
      <c r="D43" s="8">
        <v>1229</v>
      </c>
      <c r="E43" s="8">
        <v>586</v>
      </c>
      <c r="F43" s="8">
        <v>1377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623</v>
      </c>
      <c r="K43" s="13">
        <f t="shared" si="2"/>
        <v>-37</v>
      </c>
      <c r="L43" s="13">
        <f>VLOOKUP(A:A,[1]TDSheet!$A:$M,13,0)</f>
        <v>0</v>
      </c>
      <c r="M43" s="13">
        <f>VLOOKUP(A:A,[1]TDSheet!$A:$V,22,0)</f>
        <v>0</v>
      </c>
      <c r="N43" s="13">
        <f>VLOOKUP(A:A,[1]TDSheet!$A:$X,24,0)</f>
        <v>500</v>
      </c>
      <c r="O43" s="13"/>
      <c r="P43" s="13"/>
      <c r="Q43" s="13"/>
      <c r="R43" s="13"/>
      <c r="S43" s="13"/>
      <c r="T43" s="13"/>
      <c r="U43" s="13"/>
      <c r="V43" s="13"/>
      <c r="W43" s="13">
        <f t="shared" si="3"/>
        <v>117.2</v>
      </c>
      <c r="X43" s="15"/>
      <c r="Y43" s="16">
        <f t="shared" si="4"/>
        <v>16.015358361774744</v>
      </c>
      <c r="Z43" s="13">
        <f t="shared" si="5"/>
        <v>11.749146757679181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139.19999999999999</v>
      </c>
      <c r="AF43" s="13">
        <f>VLOOKUP(A:A,[1]TDSheet!$A:$AF,32,0)</f>
        <v>126.2</v>
      </c>
      <c r="AG43" s="13">
        <f>VLOOKUP(A:A,[1]TDSheet!$A:$AG,33,0)</f>
        <v>139</v>
      </c>
      <c r="AH43" s="13">
        <f>VLOOKUP(A:A,[3]TDSheet!$A:$D,4,0)</f>
        <v>117</v>
      </c>
      <c r="AI43" s="13">
        <f>VLOOKUP(A:A,[1]TDSheet!$A:$AI,35,0)</f>
        <v>0</v>
      </c>
      <c r="AJ43" s="13">
        <f t="shared" si="6"/>
        <v>0</v>
      </c>
      <c r="AK43" s="13"/>
      <c r="AL43" s="13"/>
    </row>
    <row r="44" spans="1:38" s="1" customFormat="1" ht="21.95" customHeight="1" outlineLevel="1" x14ac:dyDescent="0.2">
      <c r="A44" s="7" t="s">
        <v>47</v>
      </c>
      <c r="B44" s="7" t="s">
        <v>12</v>
      </c>
      <c r="C44" s="8">
        <v>647</v>
      </c>
      <c r="D44" s="8">
        <v>1061</v>
      </c>
      <c r="E44" s="8">
        <v>1086</v>
      </c>
      <c r="F44" s="8">
        <v>582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1127</v>
      </c>
      <c r="K44" s="13">
        <f t="shared" si="2"/>
        <v>-41</v>
      </c>
      <c r="L44" s="13">
        <f>VLOOKUP(A:A,[1]TDSheet!$A:$M,13,0)</f>
        <v>350</v>
      </c>
      <c r="M44" s="13">
        <f>VLOOKUP(A:A,[1]TDSheet!$A:$V,22,0)</f>
        <v>200</v>
      </c>
      <c r="N44" s="13">
        <f>VLOOKUP(A:A,[1]TDSheet!$A:$X,24,0)</f>
        <v>300</v>
      </c>
      <c r="O44" s="13"/>
      <c r="P44" s="13"/>
      <c r="Q44" s="13"/>
      <c r="R44" s="13"/>
      <c r="S44" s="13"/>
      <c r="T44" s="13"/>
      <c r="U44" s="13"/>
      <c r="V44" s="13"/>
      <c r="W44" s="13">
        <f t="shared" si="3"/>
        <v>217.2</v>
      </c>
      <c r="X44" s="15">
        <v>200</v>
      </c>
      <c r="Y44" s="16">
        <f t="shared" si="4"/>
        <v>7.5138121546961329</v>
      </c>
      <c r="Z44" s="13">
        <f t="shared" si="5"/>
        <v>2.6795580110497239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250</v>
      </c>
      <c r="AF44" s="13">
        <f>VLOOKUP(A:A,[1]TDSheet!$A:$AF,32,0)</f>
        <v>231.8</v>
      </c>
      <c r="AG44" s="13">
        <f>VLOOKUP(A:A,[1]TDSheet!$A:$AG,33,0)</f>
        <v>215</v>
      </c>
      <c r="AH44" s="13">
        <f>VLOOKUP(A:A,[3]TDSheet!$A:$D,4,0)</f>
        <v>273.59699999999998</v>
      </c>
      <c r="AI44" s="13">
        <f>VLOOKUP(A:A,[1]TDSheet!$A:$AI,35,0)</f>
        <v>0</v>
      </c>
      <c r="AJ44" s="13">
        <f t="shared" si="6"/>
        <v>70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169.91900000000001</v>
      </c>
      <c r="D45" s="8">
        <v>236.20599999999999</v>
      </c>
      <c r="E45" s="8">
        <v>301.87099999999998</v>
      </c>
      <c r="F45" s="8">
        <v>96.194000000000003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308.89600000000002</v>
      </c>
      <c r="K45" s="13">
        <f t="shared" si="2"/>
        <v>-7.0250000000000341</v>
      </c>
      <c r="L45" s="13">
        <f>VLOOKUP(A:A,[1]TDSheet!$A:$M,13,0)</f>
        <v>160</v>
      </c>
      <c r="M45" s="13">
        <f>VLOOKUP(A:A,[1]TDSheet!$A:$V,22,0)</f>
        <v>100</v>
      </c>
      <c r="N45" s="13">
        <f>VLOOKUP(A:A,[1]TDSheet!$A:$X,24,0)</f>
        <v>70</v>
      </c>
      <c r="O45" s="13"/>
      <c r="P45" s="13"/>
      <c r="Q45" s="13"/>
      <c r="R45" s="13"/>
      <c r="S45" s="13"/>
      <c r="T45" s="13"/>
      <c r="U45" s="13"/>
      <c r="V45" s="13"/>
      <c r="W45" s="13">
        <f t="shared" si="3"/>
        <v>60.374199999999995</v>
      </c>
      <c r="X45" s="15"/>
      <c r="Y45" s="16">
        <f t="shared" si="4"/>
        <v>7.0592074097876258</v>
      </c>
      <c r="Z45" s="13">
        <f t="shared" si="5"/>
        <v>1.5932964743218132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51.570000000000007</v>
      </c>
      <c r="AF45" s="13">
        <f>VLOOKUP(A:A,[1]TDSheet!$A:$AF,32,0)</f>
        <v>55.751400000000004</v>
      </c>
      <c r="AG45" s="13">
        <f>VLOOKUP(A:A,[1]TDSheet!$A:$AG,33,0)</f>
        <v>56.594399999999993</v>
      </c>
      <c r="AH45" s="13">
        <f>VLOOKUP(A:A,[3]TDSheet!$A:$D,4,0)</f>
        <v>51.521000000000001</v>
      </c>
      <c r="AI45" s="13">
        <f>VLOOKUP(A:A,[1]TDSheet!$A:$AI,35,0)</f>
        <v>0</v>
      </c>
      <c r="AJ45" s="13">
        <f t="shared" si="6"/>
        <v>0</v>
      </c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12</v>
      </c>
      <c r="C46" s="8">
        <v>646</v>
      </c>
      <c r="D46" s="8">
        <v>1426</v>
      </c>
      <c r="E46" s="8">
        <v>1237</v>
      </c>
      <c r="F46" s="8">
        <v>790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1413</v>
      </c>
      <c r="K46" s="13">
        <f t="shared" si="2"/>
        <v>-176</v>
      </c>
      <c r="L46" s="13">
        <f>VLOOKUP(A:A,[1]TDSheet!$A:$M,13,0)</f>
        <v>400</v>
      </c>
      <c r="M46" s="13">
        <f>VLOOKUP(A:A,[1]TDSheet!$A:$V,22,0)</f>
        <v>0</v>
      </c>
      <c r="N46" s="13">
        <f>VLOOKUP(A:A,[1]TDSheet!$A:$X,24,0)</f>
        <v>400</v>
      </c>
      <c r="O46" s="13"/>
      <c r="P46" s="13"/>
      <c r="Q46" s="13"/>
      <c r="R46" s="13"/>
      <c r="S46" s="13"/>
      <c r="T46" s="13"/>
      <c r="U46" s="13"/>
      <c r="V46" s="13"/>
      <c r="W46" s="13">
        <f t="shared" si="3"/>
        <v>247.4</v>
      </c>
      <c r="X46" s="15">
        <v>300</v>
      </c>
      <c r="Y46" s="16">
        <f t="shared" si="4"/>
        <v>7.6394502829426028</v>
      </c>
      <c r="Z46" s="13">
        <f t="shared" si="5"/>
        <v>3.1932093775262733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279</v>
      </c>
      <c r="AF46" s="13">
        <f>VLOOKUP(A:A,[1]TDSheet!$A:$AF,32,0)</f>
        <v>241.2</v>
      </c>
      <c r="AG46" s="13">
        <f>VLOOKUP(A:A,[1]TDSheet!$A:$AG,33,0)</f>
        <v>224.4</v>
      </c>
      <c r="AH46" s="13">
        <f>VLOOKUP(A:A,[3]TDSheet!$A:$D,4,0)</f>
        <v>328</v>
      </c>
      <c r="AI46" s="13" t="str">
        <f>VLOOKUP(A:A,[1]TDSheet!$A:$AI,35,0)</f>
        <v>склад</v>
      </c>
      <c r="AJ46" s="13">
        <f t="shared" si="6"/>
        <v>120</v>
      </c>
      <c r="AK46" s="13"/>
      <c r="AL46" s="13"/>
    </row>
    <row r="47" spans="1:38" s="1" customFormat="1" ht="11.1" customHeight="1" outlineLevel="1" x14ac:dyDescent="0.2">
      <c r="A47" s="7" t="s">
        <v>50</v>
      </c>
      <c r="B47" s="7" t="s">
        <v>12</v>
      </c>
      <c r="C47" s="8">
        <v>2851</v>
      </c>
      <c r="D47" s="8">
        <v>3521</v>
      </c>
      <c r="E47" s="18">
        <v>3304</v>
      </c>
      <c r="F47" s="18">
        <v>2237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2425</v>
      </c>
      <c r="K47" s="13">
        <f t="shared" si="2"/>
        <v>879</v>
      </c>
      <c r="L47" s="13">
        <f>VLOOKUP(A:A,[1]TDSheet!$A:$M,13,0)</f>
        <v>1000</v>
      </c>
      <c r="M47" s="13">
        <f>VLOOKUP(A:A,[1]TDSheet!$A:$V,22,0)</f>
        <v>600</v>
      </c>
      <c r="N47" s="13">
        <f>VLOOKUP(A:A,[1]TDSheet!$A:$X,24,0)</f>
        <v>1000</v>
      </c>
      <c r="O47" s="13"/>
      <c r="P47" s="13"/>
      <c r="Q47" s="13"/>
      <c r="R47" s="13"/>
      <c r="S47" s="13"/>
      <c r="T47" s="13"/>
      <c r="U47" s="13"/>
      <c r="V47" s="13"/>
      <c r="W47" s="13">
        <f t="shared" si="3"/>
        <v>660.8</v>
      </c>
      <c r="X47" s="15"/>
      <c r="Y47" s="16">
        <f t="shared" si="4"/>
        <v>7.3199152542372889</v>
      </c>
      <c r="Z47" s="13">
        <f t="shared" si="5"/>
        <v>3.3852905569007268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718.2</v>
      </c>
      <c r="AF47" s="13">
        <f>VLOOKUP(A:A,[1]TDSheet!$A:$AF,32,0)</f>
        <v>804.8</v>
      </c>
      <c r="AG47" s="13">
        <f>VLOOKUP(A:A,[1]TDSheet!$A:$AG,33,0)</f>
        <v>692</v>
      </c>
      <c r="AH47" s="13">
        <f>VLOOKUP(A:A,[3]TDSheet!$A:$D,4,0)</f>
        <v>369</v>
      </c>
      <c r="AI47" s="13">
        <f>VLOOKUP(A:A,[1]TDSheet!$A:$AI,35,0)</f>
        <v>0</v>
      </c>
      <c r="AJ47" s="13">
        <f t="shared" si="6"/>
        <v>0</v>
      </c>
      <c r="AK47" s="13"/>
      <c r="AL47" s="13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55.006</v>
      </c>
      <c r="D48" s="8">
        <v>115.117</v>
      </c>
      <c r="E48" s="8">
        <v>149.86000000000001</v>
      </c>
      <c r="F48" s="8">
        <v>16.588000000000001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161.911</v>
      </c>
      <c r="K48" s="13">
        <f t="shared" si="2"/>
        <v>-12.050999999999988</v>
      </c>
      <c r="L48" s="13">
        <f>VLOOKUP(A:A,[1]TDSheet!$A:$M,13,0)</f>
        <v>110</v>
      </c>
      <c r="M48" s="13">
        <f>VLOOKUP(A:A,[1]TDSheet!$A:$V,22,0)</f>
        <v>70</v>
      </c>
      <c r="N48" s="13">
        <f>VLOOKUP(A:A,[1]TDSheet!$A:$X,24,0)</f>
        <v>50</v>
      </c>
      <c r="O48" s="13"/>
      <c r="P48" s="13"/>
      <c r="Q48" s="13"/>
      <c r="R48" s="13"/>
      <c r="S48" s="13"/>
      <c r="T48" s="13"/>
      <c r="U48" s="13"/>
      <c r="V48" s="13"/>
      <c r="W48" s="13">
        <f t="shared" si="3"/>
        <v>29.972000000000001</v>
      </c>
      <c r="X48" s="15"/>
      <c r="Y48" s="16">
        <f t="shared" si="4"/>
        <v>8.2272787935406377</v>
      </c>
      <c r="Z48" s="13">
        <f t="shared" si="5"/>
        <v>0.55344988656079008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19.796399999999998</v>
      </c>
      <c r="AF48" s="13">
        <f>VLOOKUP(A:A,[1]TDSheet!$A:$AF,32,0)</f>
        <v>20.367799999999999</v>
      </c>
      <c r="AG48" s="13">
        <f>VLOOKUP(A:A,[1]TDSheet!$A:$AG,33,0)</f>
        <v>27.260199999999998</v>
      </c>
      <c r="AH48" s="13">
        <f>VLOOKUP(A:A,[3]TDSheet!$A:$D,4,0)</f>
        <v>16.265000000000001</v>
      </c>
      <c r="AI48" s="13">
        <f>VLOOKUP(A:A,[1]TDSheet!$A:$AI,35,0)</f>
        <v>0</v>
      </c>
      <c r="AJ48" s="13">
        <f t="shared" si="6"/>
        <v>0</v>
      </c>
      <c r="AK48" s="13"/>
      <c r="AL48" s="13"/>
    </row>
    <row r="49" spans="1:38" s="1" customFormat="1" ht="21.95" customHeight="1" outlineLevel="1" x14ac:dyDescent="0.2">
      <c r="A49" s="7" t="s">
        <v>52</v>
      </c>
      <c r="B49" s="7" t="s">
        <v>8</v>
      </c>
      <c r="C49" s="8">
        <v>84.263000000000005</v>
      </c>
      <c r="D49" s="8">
        <v>274.584</v>
      </c>
      <c r="E49" s="8">
        <v>243.43799999999999</v>
      </c>
      <c r="F49" s="8">
        <v>104.499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258.072</v>
      </c>
      <c r="K49" s="13">
        <f t="shared" si="2"/>
        <v>-14.634000000000015</v>
      </c>
      <c r="L49" s="13">
        <f>VLOOKUP(A:A,[1]TDSheet!$A:$M,13,0)</f>
        <v>120</v>
      </c>
      <c r="M49" s="13">
        <f>VLOOKUP(A:A,[1]TDSheet!$A:$V,22,0)</f>
        <v>60</v>
      </c>
      <c r="N49" s="13">
        <f>VLOOKUP(A:A,[1]TDSheet!$A:$X,24,0)</f>
        <v>80</v>
      </c>
      <c r="O49" s="13"/>
      <c r="P49" s="13"/>
      <c r="Q49" s="13"/>
      <c r="R49" s="13"/>
      <c r="S49" s="13"/>
      <c r="T49" s="13"/>
      <c r="U49" s="13"/>
      <c r="V49" s="13"/>
      <c r="W49" s="13">
        <f t="shared" si="3"/>
        <v>48.687599999999996</v>
      </c>
      <c r="X49" s="15"/>
      <c r="Y49" s="16">
        <f t="shared" si="4"/>
        <v>7.4864852652420746</v>
      </c>
      <c r="Z49" s="13">
        <f t="shared" si="5"/>
        <v>2.1463165159095952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45.221800000000002</v>
      </c>
      <c r="AF49" s="13">
        <f>VLOOKUP(A:A,[1]TDSheet!$A:$AF,32,0)</f>
        <v>47.810199999999995</v>
      </c>
      <c r="AG49" s="13">
        <f>VLOOKUP(A:A,[1]TDSheet!$A:$AG,33,0)</f>
        <v>49.092599999999997</v>
      </c>
      <c r="AH49" s="13">
        <f>VLOOKUP(A:A,[3]TDSheet!$A:$D,4,0)</f>
        <v>48.356000000000002</v>
      </c>
      <c r="AI49" s="13">
        <f>VLOOKUP(A:A,[1]TDSheet!$A:$AI,35,0)</f>
        <v>0</v>
      </c>
      <c r="AJ49" s="13">
        <f t="shared" si="6"/>
        <v>0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544</v>
      </c>
      <c r="D50" s="8">
        <v>1338</v>
      </c>
      <c r="E50" s="8">
        <v>1068</v>
      </c>
      <c r="F50" s="8">
        <v>769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1111</v>
      </c>
      <c r="K50" s="13">
        <f t="shared" si="2"/>
        <v>-43</v>
      </c>
      <c r="L50" s="13">
        <f>VLOOKUP(A:A,[1]TDSheet!$A:$M,13,0)</f>
        <v>300</v>
      </c>
      <c r="M50" s="13">
        <f>VLOOKUP(A:A,[1]TDSheet!$A:$V,22,0)</f>
        <v>0</v>
      </c>
      <c r="N50" s="13">
        <f>VLOOKUP(A:A,[1]TDSheet!$A:$X,24,0)</f>
        <v>350</v>
      </c>
      <c r="O50" s="13"/>
      <c r="P50" s="13"/>
      <c r="Q50" s="13"/>
      <c r="R50" s="13"/>
      <c r="S50" s="13"/>
      <c r="T50" s="13"/>
      <c r="U50" s="13"/>
      <c r="V50" s="13"/>
      <c r="W50" s="13">
        <f t="shared" si="3"/>
        <v>213.6</v>
      </c>
      <c r="X50" s="15">
        <v>200</v>
      </c>
      <c r="Y50" s="16">
        <f t="shared" si="4"/>
        <v>7.5795880149812733</v>
      </c>
      <c r="Z50" s="13">
        <f t="shared" si="5"/>
        <v>3.6001872659176031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238.8</v>
      </c>
      <c r="AF50" s="13">
        <f>VLOOKUP(A:A,[1]TDSheet!$A:$AF,32,0)</f>
        <v>218.2</v>
      </c>
      <c r="AG50" s="13">
        <f>VLOOKUP(A:A,[1]TDSheet!$A:$AG,33,0)</f>
        <v>228.2</v>
      </c>
      <c r="AH50" s="13">
        <f>VLOOKUP(A:A,[3]TDSheet!$A:$D,4,0)</f>
        <v>249</v>
      </c>
      <c r="AI50" s="13">
        <f>VLOOKUP(A:A,[1]TDSheet!$A:$AI,35,0)</f>
        <v>0</v>
      </c>
      <c r="AJ50" s="13">
        <f t="shared" si="6"/>
        <v>70</v>
      </c>
      <c r="AK50" s="13"/>
      <c r="AL50" s="13"/>
    </row>
    <row r="51" spans="1:38" s="1" customFormat="1" ht="21.95" customHeight="1" outlineLevel="1" x14ac:dyDescent="0.2">
      <c r="A51" s="7" t="s">
        <v>54</v>
      </c>
      <c r="B51" s="7" t="s">
        <v>12</v>
      </c>
      <c r="C51" s="8">
        <v>837</v>
      </c>
      <c r="D51" s="8">
        <v>1951</v>
      </c>
      <c r="E51" s="8">
        <v>1508</v>
      </c>
      <c r="F51" s="8">
        <v>1196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1583</v>
      </c>
      <c r="K51" s="13">
        <f t="shared" si="2"/>
        <v>-75</v>
      </c>
      <c r="L51" s="13">
        <f>VLOOKUP(A:A,[1]TDSheet!$A:$M,13,0)</f>
        <v>500</v>
      </c>
      <c r="M51" s="13">
        <f>VLOOKUP(A:A,[1]TDSheet!$A:$V,22,0)</f>
        <v>0</v>
      </c>
      <c r="N51" s="13">
        <f>VLOOKUP(A:A,[1]TDSheet!$A:$X,24,0)</f>
        <v>400</v>
      </c>
      <c r="O51" s="13"/>
      <c r="P51" s="13"/>
      <c r="Q51" s="13"/>
      <c r="R51" s="13"/>
      <c r="S51" s="13"/>
      <c r="T51" s="13"/>
      <c r="U51" s="13"/>
      <c r="V51" s="13"/>
      <c r="W51" s="13">
        <f t="shared" si="3"/>
        <v>301.60000000000002</v>
      </c>
      <c r="X51" s="15"/>
      <c r="Y51" s="16">
        <f t="shared" si="4"/>
        <v>6.9496021220159143</v>
      </c>
      <c r="Z51" s="13">
        <f t="shared" si="5"/>
        <v>3.9655172413793101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343.6</v>
      </c>
      <c r="AF51" s="13">
        <f>VLOOKUP(A:A,[1]TDSheet!$A:$AF,32,0)</f>
        <v>332.6</v>
      </c>
      <c r="AG51" s="13">
        <f>VLOOKUP(A:A,[1]TDSheet!$A:$AG,33,0)</f>
        <v>342.2</v>
      </c>
      <c r="AH51" s="13">
        <f>VLOOKUP(A:A,[3]TDSheet!$A:$D,4,0)</f>
        <v>320</v>
      </c>
      <c r="AI51" s="13">
        <f>VLOOKUP(A:A,[1]TDSheet!$A:$AI,35,0)</f>
        <v>0</v>
      </c>
      <c r="AJ51" s="13">
        <f t="shared" si="6"/>
        <v>0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12</v>
      </c>
      <c r="C52" s="8">
        <v>503</v>
      </c>
      <c r="D52" s="8">
        <v>937</v>
      </c>
      <c r="E52" s="8">
        <v>948</v>
      </c>
      <c r="F52" s="8">
        <v>462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991</v>
      </c>
      <c r="K52" s="13">
        <f t="shared" si="2"/>
        <v>-43</v>
      </c>
      <c r="L52" s="13">
        <f>VLOOKUP(A:A,[1]TDSheet!$A:$M,13,0)</f>
        <v>300</v>
      </c>
      <c r="M52" s="13">
        <f>VLOOKUP(A:A,[1]TDSheet!$A:$V,22,0)</f>
        <v>180</v>
      </c>
      <c r="N52" s="13">
        <f>VLOOKUP(A:A,[1]TDSheet!$A:$X,24,0)</f>
        <v>250</v>
      </c>
      <c r="O52" s="13"/>
      <c r="P52" s="13"/>
      <c r="Q52" s="13"/>
      <c r="R52" s="13"/>
      <c r="S52" s="13"/>
      <c r="T52" s="13"/>
      <c r="U52" s="13"/>
      <c r="V52" s="13"/>
      <c r="W52" s="13">
        <f t="shared" si="3"/>
        <v>189.6</v>
      </c>
      <c r="X52" s="15">
        <f t="shared" ref="X52" si="7">7.5*W52-F52-L52-M52-N52</f>
        <v>230</v>
      </c>
      <c r="Y52" s="16">
        <f t="shared" si="4"/>
        <v>7.5</v>
      </c>
      <c r="Z52" s="13">
        <f t="shared" si="5"/>
        <v>2.4367088607594938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207</v>
      </c>
      <c r="AF52" s="13">
        <f>VLOOKUP(A:A,[1]TDSheet!$A:$AF,32,0)</f>
        <v>189.2</v>
      </c>
      <c r="AG52" s="13">
        <f>VLOOKUP(A:A,[1]TDSheet!$A:$AG,33,0)</f>
        <v>187.6</v>
      </c>
      <c r="AH52" s="13">
        <f>VLOOKUP(A:A,[3]TDSheet!$A:$D,4,0)</f>
        <v>274</v>
      </c>
      <c r="AI52" s="13">
        <f>VLOOKUP(A:A,[1]TDSheet!$A:$AI,35,0)</f>
        <v>0</v>
      </c>
      <c r="AJ52" s="13">
        <f t="shared" si="6"/>
        <v>92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178.65700000000001</v>
      </c>
      <c r="D53" s="8">
        <v>324.358</v>
      </c>
      <c r="E53" s="8">
        <v>226.589</v>
      </c>
      <c r="F53" s="8">
        <v>265.72199999999998</v>
      </c>
      <c r="G53" s="1" t="str">
        <f>VLOOKUP(A:A,[1]TDSheet!$A:$G,7,0)</f>
        <v>ак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262.959</v>
      </c>
      <c r="K53" s="13">
        <f t="shared" si="2"/>
        <v>-36.370000000000005</v>
      </c>
      <c r="L53" s="13">
        <f>VLOOKUP(A:A,[1]TDSheet!$A:$M,13,0)</f>
        <v>90</v>
      </c>
      <c r="M53" s="13">
        <f>VLOOKUP(A:A,[1]TDSheet!$A:$V,22,0)</f>
        <v>200</v>
      </c>
      <c r="N53" s="13">
        <f>VLOOKUP(A:A,[1]TDSheet!$A:$X,24,0)</f>
        <v>150</v>
      </c>
      <c r="O53" s="13"/>
      <c r="P53" s="13"/>
      <c r="Q53" s="13"/>
      <c r="R53" s="13"/>
      <c r="S53" s="13"/>
      <c r="T53" s="13"/>
      <c r="U53" s="13"/>
      <c r="V53" s="13"/>
      <c r="W53" s="13">
        <f t="shared" si="3"/>
        <v>45.317799999999998</v>
      </c>
      <c r="X53" s="15"/>
      <c r="Y53" s="16">
        <f t="shared" si="4"/>
        <v>15.572733009987246</v>
      </c>
      <c r="Z53" s="13">
        <f t="shared" si="5"/>
        <v>5.8635238250753563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54.407200000000003</v>
      </c>
      <c r="AF53" s="13">
        <f>VLOOKUP(A:A,[1]TDSheet!$A:$AF,32,0)</f>
        <v>44.510599999999997</v>
      </c>
      <c r="AG53" s="13">
        <f>VLOOKUP(A:A,[1]TDSheet!$A:$AG,33,0)</f>
        <v>30.832600000000003</v>
      </c>
      <c r="AH53" s="13">
        <f>VLOOKUP(A:A,[3]TDSheet!$A:$D,4,0)</f>
        <v>38.816000000000003</v>
      </c>
      <c r="AI53" s="13" t="str">
        <f>VLOOKUP(A:A,[1]TDSheet!$A:$AI,35,0)</f>
        <v>склад</v>
      </c>
      <c r="AJ53" s="13">
        <f t="shared" si="6"/>
        <v>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375.50299999999999</v>
      </c>
      <c r="D54" s="8">
        <v>681.19399999999996</v>
      </c>
      <c r="E54" s="8">
        <v>476.12299999999999</v>
      </c>
      <c r="F54" s="8">
        <v>564.13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478.70299999999997</v>
      </c>
      <c r="K54" s="13">
        <f t="shared" si="2"/>
        <v>-2.5799999999999841</v>
      </c>
      <c r="L54" s="13">
        <f>VLOOKUP(A:A,[1]TDSheet!$A:$M,13,0)</f>
        <v>100</v>
      </c>
      <c r="M54" s="13">
        <f>VLOOKUP(A:A,[1]TDSheet!$A:$V,22,0)</f>
        <v>0</v>
      </c>
      <c r="N54" s="13">
        <f>VLOOKUP(A:A,[1]TDSheet!$A:$X,24,0)</f>
        <v>100</v>
      </c>
      <c r="O54" s="13"/>
      <c r="P54" s="13"/>
      <c r="Q54" s="13"/>
      <c r="R54" s="13"/>
      <c r="S54" s="13"/>
      <c r="T54" s="13"/>
      <c r="U54" s="13"/>
      <c r="V54" s="13"/>
      <c r="W54" s="13">
        <f t="shared" si="3"/>
        <v>95.224599999999995</v>
      </c>
      <c r="X54" s="15"/>
      <c r="Y54" s="16">
        <f t="shared" si="4"/>
        <v>8.0245020719435942</v>
      </c>
      <c r="Z54" s="13">
        <f t="shared" si="5"/>
        <v>5.9242044597719499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142.0932</v>
      </c>
      <c r="AF54" s="13">
        <f>VLOOKUP(A:A,[1]TDSheet!$A:$AF,32,0)</f>
        <v>111.15979999999999</v>
      </c>
      <c r="AG54" s="13">
        <f>VLOOKUP(A:A,[1]TDSheet!$A:$AG,33,0)</f>
        <v>113.93699999999998</v>
      </c>
      <c r="AH54" s="13">
        <f>VLOOKUP(A:A,[3]TDSheet!$A:$D,4,0)</f>
        <v>60.44</v>
      </c>
      <c r="AI54" s="13">
        <f>VLOOKUP(A:A,[1]TDSheet!$A:$AI,35,0)</f>
        <v>0</v>
      </c>
      <c r="AJ54" s="13">
        <f t="shared" si="6"/>
        <v>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86.602000000000004</v>
      </c>
      <c r="D55" s="8"/>
      <c r="E55" s="8">
        <v>52.976999999999997</v>
      </c>
      <c r="F55" s="8">
        <v>27.611000000000001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54.7</v>
      </c>
      <c r="K55" s="13">
        <f t="shared" si="2"/>
        <v>-1.7230000000000061</v>
      </c>
      <c r="L55" s="13">
        <f>VLOOKUP(A:A,[1]TDSheet!$A:$M,13,0)</f>
        <v>30</v>
      </c>
      <c r="M55" s="13">
        <f>VLOOKUP(A:A,[1]TDSheet!$A:$V,22,0)</f>
        <v>10</v>
      </c>
      <c r="N55" s="13">
        <f>VLOOKUP(A:A,[1]TDSheet!$A:$X,24,0)</f>
        <v>20</v>
      </c>
      <c r="O55" s="13"/>
      <c r="P55" s="13"/>
      <c r="Q55" s="13"/>
      <c r="R55" s="13"/>
      <c r="S55" s="13"/>
      <c r="T55" s="13"/>
      <c r="U55" s="13"/>
      <c r="V55" s="13"/>
      <c r="W55" s="13">
        <f t="shared" si="3"/>
        <v>10.5954</v>
      </c>
      <c r="X55" s="15"/>
      <c r="Y55" s="16">
        <f t="shared" si="4"/>
        <v>8.2687770164410974</v>
      </c>
      <c r="Z55" s="13">
        <f t="shared" si="5"/>
        <v>2.6059422013326539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13.026400000000001</v>
      </c>
      <c r="AF55" s="13">
        <f>VLOOKUP(A:A,[1]TDSheet!$A:$AF,32,0)</f>
        <v>10.513999999999999</v>
      </c>
      <c r="AG55" s="13">
        <f>VLOOKUP(A:A,[1]TDSheet!$A:$AG,33,0)</f>
        <v>10.855599999999999</v>
      </c>
      <c r="AH55" s="13">
        <f>VLOOKUP(A:A,[3]TDSheet!$A:$D,4,0)</f>
        <v>10.999000000000001</v>
      </c>
      <c r="AI55" s="13">
        <f>VLOOKUP(A:A,[1]TDSheet!$A:$AI,35,0)</f>
        <v>0</v>
      </c>
      <c r="AJ55" s="13">
        <f t="shared" si="6"/>
        <v>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1957.0260000000001</v>
      </c>
      <c r="D56" s="8">
        <v>3776.721</v>
      </c>
      <c r="E56" s="8">
        <v>3283.3229999999999</v>
      </c>
      <c r="F56" s="8">
        <v>2404.4749999999999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3252.6840000000002</v>
      </c>
      <c r="K56" s="13">
        <f t="shared" si="2"/>
        <v>30.638999999999669</v>
      </c>
      <c r="L56" s="13">
        <f>VLOOKUP(A:A,[1]TDSheet!$A:$M,13,0)</f>
        <v>1300</v>
      </c>
      <c r="M56" s="13">
        <f>VLOOKUP(A:A,[1]TDSheet!$A:$V,22,0)</f>
        <v>800</v>
      </c>
      <c r="N56" s="13">
        <f>VLOOKUP(A:A,[1]TDSheet!$A:$X,24,0)</f>
        <v>800</v>
      </c>
      <c r="O56" s="13"/>
      <c r="P56" s="13"/>
      <c r="Q56" s="13"/>
      <c r="R56" s="13"/>
      <c r="S56" s="13"/>
      <c r="T56" s="13"/>
      <c r="U56" s="13"/>
      <c r="V56" s="13"/>
      <c r="W56" s="13">
        <f t="shared" si="3"/>
        <v>656.66459999999995</v>
      </c>
      <c r="X56" s="15"/>
      <c r="Y56" s="16">
        <f t="shared" si="4"/>
        <v>8.0779061335116911</v>
      </c>
      <c r="Z56" s="13">
        <f t="shared" si="5"/>
        <v>3.6616485798077134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538.88120000000004</v>
      </c>
      <c r="AF56" s="13">
        <f>VLOOKUP(A:A,[1]TDSheet!$A:$AF,32,0)</f>
        <v>647.77760000000001</v>
      </c>
      <c r="AG56" s="13">
        <f>VLOOKUP(A:A,[1]TDSheet!$A:$AG,33,0)</f>
        <v>709.96820000000002</v>
      </c>
      <c r="AH56" s="13">
        <f>VLOOKUP(A:A,[3]TDSheet!$A:$D,4,0)</f>
        <v>291.28300000000002</v>
      </c>
      <c r="AI56" s="13" t="str">
        <f>VLOOKUP(A:A,[1]TDSheet!$A:$AI,35,0)</f>
        <v>ябфев</v>
      </c>
      <c r="AJ56" s="13">
        <f t="shared" si="6"/>
        <v>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1613</v>
      </c>
      <c r="D57" s="8">
        <v>8698</v>
      </c>
      <c r="E57" s="18">
        <v>4195</v>
      </c>
      <c r="F57" s="18">
        <v>2232</v>
      </c>
      <c r="G57" s="19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3925</v>
      </c>
      <c r="K57" s="13">
        <f t="shared" si="2"/>
        <v>270</v>
      </c>
      <c r="L57" s="13">
        <f>VLOOKUP(A:A,[1]TDSheet!$A:$M,13,0)</f>
        <v>700</v>
      </c>
      <c r="M57" s="13">
        <f>VLOOKUP(A:A,[1]TDSheet!$A:$V,22,0)</f>
        <v>0</v>
      </c>
      <c r="N57" s="13">
        <f>VLOOKUP(A:A,[1]TDSheet!$A:$X,24,0)</f>
        <v>1700</v>
      </c>
      <c r="O57" s="13"/>
      <c r="P57" s="13"/>
      <c r="Q57" s="13"/>
      <c r="R57" s="13"/>
      <c r="S57" s="13"/>
      <c r="T57" s="13"/>
      <c r="U57" s="13"/>
      <c r="V57" s="13"/>
      <c r="W57" s="13">
        <f t="shared" si="3"/>
        <v>515</v>
      </c>
      <c r="X57" s="15"/>
      <c r="Y57" s="16">
        <f t="shared" si="4"/>
        <v>8.994174757281554</v>
      </c>
      <c r="Z57" s="13">
        <f t="shared" si="5"/>
        <v>4.3339805825242719</v>
      </c>
      <c r="AA57" s="13"/>
      <c r="AB57" s="13"/>
      <c r="AC57" s="13"/>
      <c r="AD57" s="13">
        <f>VLOOKUP(A:A,[1]TDSheet!$A:$AD,30,0)</f>
        <v>1620</v>
      </c>
      <c r="AE57" s="13">
        <f>VLOOKUP(A:A,[1]TDSheet!$A:$AE,31,0)</f>
        <v>678</v>
      </c>
      <c r="AF57" s="13">
        <f>VLOOKUP(A:A,[1]TDSheet!$A:$AF,32,0)</f>
        <v>570.6</v>
      </c>
      <c r="AG57" s="13">
        <f>VLOOKUP(A:A,[1]TDSheet!$A:$AG,33,0)</f>
        <v>559.6</v>
      </c>
      <c r="AH57" s="13">
        <f>VLOOKUP(A:A,[3]TDSheet!$A:$D,4,0)</f>
        <v>379</v>
      </c>
      <c r="AI57" s="13" t="str">
        <f>VLOOKUP(A:A,[1]TDSheet!$A:$AI,35,0)</f>
        <v>ябфев</v>
      </c>
      <c r="AJ57" s="13">
        <f t="shared" si="6"/>
        <v>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1841</v>
      </c>
      <c r="D58" s="8">
        <v>5862</v>
      </c>
      <c r="E58" s="8">
        <v>4764</v>
      </c>
      <c r="F58" s="8">
        <v>2870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4815</v>
      </c>
      <c r="K58" s="13">
        <f t="shared" si="2"/>
        <v>-51</v>
      </c>
      <c r="L58" s="13">
        <f>VLOOKUP(A:A,[1]TDSheet!$A:$M,13,0)</f>
        <v>900</v>
      </c>
      <c r="M58" s="13">
        <f>VLOOKUP(A:A,[1]TDSheet!$A:$V,22,0)</f>
        <v>0</v>
      </c>
      <c r="N58" s="13">
        <f>VLOOKUP(A:A,[1]TDSheet!$A:$X,24,0)</f>
        <v>1100</v>
      </c>
      <c r="O58" s="13"/>
      <c r="P58" s="13"/>
      <c r="Q58" s="13"/>
      <c r="R58" s="13"/>
      <c r="S58" s="13"/>
      <c r="T58" s="13"/>
      <c r="U58" s="13"/>
      <c r="V58" s="13"/>
      <c r="W58" s="13">
        <f t="shared" si="3"/>
        <v>680.8</v>
      </c>
      <c r="X58" s="15">
        <v>200</v>
      </c>
      <c r="Y58" s="16">
        <f t="shared" si="4"/>
        <v>7.447121034077556</v>
      </c>
      <c r="Z58" s="13">
        <f t="shared" si="5"/>
        <v>4.2156286721504115</v>
      </c>
      <c r="AA58" s="13"/>
      <c r="AB58" s="13"/>
      <c r="AC58" s="13"/>
      <c r="AD58" s="13">
        <f>VLOOKUP(A:A,[1]TDSheet!$A:$AD,30,0)</f>
        <v>1360</v>
      </c>
      <c r="AE58" s="13">
        <f>VLOOKUP(A:A,[1]TDSheet!$A:$AE,31,0)</f>
        <v>788</v>
      </c>
      <c r="AF58" s="13">
        <f>VLOOKUP(A:A,[1]TDSheet!$A:$AF,32,0)</f>
        <v>761</v>
      </c>
      <c r="AG58" s="13">
        <f>VLOOKUP(A:A,[1]TDSheet!$A:$AG,33,0)</f>
        <v>743.8</v>
      </c>
      <c r="AH58" s="13">
        <f>VLOOKUP(A:A,[3]TDSheet!$A:$D,4,0)</f>
        <v>528</v>
      </c>
      <c r="AI58" s="13" t="str">
        <f>VLOOKUP(A:A,[1]TDSheet!$A:$AI,35,0)</f>
        <v>оконч</v>
      </c>
      <c r="AJ58" s="13">
        <f t="shared" si="6"/>
        <v>90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738</v>
      </c>
      <c r="D59" s="8">
        <v>1028</v>
      </c>
      <c r="E59" s="8">
        <v>942</v>
      </c>
      <c r="F59" s="8">
        <v>790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968</v>
      </c>
      <c r="K59" s="13">
        <f t="shared" si="2"/>
        <v>-26</v>
      </c>
      <c r="L59" s="13">
        <f>VLOOKUP(A:A,[1]TDSheet!$A:$M,13,0)</f>
        <v>220</v>
      </c>
      <c r="M59" s="13">
        <f>VLOOKUP(A:A,[1]TDSheet!$A:$V,22,0)</f>
        <v>100</v>
      </c>
      <c r="N59" s="13">
        <f>VLOOKUP(A:A,[1]TDSheet!$A:$X,24,0)</f>
        <v>300</v>
      </c>
      <c r="O59" s="13"/>
      <c r="P59" s="13"/>
      <c r="Q59" s="13"/>
      <c r="R59" s="13"/>
      <c r="S59" s="13"/>
      <c r="T59" s="13"/>
      <c r="U59" s="13"/>
      <c r="V59" s="13"/>
      <c r="W59" s="13">
        <f t="shared" si="3"/>
        <v>188.4</v>
      </c>
      <c r="X59" s="15"/>
      <c r="Y59" s="16">
        <f t="shared" si="4"/>
        <v>7.484076433121019</v>
      </c>
      <c r="Z59" s="13">
        <f t="shared" si="5"/>
        <v>4.1932059447983017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252.6</v>
      </c>
      <c r="AF59" s="13">
        <f>VLOOKUP(A:A,[1]TDSheet!$A:$AF,32,0)</f>
        <v>219.4</v>
      </c>
      <c r="AG59" s="13">
        <f>VLOOKUP(A:A,[1]TDSheet!$A:$AG,33,0)</f>
        <v>207.6</v>
      </c>
      <c r="AH59" s="13">
        <f>VLOOKUP(A:A,[3]TDSheet!$A:$D,4,0)</f>
        <v>155</v>
      </c>
      <c r="AI59" s="13">
        <f>VLOOKUP(A:A,[1]TDSheet!$A:$AI,35,0)</f>
        <v>0</v>
      </c>
      <c r="AJ59" s="13">
        <f t="shared" si="6"/>
        <v>0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226</v>
      </c>
      <c r="D60" s="8">
        <v>321</v>
      </c>
      <c r="E60" s="8">
        <v>347</v>
      </c>
      <c r="F60" s="8">
        <v>180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380</v>
      </c>
      <c r="K60" s="13">
        <f t="shared" si="2"/>
        <v>-33</v>
      </c>
      <c r="L60" s="13">
        <f>VLOOKUP(A:A,[1]TDSheet!$A:$M,13,0)</f>
        <v>200</v>
      </c>
      <c r="M60" s="13">
        <f>VLOOKUP(A:A,[1]TDSheet!$A:$V,22,0)</f>
        <v>0</v>
      </c>
      <c r="N60" s="13">
        <f>VLOOKUP(A:A,[1]TDSheet!$A:$X,24,0)</f>
        <v>120</v>
      </c>
      <c r="O60" s="13"/>
      <c r="P60" s="13"/>
      <c r="Q60" s="13"/>
      <c r="R60" s="13"/>
      <c r="S60" s="13"/>
      <c r="T60" s="13"/>
      <c r="U60" s="13"/>
      <c r="V60" s="13"/>
      <c r="W60" s="13">
        <f t="shared" si="3"/>
        <v>69.400000000000006</v>
      </c>
      <c r="X60" s="15"/>
      <c r="Y60" s="16">
        <f t="shared" si="4"/>
        <v>7.2046109510086449</v>
      </c>
      <c r="Z60" s="13">
        <f t="shared" si="5"/>
        <v>2.5936599423631121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82.8</v>
      </c>
      <c r="AF60" s="13">
        <f>VLOOKUP(A:A,[1]TDSheet!$A:$AF,32,0)</f>
        <v>72.8</v>
      </c>
      <c r="AG60" s="13">
        <f>VLOOKUP(A:A,[1]TDSheet!$A:$AG,33,0)</f>
        <v>78</v>
      </c>
      <c r="AH60" s="13">
        <f>VLOOKUP(A:A,[3]TDSheet!$A:$D,4,0)</f>
        <v>86</v>
      </c>
      <c r="AI60" s="13" t="e">
        <f>VLOOKUP(A:A,[1]TDSheet!$A:$AI,35,0)</f>
        <v>#N/A</v>
      </c>
      <c r="AJ60" s="13">
        <f t="shared" si="6"/>
        <v>0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12</v>
      </c>
      <c r="C61" s="8">
        <v>242</v>
      </c>
      <c r="D61" s="8">
        <v>238</v>
      </c>
      <c r="E61" s="8">
        <v>283</v>
      </c>
      <c r="F61" s="8">
        <v>180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333</v>
      </c>
      <c r="K61" s="13">
        <f t="shared" si="2"/>
        <v>-50</v>
      </c>
      <c r="L61" s="13">
        <f>VLOOKUP(A:A,[1]TDSheet!$A:$M,13,0)</f>
        <v>180</v>
      </c>
      <c r="M61" s="13">
        <f>VLOOKUP(A:A,[1]TDSheet!$A:$V,22,0)</f>
        <v>0</v>
      </c>
      <c r="N61" s="13">
        <f>VLOOKUP(A:A,[1]TDSheet!$A:$X,24,0)</f>
        <v>50</v>
      </c>
      <c r="O61" s="13"/>
      <c r="P61" s="13"/>
      <c r="Q61" s="13"/>
      <c r="R61" s="13"/>
      <c r="S61" s="13"/>
      <c r="T61" s="13"/>
      <c r="U61" s="13"/>
      <c r="V61" s="13"/>
      <c r="W61" s="13">
        <f t="shared" si="3"/>
        <v>56.6</v>
      </c>
      <c r="X61" s="15"/>
      <c r="Y61" s="16">
        <f t="shared" si="4"/>
        <v>7.2438162544169611</v>
      </c>
      <c r="Z61" s="13">
        <f t="shared" si="5"/>
        <v>3.1802120141342756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82.2</v>
      </c>
      <c r="AF61" s="13">
        <f>VLOOKUP(A:A,[1]TDSheet!$A:$AF,32,0)</f>
        <v>65.8</v>
      </c>
      <c r="AG61" s="13">
        <f>VLOOKUP(A:A,[1]TDSheet!$A:$AG,33,0)</f>
        <v>67.599999999999994</v>
      </c>
      <c r="AH61" s="13">
        <f>VLOOKUP(A:A,[3]TDSheet!$A:$D,4,0)</f>
        <v>70</v>
      </c>
      <c r="AI61" s="13" t="e">
        <f>VLOOKUP(A:A,[1]TDSheet!$A:$AI,35,0)</f>
        <v>#N/A</v>
      </c>
      <c r="AJ61" s="13">
        <f t="shared" si="6"/>
        <v>0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446.45400000000001</v>
      </c>
      <c r="D62" s="8">
        <v>2248.1480000000001</v>
      </c>
      <c r="E62" s="18">
        <v>872</v>
      </c>
      <c r="F62" s="20">
        <v>1215</v>
      </c>
      <c r="G62" s="19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929.53899999999999</v>
      </c>
      <c r="K62" s="13">
        <f t="shared" si="2"/>
        <v>-57.538999999999987</v>
      </c>
      <c r="L62" s="13">
        <f>VLOOKUP(A:A,[1]TDSheet!$A:$M,13,0)</f>
        <v>150</v>
      </c>
      <c r="M62" s="13">
        <f>VLOOKUP(A:A,[1]TDSheet!$A:$V,22,0)</f>
        <v>0</v>
      </c>
      <c r="N62" s="13">
        <f>VLOOKUP(A:A,[1]TDSheet!$A:$X,24,0)</f>
        <v>100</v>
      </c>
      <c r="O62" s="13"/>
      <c r="P62" s="13"/>
      <c r="Q62" s="13"/>
      <c r="R62" s="13"/>
      <c r="S62" s="13"/>
      <c r="T62" s="13"/>
      <c r="U62" s="13"/>
      <c r="V62" s="13"/>
      <c r="W62" s="13">
        <f t="shared" si="3"/>
        <v>174.4</v>
      </c>
      <c r="X62" s="15"/>
      <c r="Y62" s="16">
        <f t="shared" si="4"/>
        <v>8.4002293577981657</v>
      </c>
      <c r="Z62" s="13">
        <f t="shared" si="5"/>
        <v>6.9667431192660549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239.4178</v>
      </c>
      <c r="AF62" s="13">
        <f>VLOOKUP(A:A,[1]TDSheet!$A:$AF,32,0)</f>
        <v>206.97880000000001</v>
      </c>
      <c r="AG62" s="13">
        <f>VLOOKUP(A:A,[1]TDSheet!$A:$AG,33,0)</f>
        <v>229.33780000000002</v>
      </c>
      <c r="AH62" s="13">
        <f>VLOOKUP(A:A,[3]TDSheet!$A:$D,4,0)</f>
        <v>98.700999999999993</v>
      </c>
      <c r="AI62" s="13" t="str">
        <f>VLOOKUP(A:A,[1]TDSheet!$A:$AI,35,0)</f>
        <v>оконч</v>
      </c>
      <c r="AJ62" s="13">
        <f t="shared" si="6"/>
        <v>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12</v>
      </c>
      <c r="C63" s="8">
        <v>367</v>
      </c>
      <c r="D63" s="8">
        <v>1016</v>
      </c>
      <c r="E63" s="8">
        <v>314</v>
      </c>
      <c r="F63" s="8">
        <v>1041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342</v>
      </c>
      <c r="K63" s="13">
        <f t="shared" si="2"/>
        <v>-28</v>
      </c>
      <c r="L63" s="13">
        <f>VLOOKUP(A:A,[1]TDSheet!$A:$M,13,0)</f>
        <v>0</v>
      </c>
      <c r="M63" s="13">
        <f>VLOOKUP(A:A,[1]TDSheet!$A:$V,22,0)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3"/>
      <c r="W63" s="13">
        <f t="shared" si="3"/>
        <v>62.8</v>
      </c>
      <c r="X63" s="15"/>
      <c r="Y63" s="16">
        <f t="shared" si="4"/>
        <v>16.576433121019107</v>
      </c>
      <c r="Z63" s="13">
        <f t="shared" si="5"/>
        <v>16.576433121019107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90.4</v>
      </c>
      <c r="AF63" s="13">
        <f>VLOOKUP(A:A,[1]TDSheet!$A:$AF,32,0)</f>
        <v>74.400000000000006</v>
      </c>
      <c r="AG63" s="13">
        <f>VLOOKUP(A:A,[1]TDSheet!$A:$AG,33,0)</f>
        <v>82.4</v>
      </c>
      <c r="AH63" s="13">
        <f>VLOOKUP(A:A,[3]TDSheet!$A:$D,4,0)</f>
        <v>59</v>
      </c>
      <c r="AI63" s="13" t="e">
        <f>VLOOKUP(A:A,[1]TDSheet!$A:$AI,35,0)</f>
        <v>#N/A</v>
      </c>
      <c r="AJ63" s="13">
        <f t="shared" si="6"/>
        <v>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203.417</v>
      </c>
      <c r="D64" s="8">
        <v>222.81399999999999</v>
      </c>
      <c r="E64" s="8">
        <v>292.19299999999998</v>
      </c>
      <c r="F64" s="8">
        <v>120.06100000000001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336.57299999999998</v>
      </c>
      <c r="K64" s="13">
        <f t="shared" si="2"/>
        <v>-44.379999999999995</v>
      </c>
      <c r="L64" s="13">
        <f>VLOOKUP(A:A,[1]TDSheet!$A:$M,13,0)</f>
        <v>130</v>
      </c>
      <c r="M64" s="13">
        <f>VLOOKUP(A:A,[1]TDSheet!$A:$V,22,0)</f>
        <v>70</v>
      </c>
      <c r="N64" s="13">
        <f>VLOOKUP(A:A,[1]TDSheet!$A:$X,24,0)</f>
        <v>70</v>
      </c>
      <c r="O64" s="13"/>
      <c r="P64" s="13"/>
      <c r="Q64" s="13"/>
      <c r="R64" s="13"/>
      <c r="S64" s="13"/>
      <c r="T64" s="13"/>
      <c r="U64" s="13"/>
      <c r="V64" s="13"/>
      <c r="W64" s="13">
        <f t="shared" si="3"/>
        <v>58.438599999999994</v>
      </c>
      <c r="X64" s="15">
        <v>50</v>
      </c>
      <c r="Y64" s="16">
        <f t="shared" si="4"/>
        <v>7.5303138678886912</v>
      </c>
      <c r="Z64" s="13">
        <f t="shared" si="5"/>
        <v>2.0544811135105912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56.353999999999999</v>
      </c>
      <c r="AF64" s="13">
        <f>VLOOKUP(A:A,[1]TDSheet!$A:$AF,32,0)</f>
        <v>61.0458</v>
      </c>
      <c r="AG64" s="13">
        <f>VLOOKUP(A:A,[1]TDSheet!$A:$AG,33,0)</f>
        <v>53.559600000000003</v>
      </c>
      <c r="AH64" s="13">
        <f>VLOOKUP(A:A,[3]TDSheet!$A:$D,4,0)</f>
        <v>53.351999999999997</v>
      </c>
      <c r="AI64" s="13" t="e">
        <f>VLOOKUP(A:A,[1]TDSheet!$A:$AI,35,0)</f>
        <v>#N/A</v>
      </c>
      <c r="AJ64" s="13">
        <f t="shared" si="6"/>
        <v>50</v>
      </c>
      <c r="AK64" s="13"/>
      <c r="AL64" s="13"/>
    </row>
    <row r="65" spans="1:38" s="1" customFormat="1" ht="11.1" customHeight="1" outlineLevel="1" x14ac:dyDescent="0.2">
      <c r="A65" s="7" t="s">
        <v>122</v>
      </c>
      <c r="B65" s="7" t="s">
        <v>8</v>
      </c>
      <c r="C65" s="8">
        <v>215.471</v>
      </c>
      <c r="D65" s="8">
        <v>207.048</v>
      </c>
      <c r="E65" s="18">
        <v>294</v>
      </c>
      <c r="F65" s="20">
        <v>67</v>
      </c>
      <c r="G65" s="19" t="str">
        <f>VLOOKUP(A:A,[1]TDSheet!$A:$G,7,0)</f>
        <v>оконч</v>
      </c>
      <c r="H65" s="1">
        <f>VLOOKUP(A:A,[1]TDSheet!$A:$H,8,0)</f>
        <v>1</v>
      </c>
      <c r="I65" s="1" t="e">
        <f>VLOOKUP(A:A,[1]TDSheet!$A:$I,9,0)</f>
        <v>#N/A</v>
      </c>
      <c r="J65" s="13">
        <f>VLOOKUP(A:A,[2]TDSheet!$A:$F,6,0)</f>
        <v>12.005000000000001</v>
      </c>
      <c r="K65" s="13">
        <f t="shared" si="2"/>
        <v>281.995</v>
      </c>
      <c r="L65" s="13">
        <f>VLOOKUP(A:A,[1]TDSheet!$A:$M,13,0)</f>
        <v>30</v>
      </c>
      <c r="M65" s="13">
        <f>VLOOKUP(A:A,[1]TDSheet!$A:$V,22,0)</f>
        <v>30</v>
      </c>
      <c r="N65" s="13">
        <f>VLOOKUP(A:A,[1]TDSheet!$A:$X,24,0)</f>
        <v>40</v>
      </c>
      <c r="O65" s="13"/>
      <c r="P65" s="13"/>
      <c r="Q65" s="13"/>
      <c r="R65" s="13"/>
      <c r="S65" s="13"/>
      <c r="T65" s="13"/>
      <c r="U65" s="13"/>
      <c r="V65" s="13"/>
      <c r="W65" s="13">
        <f t="shared" si="3"/>
        <v>58.8</v>
      </c>
      <c r="X65" s="15"/>
      <c r="Y65" s="16">
        <f t="shared" si="4"/>
        <v>2.8401360544217686</v>
      </c>
      <c r="Z65" s="13">
        <f t="shared" si="5"/>
        <v>1.1394557823129252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17.399999999999999</v>
      </c>
      <c r="AF65" s="13">
        <f>VLOOKUP(A:A,[1]TDSheet!$A:$AF,32,0)</f>
        <v>34.6</v>
      </c>
      <c r="AG65" s="13">
        <f>VLOOKUP(A:A,[1]TDSheet!$A:$AG,33,0)</f>
        <v>37.200000000000003</v>
      </c>
      <c r="AH65" s="13">
        <f>VLOOKUP(A:A,[3]TDSheet!$A:$D,4,0)</f>
        <v>1.3759999999999999</v>
      </c>
      <c r="AI65" s="22" t="str">
        <f>VLOOKUP(A:A,[1]TDSheet!$A:$AI,35,0)</f>
        <v>оконч</v>
      </c>
      <c r="AJ65" s="13">
        <f t="shared" si="6"/>
        <v>0</v>
      </c>
      <c r="AK65" s="13"/>
      <c r="AL65" s="13"/>
    </row>
    <row r="66" spans="1:38" s="1" customFormat="1" ht="11.1" customHeight="1" outlineLevel="1" x14ac:dyDescent="0.2">
      <c r="A66" s="7" t="s">
        <v>68</v>
      </c>
      <c r="B66" s="7" t="s">
        <v>12</v>
      </c>
      <c r="C66" s="8">
        <v>1919</v>
      </c>
      <c r="D66" s="8">
        <v>3689</v>
      </c>
      <c r="E66" s="8">
        <v>3734</v>
      </c>
      <c r="F66" s="8">
        <v>1832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3761</v>
      </c>
      <c r="K66" s="13">
        <f t="shared" si="2"/>
        <v>-27</v>
      </c>
      <c r="L66" s="13">
        <f>VLOOKUP(A:A,[1]TDSheet!$A:$M,13,0)</f>
        <v>1000</v>
      </c>
      <c r="M66" s="13">
        <f>VLOOKUP(A:A,[1]TDSheet!$A:$V,22,0)</f>
        <v>0</v>
      </c>
      <c r="N66" s="13">
        <f>VLOOKUP(A:A,[1]TDSheet!$A:$X,24,0)</f>
        <v>250</v>
      </c>
      <c r="O66" s="13"/>
      <c r="P66" s="13"/>
      <c r="Q66" s="13"/>
      <c r="R66" s="13"/>
      <c r="S66" s="13"/>
      <c r="T66" s="13"/>
      <c r="U66" s="13"/>
      <c r="V66" s="13"/>
      <c r="W66" s="13">
        <f t="shared" si="3"/>
        <v>454</v>
      </c>
      <c r="X66" s="15">
        <v>300</v>
      </c>
      <c r="Y66" s="16">
        <f t="shared" si="4"/>
        <v>7.4493392070484585</v>
      </c>
      <c r="Z66" s="13">
        <f t="shared" si="5"/>
        <v>4.035242290748899</v>
      </c>
      <c r="AA66" s="13"/>
      <c r="AB66" s="13"/>
      <c r="AC66" s="13"/>
      <c r="AD66" s="13">
        <f>VLOOKUP(A:A,[1]TDSheet!$A:$AD,30,0)</f>
        <v>1464</v>
      </c>
      <c r="AE66" s="13">
        <f>VLOOKUP(A:A,[1]TDSheet!$A:$AE,31,0)</f>
        <v>495.8</v>
      </c>
      <c r="AF66" s="13">
        <f>VLOOKUP(A:A,[1]TDSheet!$A:$AF,32,0)</f>
        <v>546.6</v>
      </c>
      <c r="AG66" s="13">
        <f>VLOOKUP(A:A,[1]TDSheet!$A:$AG,33,0)</f>
        <v>504.6</v>
      </c>
      <c r="AH66" s="13">
        <f>VLOOKUP(A:A,[3]TDSheet!$A:$D,4,0)</f>
        <v>429</v>
      </c>
      <c r="AI66" s="13" t="str">
        <f>VLOOKUP(A:A,[1]TDSheet!$A:$AI,35,0)</f>
        <v>склад</v>
      </c>
      <c r="AJ66" s="13">
        <f t="shared" si="6"/>
        <v>120</v>
      </c>
      <c r="AK66" s="13"/>
      <c r="AL66" s="13"/>
    </row>
    <row r="67" spans="1:38" s="1" customFormat="1" ht="11.1" customHeight="1" outlineLevel="1" x14ac:dyDescent="0.2">
      <c r="A67" s="7" t="s">
        <v>69</v>
      </c>
      <c r="B67" s="7" t="s">
        <v>12</v>
      </c>
      <c r="C67" s="8">
        <v>1406</v>
      </c>
      <c r="D67" s="8">
        <v>2445</v>
      </c>
      <c r="E67" s="8">
        <v>2138</v>
      </c>
      <c r="F67" s="8">
        <v>1675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2163</v>
      </c>
      <c r="K67" s="13">
        <f t="shared" si="2"/>
        <v>-25</v>
      </c>
      <c r="L67" s="13">
        <f>VLOOKUP(A:A,[1]TDSheet!$A:$M,13,0)</f>
        <v>600</v>
      </c>
      <c r="M67" s="13">
        <f>VLOOKUP(A:A,[1]TDSheet!$A:$V,22,0)</f>
        <v>250</v>
      </c>
      <c r="N67" s="13">
        <f>VLOOKUP(A:A,[1]TDSheet!$A:$X,24,0)</f>
        <v>600</v>
      </c>
      <c r="O67" s="13"/>
      <c r="P67" s="13"/>
      <c r="Q67" s="13"/>
      <c r="R67" s="13"/>
      <c r="S67" s="13"/>
      <c r="T67" s="13"/>
      <c r="U67" s="13"/>
      <c r="V67" s="13"/>
      <c r="W67" s="13">
        <f t="shared" si="3"/>
        <v>427.6</v>
      </c>
      <c r="X67" s="15"/>
      <c r="Y67" s="16">
        <f t="shared" si="4"/>
        <v>7.3082319925163697</v>
      </c>
      <c r="Z67" s="13">
        <f t="shared" si="5"/>
        <v>3.9172123479887744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416</v>
      </c>
      <c r="AF67" s="13">
        <f>VLOOKUP(A:A,[1]TDSheet!$A:$AF,32,0)</f>
        <v>492.4</v>
      </c>
      <c r="AG67" s="13">
        <f>VLOOKUP(A:A,[1]TDSheet!$A:$AG,33,0)</f>
        <v>466.2</v>
      </c>
      <c r="AH67" s="13">
        <f>VLOOKUP(A:A,[3]TDSheet!$A:$D,4,0)</f>
        <v>327</v>
      </c>
      <c r="AI67" s="13">
        <f>VLOOKUP(A:A,[1]TDSheet!$A:$AI,35,0)</f>
        <v>0</v>
      </c>
      <c r="AJ67" s="13">
        <f t="shared" si="6"/>
        <v>0</v>
      </c>
      <c r="AK67" s="13"/>
      <c r="AL67" s="13"/>
    </row>
    <row r="68" spans="1:38" s="1" customFormat="1" ht="21.95" customHeight="1" outlineLevel="1" x14ac:dyDescent="0.2">
      <c r="A68" s="7" t="s">
        <v>70</v>
      </c>
      <c r="B68" s="7" t="s">
        <v>8</v>
      </c>
      <c r="C68" s="8">
        <v>204.57</v>
      </c>
      <c r="D68" s="8">
        <v>521.28599999999994</v>
      </c>
      <c r="E68" s="8">
        <v>415.07799999999997</v>
      </c>
      <c r="F68" s="8">
        <v>292.82299999999998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427.18700000000001</v>
      </c>
      <c r="K68" s="13">
        <f t="shared" si="2"/>
        <v>-12.109000000000037</v>
      </c>
      <c r="L68" s="13">
        <f>VLOOKUP(A:A,[1]TDSheet!$A:$M,13,0)</f>
        <v>150</v>
      </c>
      <c r="M68" s="13">
        <f>VLOOKUP(A:A,[1]TDSheet!$A:$V,22,0)</f>
        <v>0</v>
      </c>
      <c r="N68" s="13">
        <f>VLOOKUP(A:A,[1]TDSheet!$A:$X,24,0)</f>
        <v>120</v>
      </c>
      <c r="O68" s="13"/>
      <c r="P68" s="13"/>
      <c r="Q68" s="13"/>
      <c r="R68" s="13"/>
      <c r="S68" s="13"/>
      <c r="T68" s="13"/>
      <c r="U68" s="13"/>
      <c r="V68" s="13"/>
      <c r="W68" s="13">
        <f t="shared" si="3"/>
        <v>83.015599999999992</v>
      </c>
      <c r="X68" s="15">
        <v>60</v>
      </c>
      <c r="Y68" s="16">
        <f t="shared" si="4"/>
        <v>7.5024814613157051</v>
      </c>
      <c r="Z68" s="13">
        <f t="shared" si="5"/>
        <v>3.5273249847016706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88.299000000000007</v>
      </c>
      <c r="AF68" s="13">
        <f>VLOOKUP(A:A,[1]TDSheet!$A:$AF,32,0)</f>
        <v>89.78</v>
      </c>
      <c r="AG68" s="13">
        <f>VLOOKUP(A:A,[1]TDSheet!$A:$AG,33,0)</f>
        <v>90.024199999999993</v>
      </c>
      <c r="AH68" s="13">
        <f>VLOOKUP(A:A,[3]TDSheet!$A:$D,4,0)</f>
        <v>99.119</v>
      </c>
      <c r="AI68" s="13" t="e">
        <f>VLOOKUP(A:A,[1]TDSheet!$A:$AI,35,0)</f>
        <v>#N/A</v>
      </c>
      <c r="AJ68" s="13">
        <f t="shared" si="6"/>
        <v>60</v>
      </c>
      <c r="AK68" s="13"/>
      <c r="AL68" s="13"/>
    </row>
    <row r="69" spans="1:38" s="1" customFormat="1" ht="11.1" customHeight="1" outlineLevel="1" x14ac:dyDescent="0.2">
      <c r="A69" s="7" t="s">
        <v>71</v>
      </c>
      <c r="B69" s="7" t="s">
        <v>8</v>
      </c>
      <c r="C69" s="8">
        <v>159.251</v>
      </c>
      <c r="D69" s="8">
        <v>249.59399999999999</v>
      </c>
      <c r="E69" s="8">
        <v>278.52999999999997</v>
      </c>
      <c r="F69" s="8">
        <v>111.489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293.99099999999999</v>
      </c>
      <c r="K69" s="13">
        <f t="shared" si="2"/>
        <v>-15.461000000000013</v>
      </c>
      <c r="L69" s="13">
        <f>VLOOKUP(A:A,[1]TDSheet!$A:$M,13,0)</f>
        <v>190</v>
      </c>
      <c r="M69" s="13">
        <f>VLOOKUP(A:A,[1]TDSheet!$A:$V,22,0)</f>
        <v>40</v>
      </c>
      <c r="N69" s="13">
        <f>VLOOKUP(A:A,[1]TDSheet!$A:$X,24,0)</f>
        <v>80</v>
      </c>
      <c r="O69" s="13"/>
      <c r="P69" s="13"/>
      <c r="Q69" s="13"/>
      <c r="R69" s="13"/>
      <c r="S69" s="13"/>
      <c r="T69" s="13"/>
      <c r="U69" s="13"/>
      <c r="V69" s="13"/>
      <c r="W69" s="13">
        <f t="shared" si="3"/>
        <v>55.705999999999996</v>
      </c>
      <c r="X69" s="15"/>
      <c r="Y69" s="16">
        <f t="shared" si="4"/>
        <v>7.5663124259505272</v>
      </c>
      <c r="Z69" s="13">
        <f t="shared" si="5"/>
        <v>2.0013822568484545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61.328400000000002</v>
      </c>
      <c r="AF69" s="13">
        <f>VLOOKUP(A:A,[1]TDSheet!$A:$AF,32,0)</f>
        <v>48.1126</v>
      </c>
      <c r="AG69" s="13">
        <f>VLOOKUP(A:A,[1]TDSheet!$A:$AG,33,0)</f>
        <v>60.338800000000006</v>
      </c>
      <c r="AH69" s="13">
        <f>VLOOKUP(A:A,[3]TDSheet!$A:$D,4,0)</f>
        <v>53.063000000000002</v>
      </c>
      <c r="AI69" s="13" t="e">
        <f>VLOOKUP(A:A,[1]TDSheet!$A:$AI,35,0)</f>
        <v>#N/A</v>
      </c>
      <c r="AJ69" s="13">
        <f t="shared" si="6"/>
        <v>0</v>
      </c>
      <c r="AK69" s="13"/>
      <c r="AL69" s="13"/>
    </row>
    <row r="70" spans="1:38" s="1" customFormat="1" ht="11.1" customHeight="1" outlineLevel="1" x14ac:dyDescent="0.2">
      <c r="A70" s="7" t="s">
        <v>72</v>
      </c>
      <c r="B70" s="7" t="s">
        <v>8</v>
      </c>
      <c r="C70" s="8">
        <v>365.99099999999999</v>
      </c>
      <c r="D70" s="8">
        <v>620.53899999999999</v>
      </c>
      <c r="E70" s="8">
        <v>704.54399999999998</v>
      </c>
      <c r="F70" s="8">
        <v>251.68299999999999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735.61</v>
      </c>
      <c r="K70" s="13">
        <f t="shared" si="2"/>
        <v>-31.066000000000031</v>
      </c>
      <c r="L70" s="13">
        <f>VLOOKUP(A:A,[1]TDSheet!$A:$M,13,0)</f>
        <v>340</v>
      </c>
      <c r="M70" s="13">
        <f>VLOOKUP(A:A,[1]TDSheet!$A:$V,22,0)</f>
        <v>160</v>
      </c>
      <c r="N70" s="13">
        <f>VLOOKUP(A:A,[1]TDSheet!$A:$X,24,0)</f>
        <v>160</v>
      </c>
      <c r="O70" s="13"/>
      <c r="P70" s="13"/>
      <c r="Q70" s="13"/>
      <c r="R70" s="13"/>
      <c r="S70" s="13"/>
      <c r="T70" s="13"/>
      <c r="U70" s="13"/>
      <c r="V70" s="13"/>
      <c r="W70" s="13">
        <f t="shared" si="3"/>
        <v>140.90879999999999</v>
      </c>
      <c r="X70" s="15">
        <v>150</v>
      </c>
      <c r="Y70" s="16">
        <f t="shared" si="4"/>
        <v>7.5345400713085349</v>
      </c>
      <c r="Z70" s="13">
        <f t="shared" si="5"/>
        <v>1.7861411068719628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125.69159999999999</v>
      </c>
      <c r="AF70" s="13">
        <f>VLOOKUP(A:A,[1]TDSheet!$A:$AF,32,0)</f>
        <v>118.7902</v>
      </c>
      <c r="AG70" s="13">
        <f>VLOOKUP(A:A,[1]TDSheet!$A:$AG,33,0)</f>
        <v>130.20260000000002</v>
      </c>
      <c r="AH70" s="13">
        <f>VLOOKUP(A:A,[3]TDSheet!$A:$D,4,0)</f>
        <v>131.30500000000001</v>
      </c>
      <c r="AI70" s="13" t="e">
        <f>VLOOKUP(A:A,[1]TDSheet!$A:$AI,35,0)</f>
        <v>#N/A</v>
      </c>
      <c r="AJ70" s="13">
        <f t="shared" si="6"/>
        <v>150</v>
      </c>
      <c r="AK70" s="13"/>
      <c r="AL70" s="13"/>
    </row>
    <row r="71" spans="1:38" s="1" customFormat="1" ht="11.1" customHeight="1" outlineLevel="1" x14ac:dyDescent="0.2">
      <c r="A71" s="7" t="s">
        <v>73</v>
      </c>
      <c r="B71" s="7" t="s">
        <v>8</v>
      </c>
      <c r="C71" s="8">
        <v>136.22</v>
      </c>
      <c r="D71" s="8">
        <v>371.07299999999998</v>
      </c>
      <c r="E71" s="8">
        <v>345.92899999999997</v>
      </c>
      <c r="F71" s="8">
        <v>148.02600000000001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347.22</v>
      </c>
      <c r="K71" s="13">
        <f t="shared" si="2"/>
        <v>-1.2910000000000537</v>
      </c>
      <c r="L71" s="13">
        <f>VLOOKUP(A:A,[1]TDSheet!$A:$M,13,0)</f>
        <v>140</v>
      </c>
      <c r="M71" s="13">
        <f>VLOOKUP(A:A,[1]TDSheet!$A:$V,22,0)</f>
        <v>60</v>
      </c>
      <c r="N71" s="13">
        <f>VLOOKUP(A:A,[1]TDSheet!$A:$X,24,0)</f>
        <v>90</v>
      </c>
      <c r="O71" s="13"/>
      <c r="P71" s="13"/>
      <c r="Q71" s="13"/>
      <c r="R71" s="13"/>
      <c r="S71" s="13"/>
      <c r="T71" s="13"/>
      <c r="U71" s="13"/>
      <c r="V71" s="13"/>
      <c r="W71" s="13">
        <f t="shared" si="3"/>
        <v>69.1858</v>
      </c>
      <c r="X71" s="15">
        <v>80</v>
      </c>
      <c r="Y71" s="16">
        <f t="shared" si="4"/>
        <v>7.4874612998621117</v>
      </c>
      <c r="Z71" s="13">
        <f t="shared" si="5"/>
        <v>2.1395430854308257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73.889200000000002</v>
      </c>
      <c r="AF71" s="13">
        <f>VLOOKUP(A:A,[1]TDSheet!$A:$AF,32,0)</f>
        <v>60.342999999999996</v>
      </c>
      <c r="AG71" s="13">
        <f>VLOOKUP(A:A,[1]TDSheet!$A:$AG,33,0)</f>
        <v>66.223800000000011</v>
      </c>
      <c r="AH71" s="13">
        <f>VLOOKUP(A:A,[3]TDSheet!$A:$D,4,0)</f>
        <v>90.817999999999998</v>
      </c>
      <c r="AI71" s="13" t="e">
        <f>VLOOKUP(A:A,[1]TDSheet!$A:$AI,35,0)</f>
        <v>#N/A</v>
      </c>
      <c r="AJ71" s="13">
        <f t="shared" si="6"/>
        <v>80</v>
      </c>
      <c r="AK71" s="13"/>
      <c r="AL71" s="13"/>
    </row>
    <row r="72" spans="1:38" s="1" customFormat="1" ht="11.1" customHeight="1" outlineLevel="1" x14ac:dyDescent="0.2">
      <c r="A72" s="7" t="s">
        <v>74</v>
      </c>
      <c r="B72" s="7" t="s">
        <v>12</v>
      </c>
      <c r="C72" s="8">
        <v>33</v>
      </c>
      <c r="D72" s="8">
        <v>108</v>
      </c>
      <c r="E72" s="8">
        <v>97</v>
      </c>
      <c r="F72" s="8">
        <v>35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112</v>
      </c>
      <c r="K72" s="13">
        <f t="shared" ref="K72:K125" si="8">E72-J72</f>
        <v>-15</v>
      </c>
      <c r="L72" s="13">
        <f>VLOOKUP(A:A,[1]TDSheet!$A:$M,13,0)</f>
        <v>90</v>
      </c>
      <c r="M72" s="13">
        <f>VLOOKUP(A:A,[1]TDSheet!$A:$V,22,0)</f>
        <v>0</v>
      </c>
      <c r="N72" s="13">
        <f>VLOOKUP(A:A,[1]TDSheet!$A:$X,24,0)</f>
        <v>40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25" si="9">(E72-AD72)/5</f>
        <v>19.399999999999999</v>
      </c>
      <c r="X72" s="15"/>
      <c r="Y72" s="16">
        <f t="shared" ref="Y72:Y125" si="10">(F72+L72+M72+N72+X72)/W72</f>
        <v>8.5051546391752577</v>
      </c>
      <c r="Z72" s="13">
        <f t="shared" ref="Z72:Z125" si="11">F72/W72</f>
        <v>1.8041237113402062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19.8</v>
      </c>
      <c r="AF72" s="13">
        <f>VLOOKUP(A:A,[1]TDSheet!$A:$AF,32,0)</f>
        <v>16.2</v>
      </c>
      <c r="AG72" s="13">
        <f>VLOOKUP(A:A,[1]TDSheet!$A:$AG,33,0)</f>
        <v>23.2</v>
      </c>
      <c r="AH72" s="13">
        <f>VLOOKUP(A:A,[3]TDSheet!$A:$D,4,0)</f>
        <v>29</v>
      </c>
      <c r="AI72" s="13">
        <f>VLOOKUP(A:A,[1]TDSheet!$A:$AI,35,0)</f>
        <v>0</v>
      </c>
      <c r="AJ72" s="13">
        <f t="shared" ref="AJ72:AJ127" si="12">X72*H72</f>
        <v>0</v>
      </c>
      <c r="AK72" s="13"/>
      <c r="AL72" s="13"/>
    </row>
    <row r="73" spans="1:38" s="1" customFormat="1" ht="11.1" customHeight="1" outlineLevel="1" x14ac:dyDescent="0.2">
      <c r="A73" s="7" t="s">
        <v>75</v>
      </c>
      <c r="B73" s="7" t="s">
        <v>12</v>
      </c>
      <c r="C73" s="8">
        <v>169</v>
      </c>
      <c r="D73" s="8">
        <v>442</v>
      </c>
      <c r="E73" s="8">
        <v>262</v>
      </c>
      <c r="F73" s="8">
        <v>323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360</v>
      </c>
      <c r="K73" s="13">
        <f t="shared" si="8"/>
        <v>-98</v>
      </c>
      <c r="L73" s="13">
        <f>VLOOKUP(A:A,[1]TDSheet!$A:$M,13,0)</f>
        <v>160</v>
      </c>
      <c r="M73" s="13">
        <f>VLOOKUP(A:A,[1]TDSheet!$A:$V,22,0)</f>
        <v>0</v>
      </c>
      <c r="N73" s="13">
        <f>VLOOKUP(A:A,[1]TDSheet!$A:$X,24,0)</f>
        <v>0</v>
      </c>
      <c r="O73" s="13"/>
      <c r="P73" s="13"/>
      <c r="Q73" s="13"/>
      <c r="R73" s="13"/>
      <c r="S73" s="13"/>
      <c r="T73" s="13"/>
      <c r="U73" s="13"/>
      <c r="V73" s="13"/>
      <c r="W73" s="13">
        <f t="shared" si="9"/>
        <v>52.4</v>
      </c>
      <c r="X73" s="15"/>
      <c r="Y73" s="16">
        <f t="shared" si="10"/>
        <v>9.2175572519083975</v>
      </c>
      <c r="Z73" s="13">
        <f t="shared" si="11"/>
        <v>6.16412213740458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56.2</v>
      </c>
      <c r="AF73" s="13">
        <f>VLOOKUP(A:A,[1]TDSheet!$A:$AF,32,0)</f>
        <v>62.8</v>
      </c>
      <c r="AG73" s="13">
        <f>VLOOKUP(A:A,[1]TDSheet!$A:$AG,33,0)</f>
        <v>78.599999999999994</v>
      </c>
      <c r="AH73" s="13">
        <f>VLOOKUP(A:A,[3]TDSheet!$A:$D,4,0)</f>
        <v>35</v>
      </c>
      <c r="AI73" s="13" t="str">
        <f>VLOOKUP(A:A,[1]TDSheet!$A:$AI,35,0)</f>
        <v>оконч</v>
      </c>
      <c r="AJ73" s="13">
        <f t="shared" si="12"/>
        <v>0</v>
      </c>
      <c r="AK73" s="13"/>
      <c r="AL73" s="13"/>
    </row>
    <row r="74" spans="1:38" s="1" customFormat="1" ht="11.1" customHeight="1" outlineLevel="1" x14ac:dyDescent="0.2">
      <c r="A74" s="7" t="s">
        <v>76</v>
      </c>
      <c r="B74" s="7" t="s">
        <v>12</v>
      </c>
      <c r="C74" s="8">
        <v>250</v>
      </c>
      <c r="D74" s="8">
        <v>479</v>
      </c>
      <c r="E74" s="8">
        <v>389</v>
      </c>
      <c r="F74" s="8">
        <v>334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417</v>
      </c>
      <c r="K74" s="13">
        <f t="shared" si="8"/>
        <v>-28</v>
      </c>
      <c r="L74" s="13">
        <f>VLOOKUP(A:A,[1]TDSheet!$A:$M,13,0)</f>
        <v>70</v>
      </c>
      <c r="M74" s="13">
        <f>VLOOKUP(A:A,[1]TDSheet!$A:$V,22,0)</f>
        <v>0</v>
      </c>
      <c r="N74" s="13">
        <f>VLOOKUP(A:A,[1]TDSheet!$A:$X,24,0)</f>
        <v>100</v>
      </c>
      <c r="O74" s="13"/>
      <c r="P74" s="13"/>
      <c r="Q74" s="13"/>
      <c r="R74" s="13"/>
      <c r="S74" s="13"/>
      <c r="T74" s="13"/>
      <c r="U74" s="13"/>
      <c r="V74" s="13"/>
      <c r="W74" s="13">
        <f t="shared" si="9"/>
        <v>77.8</v>
      </c>
      <c r="X74" s="15">
        <v>80</v>
      </c>
      <c r="Y74" s="16">
        <f t="shared" si="10"/>
        <v>7.5064267352185094</v>
      </c>
      <c r="Z74" s="13">
        <f t="shared" si="11"/>
        <v>4.2930591259640103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98</v>
      </c>
      <c r="AF74" s="13">
        <f>VLOOKUP(A:A,[1]TDSheet!$A:$AF,32,0)</f>
        <v>82.6</v>
      </c>
      <c r="AG74" s="13">
        <f>VLOOKUP(A:A,[1]TDSheet!$A:$AG,33,0)</f>
        <v>85.8</v>
      </c>
      <c r="AH74" s="13">
        <f>VLOOKUP(A:A,[3]TDSheet!$A:$D,4,0)</f>
        <v>80</v>
      </c>
      <c r="AI74" s="13">
        <f>VLOOKUP(A:A,[1]TDSheet!$A:$AI,35,0)</f>
        <v>0</v>
      </c>
      <c r="AJ74" s="13">
        <f t="shared" si="12"/>
        <v>48</v>
      </c>
      <c r="AK74" s="13"/>
      <c r="AL74" s="13"/>
    </row>
    <row r="75" spans="1:38" s="1" customFormat="1" ht="11.1" customHeight="1" outlineLevel="1" x14ac:dyDescent="0.2">
      <c r="A75" s="7" t="s">
        <v>77</v>
      </c>
      <c r="B75" s="7" t="s">
        <v>8</v>
      </c>
      <c r="C75" s="8">
        <v>116.027</v>
      </c>
      <c r="D75" s="8">
        <v>52.779000000000003</v>
      </c>
      <c r="E75" s="8">
        <v>116.06399999999999</v>
      </c>
      <c r="F75" s="8">
        <v>47.277999999999999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119.316</v>
      </c>
      <c r="K75" s="13">
        <f t="shared" si="8"/>
        <v>-3.2520000000000095</v>
      </c>
      <c r="L75" s="13">
        <f>VLOOKUP(A:A,[1]TDSheet!$A:$M,13,0)</f>
        <v>80</v>
      </c>
      <c r="M75" s="13">
        <f>VLOOKUP(A:A,[1]TDSheet!$A:$V,22,0)</f>
        <v>10</v>
      </c>
      <c r="N75" s="13">
        <f>VLOOKUP(A:A,[1]TDSheet!$A:$X,24,0)</f>
        <v>60</v>
      </c>
      <c r="O75" s="13"/>
      <c r="P75" s="13"/>
      <c r="Q75" s="13"/>
      <c r="R75" s="13"/>
      <c r="S75" s="13"/>
      <c r="T75" s="13"/>
      <c r="U75" s="13"/>
      <c r="V75" s="13"/>
      <c r="W75" s="13">
        <f t="shared" si="9"/>
        <v>23.212799999999998</v>
      </c>
      <c r="X75" s="15"/>
      <c r="Y75" s="16">
        <f t="shared" si="10"/>
        <v>8.4986731458505655</v>
      </c>
      <c r="Z75" s="13">
        <f t="shared" si="11"/>
        <v>2.0367211193824097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24.589400000000001</v>
      </c>
      <c r="AF75" s="13">
        <f>VLOOKUP(A:A,[1]TDSheet!$A:$AF,32,0)</f>
        <v>29.555200000000003</v>
      </c>
      <c r="AG75" s="13">
        <f>VLOOKUP(A:A,[1]TDSheet!$A:$AG,33,0)</f>
        <v>25.419599999999999</v>
      </c>
      <c r="AH75" s="13">
        <f>VLOOKUP(A:A,[3]TDSheet!$A:$D,4,0)</f>
        <v>21.61</v>
      </c>
      <c r="AI75" s="13">
        <f>VLOOKUP(A:A,[1]TDSheet!$A:$AI,35,0)</f>
        <v>0</v>
      </c>
      <c r="AJ75" s="13">
        <f t="shared" si="12"/>
        <v>0</v>
      </c>
      <c r="AK75" s="13"/>
      <c r="AL75" s="13"/>
    </row>
    <row r="76" spans="1:38" s="1" customFormat="1" ht="11.1" customHeight="1" outlineLevel="1" x14ac:dyDescent="0.2">
      <c r="A76" s="7" t="s">
        <v>78</v>
      </c>
      <c r="B76" s="7" t="s">
        <v>12</v>
      </c>
      <c r="C76" s="8">
        <v>224</v>
      </c>
      <c r="D76" s="8">
        <v>643</v>
      </c>
      <c r="E76" s="8">
        <v>496</v>
      </c>
      <c r="F76" s="8">
        <v>356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507</v>
      </c>
      <c r="K76" s="13">
        <f t="shared" si="8"/>
        <v>-11</v>
      </c>
      <c r="L76" s="13">
        <f>VLOOKUP(A:A,[1]TDSheet!$A:$M,13,0)</f>
        <v>140</v>
      </c>
      <c r="M76" s="13">
        <f>VLOOKUP(A:A,[1]TDSheet!$A:$V,22,0)</f>
        <v>300</v>
      </c>
      <c r="N76" s="13">
        <f>VLOOKUP(A:A,[1]TDSheet!$A:$X,24,0)</f>
        <v>200</v>
      </c>
      <c r="O76" s="13"/>
      <c r="P76" s="13"/>
      <c r="Q76" s="13"/>
      <c r="R76" s="13"/>
      <c r="S76" s="13"/>
      <c r="T76" s="13"/>
      <c r="U76" s="13"/>
      <c r="V76" s="13"/>
      <c r="W76" s="13">
        <f t="shared" si="9"/>
        <v>99.2</v>
      </c>
      <c r="X76" s="15"/>
      <c r="Y76" s="16">
        <f t="shared" si="10"/>
        <v>10.04032258064516</v>
      </c>
      <c r="Z76" s="13">
        <f t="shared" si="11"/>
        <v>3.5887096774193545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111</v>
      </c>
      <c r="AF76" s="13">
        <f>VLOOKUP(A:A,[1]TDSheet!$A:$AF,32,0)</f>
        <v>97.6</v>
      </c>
      <c r="AG76" s="13">
        <f>VLOOKUP(A:A,[1]TDSheet!$A:$AG,33,0)</f>
        <v>101.2</v>
      </c>
      <c r="AH76" s="13">
        <f>VLOOKUP(A:A,[3]TDSheet!$A:$D,4,0)</f>
        <v>77</v>
      </c>
      <c r="AI76" s="13" t="str">
        <f>VLOOKUP(A:A,[1]TDSheet!$A:$AI,35,0)</f>
        <v>ябфев</v>
      </c>
      <c r="AJ76" s="13">
        <f t="shared" si="12"/>
        <v>0</v>
      </c>
      <c r="AK76" s="13"/>
      <c r="AL76" s="13"/>
    </row>
    <row r="77" spans="1:38" s="1" customFormat="1" ht="11.1" customHeight="1" outlineLevel="1" x14ac:dyDescent="0.2">
      <c r="A77" s="7" t="s">
        <v>79</v>
      </c>
      <c r="B77" s="7" t="s">
        <v>12</v>
      </c>
      <c r="C77" s="8">
        <v>349</v>
      </c>
      <c r="D77" s="8">
        <v>1173</v>
      </c>
      <c r="E77" s="8">
        <v>783</v>
      </c>
      <c r="F77" s="8">
        <v>706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829</v>
      </c>
      <c r="K77" s="13">
        <f t="shared" si="8"/>
        <v>-46</v>
      </c>
      <c r="L77" s="13">
        <f>VLOOKUP(A:A,[1]TDSheet!$A:$M,13,0)</f>
        <v>150</v>
      </c>
      <c r="M77" s="13">
        <f>VLOOKUP(A:A,[1]TDSheet!$A:$V,22,0)</f>
        <v>0</v>
      </c>
      <c r="N77" s="13">
        <f>VLOOKUP(A:A,[1]TDSheet!$A:$X,24,0)</f>
        <v>200</v>
      </c>
      <c r="O77" s="13"/>
      <c r="P77" s="13"/>
      <c r="Q77" s="13"/>
      <c r="R77" s="13"/>
      <c r="S77" s="13"/>
      <c r="T77" s="13"/>
      <c r="U77" s="13"/>
      <c r="V77" s="13"/>
      <c r="W77" s="13">
        <f t="shared" si="9"/>
        <v>156.6</v>
      </c>
      <c r="X77" s="15">
        <v>120</v>
      </c>
      <c r="Y77" s="16">
        <f t="shared" si="10"/>
        <v>7.509578544061303</v>
      </c>
      <c r="Z77" s="13">
        <f t="shared" si="11"/>
        <v>4.5083014048531291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169.8</v>
      </c>
      <c r="AF77" s="13">
        <f>VLOOKUP(A:A,[1]TDSheet!$A:$AF,32,0)</f>
        <v>164.2</v>
      </c>
      <c r="AG77" s="13">
        <f>VLOOKUP(A:A,[1]TDSheet!$A:$AG,33,0)</f>
        <v>170</v>
      </c>
      <c r="AH77" s="13">
        <f>VLOOKUP(A:A,[3]TDSheet!$A:$D,4,0)</f>
        <v>122</v>
      </c>
      <c r="AI77" s="13" t="str">
        <f>VLOOKUP(A:A,[1]TDSheet!$A:$AI,35,0)</f>
        <v>оконч</v>
      </c>
      <c r="AJ77" s="13">
        <f t="shared" si="12"/>
        <v>72</v>
      </c>
      <c r="AK77" s="13"/>
      <c r="AL77" s="13"/>
    </row>
    <row r="78" spans="1:38" s="1" customFormat="1" ht="11.1" customHeight="1" outlineLevel="1" x14ac:dyDescent="0.2">
      <c r="A78" s="7" t="s">
        <v>80</v>
      </c>
      <c r="B78" s="7" t="s">
        <v>12</v>
      </c>
      <c r="C78" s="8">
        <v>380</v>
      </c>
      <c r="D78" s="8">
        <v>733</v>
      </c>
      <c r="E78" s="8">
        <v>649</v>
      </c>
      <c r="F78" s="8">
        <v>445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672</v>
      </c>
      <c r="K78" s="13">
        <f t="shared" si="8"/>
        <v>-23</v>
      </c>
      <c r="L78" s="13">
        <f>VLOOKUP(A:A,[1]TDSheet!$A:$M,13,0)</f>
        <v>220</v>
      </c>
      <c r="M78" s="13">
        <f>VLOOKUP(A:A,[1]TDSheet!$A:$V,22,0)</f>
        <v>0</v>
      </c>
      <c r="N78" s="13">
        <f>VLOOKUP(A:A,[1]TDSheet!$A:$X,24,0)</f>
        <v>160</v>
      </c>
      <c r="O78" s="13"/>
      <c r="P78" s="13"/>
      <c r="Q78" s="13"/>
      <c r="R78" s="13"/>
      <c r="S78" s="13"/>
      <c r="T78" s="13"/>
      <c r="U78" s="13"/>
      <c r="V78" s="13"/>
      <c r="W78" s="13">
        <f t="shared" si="9"/>
        <v>129.80000000000001</v>
      </c>
      <c r="X78" s="15">
        <v>150</v>
      </c>
      <c r="Y78" s="16">
        <f t="shared" si="10"/>
        <v>7.5115562403697993</v>
      </c>
      <c r="Z78" s="13">
        <f t="shared" si="11"/>
        <v>3.4283513097072418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136.4</v>
      </c>
      <c r="AF78" s="13">
        <f>VLOOKUP(A:A,[1]TDSheet!$A:$AF,32,0)</f>
        <v>133.19999999999999</v>
      </c>
      <c r="AG78" s="13">
        <f>VLOOKUP(A:A,[1]TDSheet!$A:$AG,33,0)</f>
        <v>136.19999999999999</v>
      </c>
      <c r="AH78" s="13">
        <f>VLOOKUP(A:A,[3]TDSheet!$A:$D,4,0)</f>
        <v>146</v>
      </c>
      <c r="AI78" s="13">
        <f>VLOOKUP(A:A,[1]TDSheet!$A:$AI,35,0)</f>
        <v>0</v>
      </c>
      <c r="AJ78" s="13">
        <f t="shared" si="12"/>
        <v>60</v>
      </c>
      <c r="AK78" s="13"/>
      <c r="AL78" s="13"/>
    </row>
    <row r="79" spans="1:38" s="1" customFormat="1" ht="11.1" customHeight="1" outlineLevel="1" x14ac:dyDescent="0.2">
      <c r="A79" s="7" t="s">
        <v>81</v>
      </c>
      <c r="B79" s="7" t="s">
        <v>12</v>
      </c>
      <c r="C79" s="8">
        <v>471</v>
      </c>
      <c r="D79" s="8">
        <v>711</v>
      </c>
      <c r="E79" s="8">
        <v>768</v>
      </c>
      <c r="F79" s="8">
        <v>395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789</v>
      </c>
      <c r="K79" s="13">
        <f t="shared" si="8"/>
        <v>-21</v>
      </c>
      <c r="L79" s="13">
        <f>VLOOKUP(A:A,[1]TDSheet!$A:$M,13,0)</f>
        <v>200</v>
      </c>
      <c r="M79" s="13">
        <f>VLOOKUP(A:A,[1]TDSheet!$A:$V,22,0)</f>
        <v>120</v>
      </c>
      <c r="N79" s="13">
        <f>VLOOKUP(A:A,[1]TDSheet!$A:$X,24,0)</f>
        <v>140</v>
      </c>
      <c r="O79" s="13"/>
      <c r="P79" s="13"/>
      <c r="Q79" s="13"/>
      <c r="R79" s="13"/>
      <c r="S79" s="13"/>
      <c r="T79" s="13"/>
      <c r="U79" s="13"/>
      <c r="V79" s="13"/>
      <c r="W79" s="13">
        <f t="shared" si="9"/>
        <v>153.6</v>
      </c>
      <c r="X79" s="15">
        <v>150</v>
      </c>
      <c r="Y79" s="16">
        <f t="shared" si="10"/>
        <v>6.54296875</v>
      </c>
      <c r="Z79" s="13">
        <f t="shared" si="11"/>
        <v>2.5716145833333335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147</v>
      </c>
      <c r="AF79" s="13">
        <f>VLOOKUP(A:A,[1]TDSheet!$A:$AF,32,0)</f>
        <v>138</v>
      </c>
      <c r="AG79" s="13">
        <f>VLOOKUP(A:A,[1]TDSheet!$A:$AG,33,0)</f>
        <v>141.19999999999999</v>
      </c>
      <c r="AH79" s="13">
        <f>VLOOKUP(A:A,[3]TDSheet!$A:$D,4,0)</f>
        <v>195</v>
      </c>
      <c r="AI79" s="13">
        <f>VLOOKUP(A:A,[1]TDSheet!$A:$AI,35,0)</f>
        <v>0</v>
      </c>
      <c r="AJ79" s="13">
        <f t="shared" si="12"/>
        <v>49.5</v>
      </c>
      <c r="AK79" s="13"/>
      <c r="AL79" s="13"/>
    </row>
    <row r="80" spans="1:38" s="1" customFormat="1" ht="21.95" customHeight="1" outlineLevel="1" x14ac:dyDescent="0.2">
      <c r="A80" s="7" t="s">
        <v>82</v>
      </c>
      <c r="B80" s="7" t="s">
        <v>12</v>
      </c>
      <c r="C80" s="8">
        <v>275</v>
      </c>
      <c r="D80" s="8">
        <v>490</v>
      </c>
      <c r="E80" s="8">
        <v>483</v>
      </c>
      <c r="F80" s="8">
        <v>269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501</v>
      </c>
      <c r="K80" s="13">
        <f t="shared" si="8"/>
        <v>-18</v>
      </c>
      <c r="L80" s="13">
        <f>VLOOKUP(A:A,[1]TDSheet!$A:$M,13,0)</f>
        <v>240</v>
      </c>
      <c r="M80" s="13">
        <f>VLOOKUP(A:A,[1]TDSheet!$A:$V,22,0)</f>
        <v>0</v>
      </c>
      <c r="N80" s="13">
        <f>VLOOKUP(A:A,[1]TDSheet!$A:$X,24,0)</f>
        <v>150</v>
      </c>
      <c r="O80" s="13"/>
      <c r="P80" s="13"/>
      <c r="Q80" s="13"/>
      <c r="R80" s="13"/>
      <c r="S80" s="13"/>
      <c r="T80" s="13"/>
      <c r="U80" s="13"/>
      <c r="V80" s="13"/>
      <c r="W80" s="13">
        <f t="shared" si="9"/>
        <v>96.6</v>
      </c>
      <c r="X80" s="15">
        <v>70</v>
      </c>
      <c r="Y80" s="16">
        <f t="shared" si="10"/>
        <v>7.5465838509316772</v>
      </c>
      <c r="Z80" s="13">
        <f t="shared" si="11"/>
        <v>2.7846790890269153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121.4</v>
      </c>
      <c r="AF80" s="13">
        <f>VLOOKUP(A:A,[1]TDSheet!$A:$AF,32,0)</f>
        <v>96.6</v>
      </c>
      <c r="AG80" s="13">
        <f>VLOOKUP(A:A,[1]TDSheet!$A:$AG,33,0)</f>
        <v>100.2</v>
      </c>
      <c r="AH80" s="13">
        <f>VLOOKUP(A:A,[3]TDSheet!$A:$D,4,0)</f>
        <v>101</v>
      </c>
      <c r="AI80" s="13">
        <f>VLOOKUP(A:A,[1]TDSheet!$A:$AI,35,0)</f>
        <v>0</v>
      </c>
      <c r="AJ80" s="13">
        <f t="shared" si="12"/>
        <v>24.5</v>
      </c>
      <c r="AK80" s="13"/>
      <c r="AL80" s="13"/>
    </row>
    <row r="81" spans="1:38" s="1" customFormat="1" ht="11.1" customHeight="1" outlineLevel="1" x14ac:dyDescent="0.2">
      <c r="A81" s="7" t="s">
        <v>83</v>
      </c>
      <c r="B81" s="7" t="s">
        <v>12</v>
      </c>
      <c r="C81" s="8">
        <v>172</v>
      </c>
      <c r="D81" s="8">
        <v>276</v>
      </c>
      <c r="E81" s="8">
        <v>265</v>
      </c>
      <c r="F81" s="8">
        <v>170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307</v>
      </c>
      <c r="K81" s="13">
        <f t="shared" si="8"/>
        <v>-42</v>
      </c>
      <c r="L81" s="13">
        <f>VLOOKUP(A:A,[1]TDSheet!$A:$M,13,0)</f>
        <v>60</v>
      </c>
      <c r="M81" s="13">
        <f>VLOOKUP(A:A,[1]TDSheet!$A:$V,22,0)</f>
        <v>90</v>
      </c>
      <c r="N81" s="13">
        <f>VLOOKUP(A:A,[1]TDSheet!$A:$X,24,0)</f>
        <v>90</v>
      </c>
      <c r="O81" s="13"/>
      <c r="P81" s="13"/>
      <c r="Q81" s="13"/>
      <c r="R81" s="13"/>
      <c r="S81" s="13"/>
      <c r="T81" s="13"/>
      <c r="U81" s="13"/>
      <c r="V81" s="13"/>
      <c r="W81" s="13">
        <f t="shared" si="9"/>
        <v>53</v>
      </c>
      <c r="X81" s="15"/>
      <c r="Y81" s="16">
        <f t="shared" si="10"/>
        <v>7.7358490566037732</v>
      </c>
      <c r="Z81" s="13">
        <f t="shared" si="11"/>
        <v>3.2075471698113209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62.4</v>
      </c>
      <c r="AF81" s="13">
        <f>VLOOKUP(A:A,[1]TDSheet!$A:$AF,32,0)</f>
        <v>49.8</v>
      </c>
      <c r="AG81" s="13">
        <f>VLOOKUP(A:A,[1]TDSheet!$A:$AG,33,0)</f>
        <v>46.2</v>
      </c>
      <c r="AH81" s="13">
        <f>VLOOKUP(A:A,[3]TDSheet!$A:$D,4,0)</f>
        <v>19</v>
      </c>
      <c r="AI81" s="13">
        <f>VLOOKUP(A:A,[1]TDSheet!$A:$AI,35,0)</f>
        <v>0</v>
      </c>
      <c r="AJ81" s="13">
        <f t="shared" si="12"/>
        <v>0</v>
      </c>
      <c r="AK81" s="13"/>
      <c r="AL81" s="13"/>
    </row>
    <row r="82" spans="1:38" s="1" customFormat="1" ht="11.1" customHeight="1" outlineLevel="1" x14ac:dyDescent="0.2">
      <c r="A82" s="7" t="s">
        <v>84</v>
      </c>
      <c r="B82" s="7" t="s">
        <v>12</v>
      </c>
      <c r="C82" s="8">
        <v>2346</v>
      </c>
      <c r="D82" s="8">
        <v>4132</v>
      </c>
      <c r="E82" s="8">
        <v>4419</v>
      </c>
      <c r="F82" s="8">
        <v>1949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4511</v>
      </c>
      <c r="K82" s="13">
        <f t="shared" si="8"/>
        <v>-92</v>
      </c>
      <c r="L82" s="13">
        <f>VLOOKUP(A:A,[1]TDSheet!$A:$M,13,0)</f>
        <v>1000</v>
      </c>
      <c r="M82" s="13">
        <f>VLOOKUP(A:A,[1]TDSheet!$A:$V,22,0)</f>
        <v>1200</v>
      </c>
      <c r="N82" s="13">
        <f>VLOOKUP(A:A,[1]TDSheet!$A:$X,24,0)</f>
        <v>1000</v>
      </c>
      <c r="O82" s="13"/>
      <c r="P82" s="13"/>
      <c r="Q82" s="13"/>
      <c r="R82" s="13"/>
      <c r="S82" s="13"/>
      <c r="T82" s="13"/>
      <c r="U82" s="13"/>
      <c r="V82" s="13"/>
      <c r="W82" s="13">
        <f t="shared" si="9"/>
        <v>585</v>
      </c>
      <c r="X82" s="15"/>
      <c r="Y82" s="16">
        <f t="shared" si="10"/>
        <v>8.8017094017094024</v>
      </c>
      <c r="Z82" s="13">
        <f t="shared" si="11"/>
        <v>3.3316239316239318</v>
      </c>
      <c r="AA82" s="13"/>
      <c r="AB82" s="13"/>
      <c r="AC82" s="13"/>
      <c r="AD82" s="13">
        <f>VLOOKUP(A:A,[1]TDSheet!$A:$AD,30,0)</f>
        <v>1494</v>
      </c>
      <c r="AE82" s="13">
        <f>VLOOKUP(A:A,[1]TDSheet!$A:$AE,31,0)</f>
        <v>604.6</v>
      </c>
      <c r="AF82" s="13">
        <f>VLOOKUP(A:A,[1]TDSheet!$A:$AF,32,0)</f>
        <v>699.6</v>
      </c>
      <c r="AG82" s="13">
        <f>VLOOKUP(A:A,[1]TDSheet!$A:$AG,33,0)</f>
        <v>620.4</v>
      </c>
      <c r="AH82" s="13">
        <f>VLOOKUP(A:A,[3]TDSheet!$A:$D,4,0)</f>
        <v>479</v>
      </c>
      <c r="AI82" s="13" t="str">
        <f>VLOOKUP(A:A,[1]TDSheet!$A:$AI,35,0)</f>
        <v>ябфев</v>
      </c>
      <c r="AJ82" s="13">
        <f t="shared" si="12"/>
        <v>0</v>
      </c>
      <c r="AK82" s="13"/>
      <c r="AL82" s="13"/>
    </row>
    <row r="83" spans="1:38" s="1" customFormat="1" ht="11.1" customHeight="1" outlineLevel="1" x14ac:dyDescent="0.2">
      <c r="A83" s="7" t="s">
        <v>85</v>
      </c>
      <c r="B83" s="7" t="s">
        <v>12</v>
      </c>
      <c r="C83" s="8">
        <v>5552</v>
      </c>
      <c r="D83" s="8">
        <v>11078</v>
      </c>
      <c r="E83" s="8">
        <v>10957</v>
      </c>
      <c r="F83" s="8">
        <v>5529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11058</v>
      </c>
      <c r="K83" s="13">
        <f t="shared" si="8"/>
        <v>-101</v>
      </c>
      <c r="L83" s="13">
        <f>VLOOKUP(A:A,[1]TDSheet!$A:$M,13,0)</f>
        <v>3300</v>
      </c>
      <c r="M83" s="13">
        <f>VLOOKUP(A:A,[1]TDSheet!$A:$V,22,0)</f>
        <v>1000</v>
      </c>
      <c r="N83" s="13">
        <f>VLOOKUP(A:A,[1]TDSheet!$A:$X,24,0)</f>
        <v>2500</v>
      </c>
      <c r="O83" s="13"/>
      <c r="P83" s="13"/>
      <c r="Q83" s="13"/>
      <c r="R83" s="13"/>
      <c r="S83" s="13"/>
      <c r="T83" s="13"/>
      <c r="U83" s="13"/>
      <c r="V83" s="13"/>
      <c r="W83" s="13">
        <f t="shared" si="9"/>
        <v>1686.2</v>
      </c>
      <c r="X83" s="15"/>
      <c r="Y83" s="16">
        <f t="shared" si="10"/>
        <v>7.3117067963468152</v>
      </c>
      <c r="Z83" s="13">
        <f t="shared" si="11"/>
        <v>3.2789704661368759</v>
      </c>
      <c r="AA83" s="13"/>
      <c r="AB83" s="13"/>
      <c r="AC83" s="13"/>
      <c r="AD83" s="13">
        <f>VLOOKUP(A:A,[1]TDSheet!$A:$AD,30,0)</f>
        <v>2526</v>
      </c>
      <c r="AE83" s="13">
        <f>VLOOKUP(A:A,[1]TDSheet!$A:$AE,31,0)</f>
        <v>1358</v>
      </c>
      <c r="AF83" s="13">
        <f>VLOOKUP(A:A,[1]TDSheet!$A:$AF,32,0)</f>
        <v>1779.6</v>
      </c>
      <c r="AG83" s="13">
        <f>VLOOKUP(A:A,[1]TDSheet!$A:$AG,33,0)</f>
        <v>1759.4</v>
      </c>
      <c r="AH83" s="13">
        <f>VLOOKUP(A:A,[3]TDSheet!$A:$D,4,0)</f>
        <v>857</v>
      </c>
      <c r="AI83" s="13" t="str">
        <f>VLOOKUP(A:A,[1]TDSheet!$A:$AI,35,0)</f>
        <v>оконч</v>
      </c>
      <c r="AJ83" s="13">
        <f t="shared" si="12"/>
        <v>0</v>
      </c>
      <c r="AK83" s="13"/>
      <c r="AL83" s="13"/>
    </row>
    <row r="84" spans="1:38" s="1" customFormat="1" ht="11.1" customHeight="1" outlineLevel="1" x14ac:dyDescent="0.2">
      <c r="A84" s="7" t="s">
        <v>86</v>
      </c>
      <c r="B84" s="7" t="s">
        <v>12</v>
      </c>
      <c r="C84" s="8">
        <v>32</v>
      </c>
      <c r="D84" s="8">
        <v>34</v>
      </c>
      <c r="E84" s="8">
        <v>15</v>
      </c>
      <c r="F84" s="8">
        <v>50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18</v>
      </c>
      <c r="K84" s="13">
        <f t="shared" si="8"/>
        <v>-3</v>
      </c>
      <c r="L84" s="13">
        <f>VLOOKUP(A:A,[1]TDSheet!$A:$M,13,0)</f>
        <v>0</v>
      </c>
      <c r="M84" s="13">
        <f>VLOOKUP(A:A,[1]TDSheet!$A:$V,22,0)</f>
        <v>0</v>
      </c>
      <c r="N84" s="13">
        <f>VLOOKUP(A:A,[1]TDSheet!$A:$X,24,0)</f>
        <v>0</v>
      </c>
      <c r="O84" s="13"/>
      <c r="P84" s="13"/>
      <c r="Q84" s="13"/>
      <c r="R84" s="13"/>
      <c r="S84" s="13"/>
      <c r="T84" s="13"/>
      <c r="U84" s="13"/>
      <c r="V84" s="13"/>
      <c r="W84" s="13">
        <f t="shared" si="9"/>
        <v>3</v>
      </c>
      <c r="X84" s="15">
        <v>30</v>
      </c>
      <c r="Y84" s="16">
        <f t="shared" si="10"/>
        <v>26.666666666666668</v>
      </c>
      <c r="Z84" s="13">
        <f t="shared" si="11"/>
        <v>16.666666666666668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5.2</v>
      </c>
      <c r="AF84" s="13">
        <f>VLOOKUP(A:A,[1]TDSheet!$A:$AF,32,0)</f>
        <v>4.2</v>
      </c>
      <c r="AG84" s="13">
        <f>VLOOKUP(A:A,[1]TDSheet!$A:$AG,33,0)</f>
        <v>3</v>
      </c>
      <c r="AH84" s="13">
        <f>VLOOKUP(A:A,[3]TDSheet!$A:$D,4,0)</f>
        <v>12</v>
      </c>
      <c r="AI84" s="22" t="str">
        <f>VLOOKUP(A:A,[1]TDSheet!$A:$AI,35,0)</f>
        <v>увел</v>
      </c>
      <c r="AJ84" s="13">
        <f t="shared" si="12"/>
        <v>3.3</v>
      </c>
      <c r="AK84" s="13"/>
      <c r="AL84" s="13"/>
    </row>
    <row r="85" spans="1:38" s="1" customFormat="1" ht="11.1" customHeight="1" outlineLevel="1" x14ac:dyDescent="0.2">
      <c r="A85" s="7" t="s">
        <v>89</v>
      </c>
      <c r="B85" s="7" t="s">
        <v>12</v>
      </c>
      <c r="C85" s="8">
        <v>3</v>
      </c>
      <c r="D85" s="8">
        <v>12</v>
      </c>
      <c r="E85" s="8">
        <v>0</v>
      </c>
      <c r="F85" s="8"/>
      <c r="G85" s="1">
        <f>VLOOKUP(A:A,[1]TDSheet!$A:$G,7,0)</f>
        <v>0</v>
      </c>
      <c r="H85" s="1">
        <f>VLOOKUP(A:A,[1]TDSheet!$A:$H,8,0)</f>
        <v>0.15</v>
      </c>
      <c r="I85" s="1" t="e">
        <f>VLOOKUP(A:A,[1]TDSheet!$A:$I,9,0)</f>
        <v>#N/A</v>
      </c>
      <c r="J85" s="13">
        <f>VLOOKUP(A:A,[2]TDSheet!$A:$F,6,0)</f>
        <v>7</v>
      </c>
      <c r="K85" s="13">
        <f t="shared" si="8"/>
        <v>-7</v>
      </c>
      <c r="L85" s="13">
        <f>VLOOKUP(A:A,[1]TDSheet!$A:$M,13,0)</f>
        <v>0</v>
      </c>
      <c r="M85" s="13">
        <f>VLOOKUP(A:A,[1]TDSheet!$A:$V,22,0)</f>
        <v>20</v>
      </c>
      <c r="N85" s="13">
        <f>VLOOKUP(A:A,[1]TDSheet!$A:$X,24,0)</f>
        <v>20</v>
      </c>
      <c r="O85" s="13"/>
      <c r="P85" s="13"/>
      <c r="Q85" s="13"/>
      <c r="R85" s="13"/>
      <c r="S85" s="13"/>
      <c r="T85" s="13"/>
      <c r="U85" s="13"/>
      <c r="V85" s="13"/>
      <c r="W85" s="13">
        <f t="shared" si="9"/>
        <v>0</v>
      </c>
      <c r="X85" s="15">
        <v>50</v>
      </c>
      <c r="Y85" s="16" t="e">
        <f t="shared" si="10"/>
        <v>#DIV/0!</v>
      </c>
      <c r="Z85" s="13" t="e">
        <f t="shared" si="11"/>
        <v>#DIV/0!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3</v>
      </c>
      <c r="AF85" s="13">
        <f>VLOOKUP(A:A,[1]TDSheet!$A:$AF,32,0)</f>
        <v>0.2</v>
      </c>
      <c r="AG85" s="13">
        <f>VLOOKUP(A:A,[1]TDSheet!$A:$AG,33,0)</f>
        <v>0.6</v>
      </c>
      <c r="AH85" s="13">
        <v>0</v>
      </c>
      <c r="AI85" s="13">
        <f>VLOOKUP(A:A,[1]TDSheet!$A:$AI,35,0)</f>
        <v>0</v>
      </c>
      <c r="AJ85" s="13">
        <f t="shared" si="12"/>
        <v>7.5</v>
      </c>
      <c r="AK85" s="13"/>
      <c r="AL85" s="13"/>
    </row>
    <row r="86" spans="1:38" s="1" customFormat="1" ht="21.95" customHeight="1" outlineLevel="1" x14ac:dyDescent="0.2">
      <c r="A86" s="7" t="s">
        <v>90</v>
      </c>
      <c r="B86" s="7" t="s">
        <v>12</v>
      </c>
      <c r="C86" s="8">
        <v>609</v>
      </c>
      <c r="D86" s="8">
        <v>314</v>
      </c>
      <c r="E86" s="8">
        <v>503</v>
      </c>
      <c r="F86" s="8">
        <v>396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527</v>
      </c>
      <c r="K86" s="13">
        <f t="shared" si="8"/>
        <v>-24</v>
      </c>
      <c r="L86" s="13">
        <f>VLOOKUP(A:A,[1]TDSheet!$A:$M,13,0)</f>
        <v>340</v>
      </c>
      <c r="M86" s="13">
        <f>VLOOKUP(A:A,[1]TDSheet!$A:$V,22,0)</f>
        <v>0</v>
      </c>
      <c r="N86" s="13">
        <f>VLOOKUP(A:A,[1]TDSheet!$A:$X,24,0)</f>
        <v>100</v>
      </c>
      <c r="O86" s="13"/>
      <c r="P86" s="13"/>
      <c r="Q86" s="13"/>
      <c r="R86" s="13"/>
      <c r="S86" s="13"/>
      <c r="T86" s="13"/>
      <c r="U86" s="13"/>
      <c r="V86" s="13"/>
      <c r="W86" s="13">
        <f t="shared" si="9"/>
        <v>100.6</v>
      </c>
      <c r="X86" s="15"/>
      <c r="Y86" s="16">
        <f t="shared" si="10"/>
        <v>8.3101391650099412</v>
      </c>
      <c r="Z86" s="13">
        <f t="shared" si="11"/>
        <v>3.9363817097415508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162.4</v>
      </c>
      <c r="AF86" s="13">
        <f>VLOOKUP(A:A,[1]TDSheet!$A:$AF,32,0)</f>
        <v>142.19999999999999</v>
      </c>
      <c r="AG86" s="13">
        <f>VLOOKUP(A:A,[1]TDSheet!$A:$AG,33,0)</f>
        <v>134.4</v>
      </c>
      <c r="AH86" s="13">
        <f>VLOOKUP(A:A,[3]TDSheet!$A:$D,4,0)</f>
        <v>104</v>
      </c>
      <c r="AI86" s="13">
        <f>VLOOKUP(A:A,[1]TDSheet!$A:$AI,35,0)</f>
        <v>0</v>
      </c>
      <c r="AJ86" s="13">
        <f t="shared" si="12"/>
        <v>0</v>
      </c>
      <c r="AK86" s="13"/>
      <c r="AL86" s="13"/>
    </row>
    <row r="87" spans="1:38" s="1" customFormat="1" ht="21.95" customHeight="1" outlineLevel="1" x14ac:dyDescent="0.2">
      <c r="A87" s="7" t="s">
        <v>91</v>
      </c>
      <c r="B87" s="7" t="s">
        <v>8</v>
      </c>
      <c r="C87" s="8">
        <v>104.44</v>
      </c>
      <c r="D87" s="8">
        <v>223.9</v>
      </c>
      <c r="E87" s="8">
        <v>150.67699999999999</v>
      </c>
      <c r="F87" s="8">
        <v>167.52500000000001</v>
      </c>
      <c r="G87" s="1" t="str">
        <f>VLOOKUP(A:A,[1]TDSheet!$A:$G,7,0)</f>
        <v>н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151.15100000000001</v>
      </c>
      <c r="K87" s="13">
        <f t="shared" si="8"/>
        <v>-0.47400000000001796</v>
      </c>
      <c r="L87" s="13">
        <f>VLOOKUP(A:A,[1]TDSheet!$A:$M,13,0)</f>
        <v>20</v>
      </c>
      <c r="M87" s="13">
        <f>VLOOKUP(A:A,[1]TDSheet!$A:$V,22,0)</f>
        <v>30</v>
      </c>
      <c r="N87" s="13">
        <f>VLOOKUP(A:A,[1]TDSheet!$A:$X,24,0)</f>
        <v>30</v>
      </c>
      <c r="O87" s="13"/>
      <c r="P87" s="13"/>
      <c r="Q87" s="13"/>
      <c r="R87" s="13"/>
      <c r="S87" s="13"/>
      <c r="T87" s="13"/>
      <c r="U87" s="13"/>
      <c r="V87" s="13"/>
      <c r="W87" s="13">
        <f t="shared" si="9"/>
        <v>30.135399999999997</v>
      </c>
      <c r="X87" s="15"/>
      <c r="Y87" s="16">
        <f t="shared" si="10"/>
        <v>8.2137618880121064</v>
      </c>
      <c r="Z87" s="13">
        <f t="shared" si="11"/>
        <v>5.5590767004917812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32.121200000000002</v>
      </c>
      <c r="AF87" s="13">
        <f>VLOOKUP(A:A,[1]TDSheet!$A:$AF,32,0)</f>
        <v>36.539000000000001</v>
      </c>
      <c r="AG87" s="13">
        <f>VLOOKUP(A:A,[1]TDSheet!$A:$AG,33,0)</f>
        <v>34.958199999999998</v>
      </c>
      <c r="AH87" s="13">
        <f>VLOOKUP(A:A,[3]TDSheet!$A:$D,4,0)</f>
        <v>21.561</v>
      </c>
      <c r="AI87" s="13">
        <f>VLOOKUP(A:A,[1]TDSheet!$A:$AI,35,0)</f>
        <v>0</v>
      </c>
      <c r="AJ87" s="13">
        <f t="shared" si="12"/>
        <v>0</v>
      </c>
      <c r="AK87" s="13"/>
      <c r="AL87" s="13"/>
    </row>
    <row r="88" spans="1:38" s="1" customFormat="1" ht="21.95" customHeight="1" outlineLevel="1" x14ac:dyDescent="0.2">
      <c r="A88" s="7" t="s">
        <v>92</v>
      </c>
      <c r="B88" s="7" t="s">
        <v>8</v>
      </c>
      <c r="C88" s="8">
        <v>27.228999999999999</v>
      </c>
      <c r="D88" s="8"/>
      <c r="E88" s="8">
        <v>14.461</v>
      </c>
      <c r="F88" s="8">
        <v>11.318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15</v>
      </c>
      <c r="K88" s="13">
        <f t="shared" si="8"/>
        <v>-0.5389999999999997</v>
      </c>
      <c r="L88" s="13">
        <f>VLOOKUP(A:A,[1]TDSheet!$A:$M,13,0)</f>
        <v>10</v>
      </c>
      <c r="M88" s="13">
        <f>VLOOKUP(A:A,[1]TDSheet!$A:$V,22,0)</f>
        <v>0</v>
      </c>
      <c r="N88" s="13">
        <f>VLOOKUP(A:A,[1]TDSheet!$A:$X,24,0)</f>
        <v>10</v>
      </c>
      <c r="O88" s="13"/>
      <c r="P88" s="13"/>
      <c r="Q88" s="13"/>
      <c r="R88" s="13"/>
      <c r="S88" s="13"/>
      <c r="T88" s="13"/>
      <c r="U88" s="13"/>
      <c r="V88" s="13"/>
      <c r="W88" s="13">
        <f t="shared" si="9"/>
        <v>2.8921999999999999</v>
      </c>
      <c r="X88" s="15"/>
      <c r="Y88" s="16">
        <f t="shared" si="10"/>
        <v>10.828435101306964</v>
      </c>
      <c r="Z88" s="13">
        <f t="shared" si="11"/>
        <v>3.9132840052555147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3.7700000000000005</v>
      </c>
      <c r="AF88" s="13">
        <f>VLOOKUP(A:A,[1]TDSheet!$A:$AF,32,0)</f>
        <v>2.6065999999999998</v>
      </c>
      <c r="AG88" s="13">
        <f>VLOOKUP(A:A,[1]TDSheet!$A:$AG,33,0)</f>
        <v>4.0571999999999999</v>
      </c>
      <c r="AH88" s="13">
        <f>VLOOKUP(A:A,[3]TDSheet!$A:$D,4,0)</f>
        <v>2.9</v>
      </c>
      <c r="AI88" s="13">
        <f>VLOOKUP(A:A,[1]TDSheet!$A:$AI,35,0)</f>
        <v>0</v>
      </c>
      <c r="AJ88" s="13">
        <f t="shared" si="12"/>
        <v>0</v>
      </c>
      <c r="AK88" s="13"/>
      <c r="AL88" s="13"/>
    </row>
    <row r="89" spans="1:38" s="1" customFormat="1" ht="21.95" customHeight="1" outlineLevel="1" x14ac:dyDescent="0.2">
      <c r="A89" s="7" t="s">
        <v>93</v>
      </c>
      <c r="B89" s="7" t="s">
        <v>12</v>
      </c>
      <c r="C89" s="8">
        <v>201</v>
      </c>
      <c r="D89" s="8">
        <v>276</v>
      </c>
      <c r="E89" s="8">
        <v>289</v>
      </c>
      <c r="F89" s="8">
        <v>183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305</v>
      </c>
      <c r="K89" s="13">
        <f t="shared" si="8"/>
        <v>-16</v>
      </c>
      <c r="L89" s="13">
        <f>VLOOKUP(A:A,[1]TDSheet!$A:$M,13,0)</f>
        <v>100</v>
      </c>
      <c r="M89" s="13">
        <f>VLOOKUP(A:A,[1]TDSheet!$A:$V,22,0)</f>
        <v>300</v>
      </c>
      <c r="N89" s="13">
        <f>VLOOKUP(A:A,[1]TDSheet!$A:$X,24,0)</f>
        <v>200</v>
      </c>
      <c r="O89" s="13"/>
      <c r="P89" s="13"/>
      <c r="Q89" s="13"/>
      <c r="R89" s="13"/>
      <c r="S89" s="13"/>
      <c r="T89" s="13"/>
      <c r="U89" s="13"/>
      <c r="V89" s="13"/>
      <c r="W89" s="13">
        <f t="shared" si="9"/>
        <v>57.8</v>
      </c>
      <c r="X89" s="15"/>
      <c r="Y89" s="16">
        <f t="shared" si="10"/>
        <v>13.546712802768166</v>
      </c>
      <c r="Z89" s="13">
        <f t="shared" si="11"/>
        <v>3.1660899653979242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66.2</v>
      </c>
      <c r="AF89" s="13">
        <f>VLOOKUP(A:A,[1]TDSheet!$A:$AF,32,0)</f>
        <v>66.8</v>
      </c>
      <c r="AG89" s="13">
        <f>VLOOKUP(A:A,[1]TDSheet!$A:$AG,33,0)</f>
        <v>61.2</v>
      </c>
      <c r="AH89" s="13">
        <f>VLOOKUP(A:A,[3]TDSheet!$A:$D,4,0)</f>
        <v>46</v>
      </c>
      <c r="AI89" s="13" t="str">
        <f>VLOOKUP(A:A,[1]TDSheet!$A:$AI,35,0)</f>
        <v>ябфев</v>
      </c>
      <c r="AJ89" s="13">
        <f t="shared" si="12"/>
        <v>0</v>
      </c>
      <c r="AK89" s="13"/>
      <c r="AL89" s="13"/>
    </row>
    <row r="90" spans="1:38" s="1" customFormat="1" ht="11.1" customHeight="1" outlineLevel="1" x14ac:dyDescent="0.2">
      <c r="A90" s="7" t="s">
        <v>94</v>
      </c>
      <c r="B90" s="7" t="s">
        <v>8</v>
      </c>
      <c r="C90" s="8">
        <v>67.802000000000007</v>
      </c>
      <c r="D90" s="8">
        <v>153.70099999999999</v>
      </c>
      <c r="E90" s="8">
        <v>89.828999999999994</v>
      </c>
      <c r="F90" s="8">
        <v>127.324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88.650999999999996</v>
      </c>
      <c r="K90" s="13">
        <f t="shared" si="8"/>
        <v>1.1779999999999973</v>
      </c>
      <c r="L90" s="13">
        <f>VLOOKUP(A:A,[1]TDSheet!$A:$M,13,0)</f>
        <v>0</v>
      </c>
      <c r="M90" s="13">
        <f>VLOOKUP(A:A,[1]TDSheet!$A:$V,22,0)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3"/>
      <c r="W90" s="13">
        <f t="shared" si="9"/>
        <v>17.965799999999998</v>
      </c>
      <c r="X90" s="15"/>
      <c r="Y90" s="16">
        <f t="shared" si="10"/>
        <v>7.0870208952565434</v>
      </c>
      <c r="Z90" s="13">
        <f t="shared" si="11"/>
        <v>7.0870208952565434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15.134600000000001</v>
      </c>
      <c r="AF90" s="13">
        <f>VLOOKUP(A:A,[1]TDSheet!$A:$AF,32,0)</f>
        <v>20.243400000000001</v>
      </c>
      <c r="AG90" s="13">
        <f>VLOOKUP(A:A,[1]TDSheet!$A:$AG,33,0)</f>
        <v>17.3996</v>
      </c>
      <c r="AH90" s="13">
        <f>VLOOKUP(A:A,[3]TDSheet!$A:$D,4,0)</f>
        <v>23.213000000000001</v>
      </c>
      <c r="AI90" s="13">
        <f>VLOOKUP(A:A,[1]TDSheet!$A:$AI,35,0)</f>
        <v>0</v>
      </c>
      <c r="AJ90" s="13">
        <f t="shared" si="12"/>
        <v>0</v>
      </c>
      <c r="AK90" s="13"/>
      <c r="AL90" s="13"/>
    </row>
    <row r="91" spans="1:38" s="1" customFormat="1" ht="11.1" customHeight="1" outlineLevel="1" x14ac:dyDescent="0.2">
      <c r="A91" s="7" t="s">
        <v>95</v>
      </c>
      <c r="B91" s="7" t="s">
        <v>12</v>
      </c>
      <c r="C91" s="8">
        <v>-9</v>
      </c>
      <c r="D91" s="8">
        <v>13</v>
      </c>
      <c r="E91" s="8">
        <v>0</v>
      </c>
      <c r="F91" s="8"/>
      <c r="G91" s="1" t="str">
        <f>VLOOKUP(A:A,[1]TDSheet!$A:$G,7,0)</f>
        <v>выв2712</v>
      </c>
      <c r="H91" s="1">
        <f>VLOOKUP(A:A,[1]TDSheet!$A:$H,8,0)</f>
        <v>0</v>
      </c>
      <c r="I91" s="1" t="e">
        <f>VLOOKUP(A:A,[1]TDSheet!$A:$I,9,0)</f>
        <v>#N/A</v>
      </c>
      <c r="J91" s="13">
        <f>VLOOKUP(A:A,[2]TDSheet!$A:$F,6,0)</f>
        <v>2</v>
      </c>
      <c r="K91" s="13">
        <f t="shared" si="8"/>
        <v>-2</v>
      </c>
      <c r="L91" s="13">
        <f>VLOOKUP(A:A,[1]TDSheet!$A:$M,13,0)</f>
        <v>0</v>
      </c>
      <c r="M91" s="13">
        <f>VLOOKUP(A:A,[1]TDSheet!$A:$V,22,0)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3"/>
      <c r="W91" s="13">
        <f t="shared" si="9"/>
        <v>0</v>
      </c>
      <c r="X91" s="15"/>
      <c r="Y91" s="16" t="e">
        <f t="shared" si="10"/>
        <v>#DIV/0!</v>
      </c>
      <c r="Z91" s="13" t="e">
        <f t="shared" si="11"/>
        <v>#DIV/0!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</v>
      </c>
      <c r="AF91" s="13">
        <f>VLOOKUP(A:A,[1]TDSheet!$A:$AF,32,0)</f>
        <v>0</v>
      </c>
      <c r="AG91" s="13">
        <f>VLOOKUP(A:A,[1]TDSheet!$A:$AG,33,0)</f>
        <v>0</v>
      </c>
      <c r="AH91" s="13">
        <v>0</v>
      </c>
      <c r="AI91" s="13" t="str">
        <f>VLOOKUP(A:A,[1]TDSheet!$A:$AI,35,0)</f>
        <v>вывод2712</v>
      </c>
      <c r="AJ91" s="13">
        <f t="shared" si="12"/>
        <v>0</v>
      </c>
      <c r="AK91" s="13"/>
      <c r="AL91" s="13"/>
    </row>
    <row r="92" spans="1:38" s="1" customFormat="1" ht="21.95" customHeight="1" outlineLevel="1" x14ac:dyDescent="0.2">
      <c r="A92" s="7" t="s">
        <v>96</v>
      </c>
      <c r="B92" s="7" t="s">
        <v>12</v>
      </c>
      <c r="C92" s="8">
        <v>5</v>
      </c>
      <c r="D92" s="8">
        <v>271</v>
      </c>
      <c r="E92" s="8">
        <v>61</v>
      </c>
      <c r="F92" s="8">
        <v>74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80</v>
      </c>
      <c r="K92" s="13">
        <f t="shared" si="8"/>
        <v>-19</v>
      </c>
      <c r="L92" s="13">
        <f>VLOOKUP(A:A,[1]TDSheet!$A:$M,13,0)</f>
        <v>20</v>
      </c>
      <c r="M92" s="13">
        <f>VLOOKUP(A:A,[1]TDSheet!$A:$V,22,0)</f>
        <v>0</v>
      </c>
      <c r="N92" s="13">
        <f>VLOOKUP(A:A,[1]TDSheet!$A:$X,24,0)</f>
        <v>0</v>
      </c>
      <c r="O92" s="13"/>
      <c r="P92" s="13"/>
      <c r="Q92" s="13"/>
      <c r="R92" s="13"/>
      <c r="S92" s="13"/>
      <c r="T92" s="13"/>
      <c r="U92" s="13"/>
      <c r="V92" s="13"/>
      <c r="W92" s="13">
        <f t="shared" si="9"/>
        <v>12.2</v>
      </c>
      <c r="X92" s="15"/>
      <c r="Y92" s="16">
        <f t="shared" si="10"/>
        <v>7.7049180327868854</v>
      </c>
      <c r="Z92" s="13">
        <f t="shared" si="11"/>
        <v>6.0655737704918034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14.4</v>
      </c>
      <c r="AF92" s="13">
        <f>VLOOKUP(A:A,[1]TDSheet!$A:$AF,32,0)</f>
        <v>15</v>
      </c>
      <c r="AG92" s="13">
        <f>VLOOKUP(A:A,[1]TDSheet!$A:$AG,33,0)</f>
        <v>16.600000000000001</v>
      </c>
      <c r="AH92" s="13">
        <f>VLOOKUP(A:A,[3]TDSheet!$A:$D,4,0)</f>
        <v>17</v>
      </c>
      <c r="AI92" s="13">
        <f>VLOOKUP(A:A,[1]TDSheet!$A:$AI,35,0)</f>
        <v>0</v>
      </c>
      <c r="AJ92" s="13">
        <f t="shared" si="12"/>
        <v>0</v>
      </c>
      <c r="AK92" s="13"/>
      <c r="AL92" s="13"/>
    </row>
    <row r="93" spans="1:38" s="1" customFormat="1" ht="21.95" customHeight="1" outlineLevel="1" x14ac:dyDescent="0.2">
      <c r="A93" s="7" t="s">
        <v>97</v>
      </c>
      <c r="B93" s="7" t="s">
        <v>12</v>
      </c>
      <c r="C93" s="8">
        <v>57</v>
      </c>
      <c r="D93" s="8">
        <v>108</v>
      </c>
      <c r="E93" s="8">
        <v>48</v>
      </c>
      <c r="F93" s="8">
        <v>112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69</v>
      </c>
      <c r="K93" s="13">
        <f t="shared" si="8"/>
        <v>-21</v>
      </c>
      <c r="L93" s="13">
        <f>VLOOKUP(A:A,[1]TDSheet!$A:$M,13,0)</f>
        <v>0</v>
      </c>
      <c r="M93" s="13">
        <f>VLOOKUP(A:A,[1]TDSheet!$A:$V,22,0)</f>
        <v>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3"/>
      <c r="W93" s="13">
        <f t="shared" si="9"/>
        <v>9.6</v>
      </c>
      <c r="X93" s="15"/>
      <c r="Y93" s="16">
        <f t="shared" si="10"/>
        <v>11.666666666666668</v>
      </c>
      <c r="Z93" s="13">
        <f t="shared" si="11"/>
        <v>11.666666666666668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14</v>
      </c>
      <c r="AF93" s="13">
        <f>VLOOKUP(A:A,[1]TDSheet!$A:$AF,32,0)</f>
        <v>15</v>
      </c>
      <c r="AG93" s="13">
        <f>VLOOKUP(A:A,[1]TDSheet!$A:$AG,33,0)</f>
        <v>13</v>
      </c>
      <c r="AH93" s="13">
        <f>VLOOKUP(A:A,[3]TDSheet!$A:$D,4,0)</f>
        <v>9</v>
      </c>
      <c r="AI93" s="13" t="str">
        <f>VLOOKUP(A:A,[1]TDSheet!$A:$AI,35,0)</f>
        <v>увел</v>
      </c>
      <c r="AJ93" s="13">
        <f t="shared" si="12"/>
        <v>0</v>
      </c>
      <c r="AK93" s="13"/>
      <c r="AL93" s="13"/>
    </row>
    <row r="94" spans="1:38" s="1" customFormat="1" ht="21.95" customHeight="1" outlineLevel="1" x14ac:dyDescent="0.2">
      <c r="A94" s="7" t="s">
        <v>98</v>
      </c>
      <c r="B94" s="7" t="s">
        <v>12</v>
      </c>
      <c r="C94" s="8">
        <v>105</v>
      </c>
      <c r="D94" s="8">
        <v>116</v>
      </c>
      <c r="E94" s="8">
        <v>108</v>
      </c>
      <c r="F94" s="8">
        <v>112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212</v>
      </c>
      <c r="K94" s="13">
        <f t="shared" si="8"/>
        <v>-104</v>
      </c>
      <c r="L94" s="13">
        <f>VLOOKUP(A:A,[1]TDSheet!$A:$M,13,0)</f>
        <v>50</v>
      </c>
      <c r="M94" s="13">
        <f>VLOOKUP(A:A,[1]TDSheet!$A:$V,22,0)</f>
        <v>0</v>
      </c>
      <c r="N94" s="13">
        <f>VLOOKUP(A:A,[1]TDSheet!$A:$X,24,0)</f>
        <v>30</v>
      </c>
      <c r="O94" s="13"/>
      <c r="P94" s="13"/>
      <c r="Q94" s="13"/>
      <c r="R94" s="13"/>
      <c r="S94" s="13"/>
      <c r="T94" s="13"/>
      <c r="U94" s="13"/>
      <c r="V94" s="13"/>
      <c r="W94" s="13">
        <f t="shared" si="9"/>
        <v>21.6</v>
      </c>
      <c r="X94" s="15"/>
      <c r="Y94" s="16">
        <f t="shared" si="10"/>
        <v>8.8888888888888875</v>
      </c>
      <c r="Z94" s="13">
        <f t="shared" si="11"/>
        <v>5.1851851851851851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23.8</v>
      </c>
      <c r="AF94" s="13">
        <f>VLOOKUP(A:A,[1]TDSheet!$A:$AF,32,0)</f>
        <v>20.2</v>
      </c>
      <c r="AG94" s="13">
        <f>VLOOKUP(A:A,[1]TDSheet!$A:$AG,33,0)</f>
        <v>26.8</v>
      </c>
      <c r="AH94" s="13">
        <f>VLOOKUP(A:A,[3]TDSheet!$A:$D,4,0)</f>
        <v>5</v>
      </c>
      <c r="AI94" s="13" t="str">
        <f>VLOOKUP(A:A,[1]TDSheet!$A:$AI,35,0)</f>
        <v>склад</v>
      </c>
      <c r="AJ94" s="13">
        <f t="shared" si="12"/>
        <v>0</v>
      </c>
      <c r="AK94" s="13"/>
      <c r="AL94" s="13"/>
    </row>
    <row r="95" spans="1:38" s="1" customFormat="1" ht="11.1" customHeight="1" outlineLevel="1" x14ac:dyDescent="0.2">
      <c r="A95" s="7" t="s">
        <v>99</v>
      </c>
      <c r="B95" s="7" t="s">
        <v>12</v>
      </c>
      <c r="C95" s="8">
        <v>218</v>
      </c>
      <c r="D95" s="8">
        <v>614</v>
      </c>
      <c r="E95" s="8">
        <v>479</v>
      </c>
      <c r="F95" s="8">
        <v>349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514</v>
      </c>
      <c r="K95" s="13">
        <f t="shared" si="8"/>
        <v>-35</v>
      </c>
      <c r="L95" s="13">
        <f>VLOOKUP(A:A,[1]TDSheet!$A:$M,13,0)</f>
        <v>120</v>
      </c>
      <c r="M95" s="13">
        <f>VLOOKUP(A:A,[1]TDSheet!$A:$V,22,0)</f>
        <v>200</v>
      </c>
      <c r="N95" s="13">
        <f>VLOOKUP(A:A,[1]TDSheet!$A:$X,24,0)</f>
        <v>100</v>
      </c>
      <c r="O95" s="13"/>
      <c r="P95" s="13"/>
      <c r="Q95" s="13"/>
      <c r="R95" s="13"/>
      <c r="S95" s="13"/>
      <c r="T95" s="13"/>
      <c r="U95" s="13"/>
      <c r="V95" s="13"/>
      <c r="W95" s="13">
        <f t="shared" si="9"/>
        <v>95.8</v>
      </c>
      <c r="X95" s="15"/>
      <c r="Y95" s="16">
        <f t="shared" si="10"/>
        <v>8.0271398747390403</v>
      </c>
      <c r="Z95" s="13">
        <f t="shared" si="11"/>
        <v>3.6430062630480169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91.4</v>
      </c>
      <c r="AF95" s="13">
        <f>VLOOKUP(A:A,[1]TDSheet!$A:$AF,32,0)</f>
        <v>93</v>
      </c>
      <c r="AG95" s="13">
        <f>VLOOKUP(A:A,[1]TDSheet!$A:$AG,33,0)</f>
        <v>83.6</v>
      </c>
      <c r="AH95" s="13">
        <f>VLOOKUP(A:A,[3]TDSheet!$A:$D,4,0)</f>
        <v>17</v>
      </c>
      <c r="AI95" s="13" t="str">
        <f>VLOOKUP(A:A,[1]TDSheet!$A:$AI,35,0)</f>
        <v>продфев</v>
      </c>
      <c r="AJ95" s="13">
        <f t="shared" si="12"/>
        <v>0</v>
      </c>
      <c r="AK95" s="13"/>
      <c r="AL95" s="13"/>
    </row>
    <row r="96" spans="1:38" s="1" customFormat="1" ht="11.1" customHeight="1" outlineLevel="1" x14ac:dyDescent="0.2">
      <c r="A96" s="7" t="s">
        <v>100</v>
      </c>
      <c r="B96" s="7" t="s">
        <v>8</v>
      </c>
      <c r="C96" s="8">
        <v>239.68700000000001</v>
      </c>
      <c r="D96" s="8">
        <v>311.39</v>
      </c>
      <c r="E96" s="8">
        <v>336.625</v>
      </c>
      <c r="F96" s="8">
        <v>204.25700000000001</v>
      </c>
      <c r="G96" s="1" t="str">
        <f>VLOOKUP(A:A,[1]TDSheet!$A:$G,7,0)</f>
        <v>рот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340.78899999999999</v>
      </c>
      <c r="K96" s="13">
        <f t="shared" si="8"/>
        <v>-4.1639999999999873</v>
      </c>
      <c r="L96" s="13">
        <f>VLOOKUP(A:A,[1]TDSheet!$A:$M,13,0)</f>
        <v>120</v>
      </c>
      <c r="M96" s="13">
        <f>VLOOKUP(A:A,[1]TDSheet!$A:$V,22,0)</f>
        <v>150</v>
      </c>
      <c r="N96" s="13">
        <f>VLOOKUP(A:A,[1]TDSheet!$A:$X,24,0)</f>
        <v>80</v>
      </c>
      <c r="O96" s="13"/>
      <c r="P96" s="13"/>
      <c r="Q96" s="13"/>
      <c r="R96" s="13"/>
      <c r="S96" s="13"/>
      <c r="T96" s="13"/>
      <c r="U96" s="13"/>
      <c r="V96" s="13"/>
      <c r="W96" s="13">
        <f t="shared" si="9"/>
        <v>67.325000000000003</v>
      </c>
      <c r="X96" s="15"/>
      <c r="Y96" s="16">
        <f t="shared" si="10"/>
        <v>8.2325584849610109</v>
      </c>
      <c r="Z96" s="13">
        <f t="shared" si="11"/>
        <v>3.0338952840698106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62.23</v>
      </c>
      <c r="AF96" s="13">
        <f>VLOOKUP(A:A,[1]TDSheet!$A:$AF,32,0)</f>
        <v>70.623800000000003</v>
      </c>
      <c r="AG96" s="13">
        <f>VLOOKUP(A:A,[1]TDSheet!$A:$AG,33,0)</f>
        <v>67.310199999999995</v>
      </c>
      <c r="AH96" s="13">
        <f>VLOOKUP(A:A,[3]TDSheet!$A:$D,4,0)</f>
        <v>33.840000000000003</v>
      </c>
      <c r="AI96" s="13" t="e">
        <f>VLOOKUP(A:A,[1]TDSheet!$A:$AI,35,0)</f>
        <v>#N/A</v>
      </c>
      <c r="AJ96" s="13">
        <f t="shared" si="12"/>
        <v>0</v>
      </c>
      <c r="AK96" s="13"/>
      <c r="AL96" s="13"/>
    </row>
    <row r="97" spans="1:38" s="1" customFormat="1" ht="11.1" customHeight="1" outlineLevel="1" x14ac:dyDescent="0.2">
      <c r="A97" s="7" t="s">
        <v>101</v>
      </c>
      <c r="B97" s="7" t="s">
        <v>8</v>
      </c>
      <c r="C97" s="8">
        <v>2169.152</v>
      </c>
      <c r="D97" s="8">
        <v>3232.6480000000001</v>
      </c>
      <c r="E97" s="8">
        <v>2981.69</v>
      </c>
      <c r="F97" s="8">
        <v>2323.556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3111.44</v>
      </c>
      <c r="K97" s="13">
        <f t="shared" si="8"/>
        <v>-129.75</v>
      </c>
      <c r="L97" s="13">
        <f>VLOOKUP(A:A,[1]TDSheet!$A:$M,13,0)</f>
        <v>500</v>
      </c>
      <c r="M97" s="13">
        <f>VLOOKUP(A:A,[1]TDSheet!$A:$V,22,0)</f>
        <v>1100</v>
      </c>
      <c r="N97" s="13">
        <f>VLOOKUP(A:A,[1]TDSheet!$A:$X,24,0)</f>
        <v>1000</v>
      </c>
      <c r="O97" s="13"/>
      <c r="P97" s="13"/>
      <c r="Q97" s="13"/>
      <c r="R97" s="13"/>
      <c r="S97" s="13"/>
      <c r="T97" s="13"/>
      <c r="U97" s="13"/>
      <c r="V97" s="13"/>
      <c r="W97" s="13">
        <f t="shared" si="9"/>
        <v>596.33799999999997</v>
      </c>
      <c r="X97" s="15">
        <v>220</v>
      </c>
      <c r="Y97" s="16">
        <f t="shared" si="10"/>
        <v>8.6252360238656607</v>
      </c>
      <c r="Z97" s="13">
        <f t="shared" si="11"/>
        <v>3.896374203891082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570.89239999999995</v>
      </c>
      <c r="AF97" s="13">
        <f>VLOOKUP(A:A,[1]TDSheet!$A:$AF,32,0)</f>
        <v>555.17939999999999</v>
      </c>
      <c r="AG97" s="13">
        <f>VLOOKUP(A:A,[1]TDSheet!$A:$AG,33,0)</f>
        <v>586.75060000000008</v>
      </c>
      <c r="AH97" s="13">
        <f>VLOOKUP(A:A,[3]TDSheet!$A:$D,4,0)</f>
        <v>544.803</v>
      </c>
      <c r="AI97" s="13" t="str">
        <f>VLOOKUP(A:A,[1]TDSheet!$A:$AI,35,0)</f>
        <v>ябфев</v>
      </c>
      <c r="AJ97" s="13">
        <f t="shared" si="12"/>
        <v>220</v>
      </c>
      <c r="AK97" s="13"/>
      <c r="AL97" s="13"/>
    </row>
    <row r="98" spans="1:38" s="1" customFormat="1" ht="11.1" customHeight="1" outlineLevel="1" x14ac:dyDescent="0.2">
      <c r="A98" s="7" t="s">
        <v>102</v>
      </c>
      <c r="B98" s="7" t="s">
        <v>8</v>
      </c>
      <c r="C98" s="8">
        <v>3752.0810000000001</v>
      </c>
      <c r="D98" s="8">
        <v>5630.6760000000004</v>
      </c>
      <c r="E98" s="8">
        <v>5684.9610000000002</v>
      </c>
      <c r="F98" s="8">
        <v>3605.1239999999998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5811.8339999999998</v>
      </c>
      <c r="K98" s="13">
        <f t="shared" si="8"/>
        <v>-126.87299999999959</v>
      </c>
      <c r="L98" s="13">
        <f>VLOOKUP(A:A,[1]TDSheet!$A:$M,13,0)</f>
        <v>1100</v>
      </c>
      <c r="M98" s="13">
        <f>VLOOKUP(A:A,[1]TDSheet!$A:$V,22,0)</f>
        <v>1500</v>
      </c>
      <c r="N98" s="13">
        <f>VLOOKUP(A:A,[1]TDSheet!$A:$X,24,0)</f>
        <v>1500</v>
      </c>
      <c r="O98" s="13"/>
      <c r="P98" s="13"/>
      <c r="Q98" s="13"/>
      <c r="R98" s="13"/>
      <c r="S98" s="13"/>
      <c r="T98" s="13"/>
      <c r="U98" s="13"/>
      <c r="V98" s="13"/>
      <c r="W98" s="13">
        <f t="shared" si="9"/>
        <v>1136.9922000000001</v>
      </c>
      <c r="X98" s="15">
        <v>900</v>
      </c>
      <c r="Y98" s="16">
        <f t="shared" si="10"/>
        <v>7.5683228081951652</v>
      </c>
      <c r="Z98" s="13">
        <f t="shared" si="11"/>
        <v>3.1707552611178857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1116.3522</v>
      </c>
      <c r="AF98" s="13">
        <f>VLOOKUP(A:A,[1]TDSheet!$A:$AF,32,0)</f>
        <v>970.17199999999991</v>
      </c>
      <c r="AG98" s="13">
        <f>VLOOKUP(A:A,[1]TDSheet!$A:$AG,33,0)</f>
        <v>1073.9133999999999</v>
      </c>
      <c r="AH98" s="13">
        <f>VLOOKUP(A:A,[3]TDSheet!$A:$D,4,0)</f>
        <v>877.02200000000005</v>
      </c>
      <c r="AI98" s="13" t="str">
        <f>VLOOKUP(A:A,[1]TDSheet!$A:$AI,35,0)</f>
        <v>оконч</v>
      </c>
      <c r="AJ98" s="13">
        <f t="shared" si="12"/>
        <v>900</v>
      </c>
      <c r="AK98" s="13"/>
      <c r="AL98" s="13"/>
    </row>
    <row r="99" spans="1:38" s="1" customFormat="1" ht="11.1" customHeight="1" outlineLevel="1" x14ac:dyDescent="0.2">
      <c r="A99" s="7" t="s">
        <v>103</v>
      </c>
      <c r="B99" s="7" t="s">
        <v>8</v>
      </c>
      <c r="C99" s="8">
        <v>2940.15</v>
      </c>
      <c r="D99" s="8">
        <v>4631.6379999999999</v>
      </c>
      <c r="E99" s="18">
        <v>3505</v>
      </c>
      <c r="F99" s="18">
        <v>3878</v>
      </c>
      <c r="G99" s="1" t="str">
        <f>VLOOKUP(A:A,[1]TDSheet!$A:$G,7,0)</f>
        <v>акк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2758.4360000000001</v>
      </c>
      <c r="K99" s="13">
        <f t="shared" si="8"/>
        <v>746.56399999999985</v>
      </c>
      <c r="L99" s="13">
        <f>VLOOKUP(A:A,[1]TDSheet!$A:$M,13,0)</f>
        <v>300</v>
      </c>
      <c r="M99" s="13">
        <f>VLOOKUP(A:A,[1]TDSheet!$A:$V,22,0)</f>
        <v>1000</v>
      </c>
      <c r="N99" s="13">
        <f>VLOOKUP(A:A,[1]TDSheet!$A:$X,24,0)</f>
        <v>1200</v>
      </c>
      <c r="O99" s="13"/>
      <c r="P99" s="13"/>
      <c r="Q99" s="13"/>
      <c r="R99" s="13"/>
      <c r="S99" s="13"/>
      <c r="T99" s="13"/>
      <c r="U99" s="13"/>
      <c r="V99" s="13"/>
      <c r="W99" s="13">
        <f t="shared" si="9"/>
        <v>701</v>
      </c>
      <c r="X99" s="15"/>
      <c r="Y99" s="16">
        <f t="shared" si="10"/>
        <v>9.098430813124109</v>
      </c>
      <c r="Z99" s="13">
        <f t="shared" si="11"/>
        <v>5.5320970042796009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728.4</v>
      </c>
      <c r="AF99" s="13">
        <f>VLOOKUP(A:A,[1]TDSheet!$A:$AF,32,0)</f>
        <v>664</v>
      </c>
      <c r="AG99" s="13">
        <f>VLOOKUP(A:A,[1]TDSheet!$A:$AG,33,0)</f>
        <v>703.8</v>
      </c>
      <c r="AH99" s="13">
        <f>VLOOKUP(A:A,[3]TDSheet!$A:$D,4,0)</f>
        <v>398.65199999999999</v>
      </c>
      <c r="AI99" s="13" t="str">
        <f>VLOOKUP(A:A,[1]TDSheet!$A:$AI,35,0)</f>
        <v>продфев</v>
      </c>
      <c r="AJ99" s="13">
        <f t="shared" si="12"/>
        <v>0</v>
      </c>
      <c r="AK99" s="13"/>
      <c r="AL99" s="13"/>
    </row>
    <row r="100" spans="1:38" s="1" customFormat="1" ht="21.95" customHeight="1" outlineLevel="1" x14ac:dyDescent="0.2">
      <c r="A100" s="7" t="s">
        <v>104</v>
      </c>
      <c r="B100" s="7" t="s">
        <v>8</v>
      </c>
      <c r="C100" s="8">
        <v>13.627000000000001</v>
      </c>
      <c r="D100" s="8">
        <v>24.113</v>
      </c>
      <c r="E100" s="8">
        <v>5.3680000000000003</v>
      </c>
      <c r="F100" s="8">
        <v>32.372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5.2</v>
      </c>
      <c r="K100" s="13">
        <f t="shared" si="8"/>
        <v>0.16800000000000015</v>
      </c>
      <c r="L100" s="13">
        <f>VLOOKUP(A:A,[1]TDSheet!$A:$M,13,0)</f>
        <v>0</v>
      </c>
      <c r="M100" s="13">
        <f>VLOOKUP(A:A,[1]TDSheet!$A:$V,22,0)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9"/>
        <v>1.0736000000000001</v>
      </c>
      <c r="X100" s="15"/>
      <c r="Y100" s="16">
        <f t="shared" si="10"/>
        <v>30.152757078986586</v>
      </c>
      <c r="Z100" s="13">
        <f t="shared" si="11"/>
        <v>30.152757078986586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2.1472000000000002</v>
      </c>
      <c r="AF100" s="13">
        <f>VLOOKUP(A:A,[1]TDSheet!$A:$AF,32,0)</f>
        <v>2.9523999999999999</v>
      </c>
      <c r="AG100" s="13">
        <f>VLOOKUP(A:A,[1]TDSheet!$A:$AG,33,0)</f>
        <v>2.9523999999999999</v>
      </c>
      <c r="AH100" s="13">
        <f>VLOOKUP(A:A,[3]TDSheet!$A:$D,4,0)</f>
        <v>1.3420000000000001</v>
      </c>
      <c r="AI100" s="13" t="str">
        <f>VLOOKUP(A:A,[1]TDSheet!$A:$AI,35,0)</f>
        <v>увел</v>
      </c>
      <c r="AJ100" s="13">
        <f t="shared" si="12"/>
        <v>0</v>
      </c>
      <c r="AK100" s="13"/>
      <c r="AL100" s="13"/>
    </row>
    <row r="101" spans="1:38" s="1" customFormat="1" ht="21.95" customHeight="1" outlineLevel="1" x14ac:dyDescent="0.2">
      <c r="A101" s="7" t="s">
        <v>105</v>
      </c>
      <c r="B101" s="7" t="s">
        <v>8</v>
      </c>
      <c r="C101" s="8">
        <v>7.9669999999999996</v>
      </c>
      <c r="D101" s="8"/>
      <c r="E101" s="8">
        <v>1.3420000000000001</v>
      </c>
      <c r="F101" s="8">
        <v>6.625</v>
      </c>
      <c r="G101" s="1" t="str">
        <f>VLOOKUP(A:A,[1]TDSheet!$A:$G,7,0)</f>
        <v>выв2712</v>
      </c>
      <c r="H101" s="1">
        <f>VLOOKUP(A:A,[1]TDSheet!$A:$H,8,0)</f>
        <v>0</v>
      </c>
      <c r="I101" s="1" t="e">
        <f>VLOOKUP(A:A,[1]TDSheet!$A:$I,9,0)</f>
        <v>#N/A</v>
      </c>
      <c r="J101" s="13">
        <f>VLOOKUP(A:A,[2]TDSheet!$A:$F,6,0)</f>
        <v>5.2</v>
      </c>
      <c r="K101" s="13">
        <f t="shared" si="8"/>
        <v>-3.8580000000000001</v>
      </c>
      <c r="L101" s="13">
        <f>VLOOKUP(A:A,[1]TDSheet!$A:$M,13,0)</f>
        <v>0</v>
      </c>
      <c r="M101" s="13">
        <f>VLOOKUP(A:A,[1]TDSheet!$A:$V,22,0)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9"/>
        <v>0.26840000000000003</v>
      </c>
      <c r="X101" s="15"/>
      <c r="Y101" s="16">
        <f t="shared" si="10"/>
        <v>24.683308494783901</v>
      </c>
      <c r="Z101" s="13">
        <f t="shared" si="11"/>
        <v>24.683308494783901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0.26840000000000003</v>
      </c>
      <c r="AF101" s="13">
        <f>VLOOKUP(A:A,[1]TDSheet!$A:$AF,32,0)</f>
        <v>0.53680000000000005</v>
      </c>
      <c r="AG101" s="13">
        <f>VLOOKUP(A:A,[1]TDSheet!$A:$AG,33,0)</f>
        <v>0.80399999999999994</v>
      </c>
      <c r="AH101" s="13">
        <v>0</v>
      </c>
      <c r="AI101" s="13" t="str">
        <f>VLOOKUP(A:A,[1]TDSheet!$A:$AI,35,0)</f>
        <v>вывод2712</v>
      </c>
      <c r="AJ101" s="13">
        <f t="shared" si="12"/>
        <v>0</v>
      </c>
      <c r="AK101" s="13"/>
      <c r="AL101" s="13"/>
    </row>
    <row r="102" spans="1:38" s="1" customFormat="1" ht="21.95" customHeight="1" outlineLevel="1" x14ac:dyDescent="0.2">
      <c r="A102" s="7" t="s">
        <v>106</v>
      </c>
      <c r="B102" s="7" t="s">
        <v>8</v>
      </c>
      <c r="C102" s="8">
        <v>136.89599999999999</v>
      </c>
      <c r="D102" s="8">
        <v>101.521</v>
      </c>
      <c r="E102" s="8">
        <v>168.18799999999999</v>
      </c>
      <c r="F102" s="8">
        <v>66.926000000000002</v>
      </c>
      <c r="G102" s="1" t="str">
        <f>VLOOKUP(A:A,[1]TDSheet!$A:$G,7,0)</f>
        <v>г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164.76400000000001</v>
      </c>
      <c r="K102" s="13">
        <f t="shared" si="8"/>
        <v>3.4239999999999782</v>
      </c>
      <c r="L102" s="13">
        <f>VLOOKUP(A:A,[1]TDSheet!$A:$M,13,0)</f>
        <v>150</v>
      </c>
      <c r="M102" s="13">
        <f>VLOOKUP(A:A,[1]TDSheet!$A:$V,22,0)</f>
        <v>0</v>
      </c>
      <c r="N102" s="13">
        <f>VLOOKUP(A:A,[1]TDSheet!$A:$X,24,0)</f>
        <v>20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9"/>
        <v>33.637599999999999</v>
      </c>
      <c r="X102" s="15"/>
      <c r="Y102" s="16">
        <f t="shared" si="10"/>
        <v>7.0434870502057221</v>
      </c>
      <c r="Z102" s="13">
        <f t="shared" si="11"/>
        <v>1.9896187599590935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38.562400000000004</v>
      </c>
      <c r="AF102" s="13">
        <f>VLOOKUP(A:A,[1]TDSheet!$A:$AF,32,0)</f>
        <v>35.2836</v>
      </c>
      <c r="AG102" s="13">
        <f>VLOOKUP(A:A,[1]TDSheet!$A:$AG,33,0)</f>
        <v>37.064800000000005</v>
      </c>
      <c r="AH102" s="13">
        <f>VLOOKUP(A:A,[3]TDSheet!$A:$D,4,0)</f>
        <v>39.148000000000003</v>
      </c>
      <c r="AI102" s="13">
        <f>VLOOKUP(A:A,[1]TDSheet!$A:$AI,35,0)</f>
        <v>0</v>
      </c>
      <c r="AJ102" s="13">
        <f t="shared" si="12"/>
        <v>0</v>
      </c>
      <c r="AK102" s="13"/>
      <c r="AL102" s="13"/>
    </row>
    <row r="103" spans="1:38" s="1" customFormat="1" ht="11.1" customHeight="1" outlineLevel="1" x14ac:dyDescent="0.2">
      <c r="A103" s="7" t="s">
        <v>107</v>
      </c>
      <c r="B103" s="7" t="s">
        <v>12</v>
      </c>
      <c r="C103" s="8">
        <v>101</v>
      </c>
      <c r="D103" s="8">
        <v>73</v>
      </c>
      <c r="E103" s="8">
        <v>113</v>
      </c>
      <c r="F103" s="8">
        <v>58</v>
      </c>
      <c r="G103" s="1">
        <f>VLOOKUP(A:A,[1]TDSheet!$A:$G,7,0)</f>
        <v>0</v>
      </c>
      <c r="H103" s="1">
        <f>VLOOKUP(A:A,[1]TDSheet!$A:$H,8,0)</f>
        <v>0.5</v>
      </c>
      <c r="I103" s="1" t="e">
        <f>VLOOKUP(A:A,[1]TDSheet!$A:$I,9,0)</f>
        <v>#N/A</v>
      </c>
      <c r="J103" s="13">
        <f>VLOOKUP(A:A,[2]TDSheet!$A:$F,6,0)</f>
        <v>161</v>
      </c>
      <c r="K103" s="13">
        <f t="shared" si="8"/>
        <v>-48</v>
      </c>
      <c r="L103" s="13">
        <f>VLOOKUP(A:A,[1]TDSheet!$A:$M,13,0)</f>
        <v>80</v>
      </c>
      <c r="M103" s="13">
        <f>VLOOKUP(A:A,[1]TDSheet!$A:$V,22,0)</f>
        <v>20</v>
      </c>
      <c r="N103" s="13">
        <f>VLOOKUP(A:A,[1]TDSheet!$A:$X,24,0)</f>
        <v>20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9"/>
        <v>22.6</v>
      </c>
      <c r="X103" s="15"/>
      <c r="Y103" s="16">
        <f t="shared" si="10"/>
        <v>7.8761061946902649</v>
      </c>
      <c r="Z103" s="13">
        <f t="shared" si="11"/>
        <v>2.5663716814159292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27.4</v>
      </c>
      <c r="AF103" s="13">
        <f>VLOOKUP(A:A,[1]TDSheet!$A:$AF,32,0)</f>
        <v>23</v>
      </c>
      <c r="AG103" s="13">
        <f>VLOOKUP(A:A,[1]TDSheet!$A:$AG,33,0)</f>
        <v>25.4</v>
      </c>
      <c r="AH103" s="13">
        <f>VLOOKUP(A:A,[3]TDSheet!$A:$D,4,0)</f>
        <v>18</v>
      </c>
      <c r="AI103" s="13" t="e">
        <f>VLOOKUP(A:A,[1]TDSheet!$A:$AI,35,0)</f>
        <v>#N/A</v>
      </c>
      <c r="AJ103" s="13">
        <f t="shared" si="12"/>
        <v>0</v>
      </c>
      <c r="AK103" s="13"/>
      <c r="AL103" s="13"/>
    </row>
    <row r="104" spans="1:38" s="1" customFormat="1" ht="21.95" customHeight="1" outlineLevel="1" x14ac:dyDescent="0.2">
      <c r="A104" s="7" t="s">
        <v>108</v>
      </c>
      <c r="B104" s="7" t="s">
        <v>12</v>
      </c>
      <c r="C104" s="8">
        <v>24</v>
      </c>
      <c r="D104" s="8">
        <v>14</v>
      </c>
      <c r="E104" s="8">
        <v>12</v>
      </c>
      <c r="F104" s="8">
        <v>4</v>
      </c>
      <c r="G104" s="1">
        <f>VLOOKUP(A:A,[1]TDSheet!$A:$G,7,0)</f>
        <v>0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13</v>
      </c>
      <c r="K104" s="13">
        <f t="shared" si="8"/>
        <v>-1</v>
      </c>
      <c r="L104" s="13">
        <f>VLOOKUP(A:A,[1]TDSheet!$A:$M,13,0)</f>
        <v>0</v>
      </c>
      <c r="M104" s="13">
        <f>VLOOKUP(A:A,[1]TDSheet!$A:$V,22,0)</f>
        <v>10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9"/>
        <v>2.4</v>
      </c>
      <c r="X104" s="15"/>
      <c r="Y104" s="16">
        <f t="shared" si="10"/>
        <v>5.8333333333333339</v>
      </c>
      <c r="Z104" s="13">
        <f t="shared" si="11"/>
        <v>1.6666666666666667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1.4</v>
      </c>
      <c r="AF104" s="13">
        <f>VLOOKUP(A:A,[1]TDSheet!$A:$AF,32,0)</f>
        <v>1.2</v>
      </c>
      <c r="AG104" s="13">
        <f>VLOOKUP(A:A,[1]TDSheet!$A:$AG,33,0)</f>
        <v>1.4</v>
      </c>
      <c r="AH104" s="13">
        <f>VLOOKUP(A:A,[3]TDSheet!$A:$D,4,0)</f>
        <v>3</v>
      </c>
      <c r="AI104" s="13" t="str">
        <f>VLOOKUP(A:A,[1]TDSheet!$A:$AI,35,0)</f>
        <v>увел</v>
      </c>
      <c r="AJ104" s="13">
        <f t="shared" si="12"/>
        <v>0</v>
      </c>
      <c r="AK104" s="13"/>
      <c r="AL104" s="13"/>
    </row>
    <row r="105" spans="1:38" s="1" customFormat="1" ht="11.1" customHeight="1" outlineLevel="1" x14ac:dyDescent="0.2">
      <c r="A105" s="7" t="s">
        <v>109</v>
      </c>
      <c r="B105" s="7" t="s">
        <v>12</v>
      </c>
      <c r="C105" s="8">
        <v>62</v>
      </c>
      <c r="D105" s="8">
        <v>69</v>
      </c>
      <c r="E105" s="8">
        <v>86</v>
      </c>
      <c r="F105" s="8">
        <v>42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96</v>
      </c>
      <c r="K105" s="13">
        <f t="shared" si="8"/>
        <v>-10</v>
      </c>
      <c r="L105" s="13">
        <f>VLOOKUP(A:A,[1]TDSheet!$A:$M,13,0)</f>
        <v>60</v>
      </c>
      <c r="M105" s="13">
        <f>VLOOKUP(A:A,[1]TDSheet!$A:$V,22,0)</f>
        <v>20</v>
      </c>
      <c r="N105" s="13">
        <f>VLOOKUP(A:A,[1]TDSheet!$A:$X,24,0)</f>
        <v>20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9"/>
        <v>17.2</v>
      </c>
      <c r="X105" s="15"/>
      <c r="Y105" s="16">
        <f t="shared" si="10"/>
        <v>8.2558139534883725</v>
      </c>
      <c r="Z105" s="13">
        <f t="shared" si="11"/>
        <v>2.441860465116279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8.6</v>
      </c>
      <c r="AF105" s="13">
        <f>VLOOKUP(A:A,[1]TDSheet!$A:$AF,32,0)</f>
        <v>7.8</v>
      </c>
      <c r="AG105" s="13">
        <f>VLOOKUP(A:A,[1]TDSheet!$A:$AG,33,0)</f>
        <v>17</v>
      </c>
      <c r="AH105" s="13">
        <f>VLOOKUP(A:A,[3]TDSheet!$A:$D,4,0)</f>
        <v>8</v>
      </c>
      <c r="AI105" s="13" t="str">
        <f>VLOOKUP(A:A,[1]TDSheet!$A:$AI,35,0)</f>
        <v>Паша пз</v>
      </c>
      <c r="AJ105" s="13">
        <f t="shared" si="12"/>
        <v>0</v>
      </c>
      <c r="AK105" s="13"/>
      <c r="AL105" s="13"/>
    </row>
    <row r="106" spans="1:38" s="1" customFormat="1" ht="11.1" customHeight="1" outlineLevel="1" x14ac:dyDescent="0.2">
      <c r="A106" s="7" t="s">
        <v>110</v>
      </c>
      <c r="B106" s="7" t="s">
        <v>12</v>
      </c>
      <c r="C106" s="8">
        <v>62</v>
      </c>
      <c r="D106" s="8">
        <v>213</v>
      </c>
      <c r="E106" s="8">
        <v>140</v>
      </c>
      <c r="F106" s="8">
        <v>127</v>
      </c>
      <c r="G106" s="1" t="str">
        <f>VLOOKUP(A:A,[1]TDSheet!$A:$G,7,0)</f>
        <v>н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189</v>
      </c>
      <c r="K106" s="13">
        <f t="shared" si="8"/>
        <v>-49</v>
      </c>
      <c r="L106" s="13">
        <f>VLOOKUP(A:A,[1]TDSheet!$A:$M,13,0)</f>
        <v>100</v>
      </c>
      <c r="M106" s="13">
        <f>VLOOKUP(A:A,[1]TDSheet!$A:$V,22,0)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9"/>
        <v>28</v>
      </c>
      <c r="X106" s="15"/>
      <c r="Y106" s="16">
        <f t="shared" si="10"/>
        <v>8.1071428571428577</v>
      </c>
      <c r="Z106" s="13">
        <f t="shared" si="11"/>
        <v>4.5357142857142856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15</v>
      </c>
      <c r="AF106" s="13">
        <f>VLOOKUP(A:A,[1]TDSheet!$A:$AF,32,0)</f>
        <v>20.6</v>
      </c>
      <c r="AG106" s="13">
        <f>VLOOKUP(A:A,[1]TDSheet!$A:$AG,33,0)</f>
        <v>37.799999999999997</v>
      </c>
      <c r="AH106" s="13">
        <f>VLOOKUP(A:A,[3]TDSheet!$A:$D,4,0)</f>
        <v>31</v>
      </c>
      <c r="AI106" s="13" t="str">
        <f>VLOOKUP(A:A,[1]TDSheet!$A:$AI,35,0)</f>
        <v>Паша пз</v>
      </c>
      <c r="AJ106" s="13">
        <f t="shared" si="12"/>
        <v>0</v>
      </c>
      <c r="AK106" s="13"/>
      <c r="AL106" s="13"/>
    </row>
    <row r="107" spans="1:38" s="1" customFormat="1" ht="11.1" customHeight="1" outlineLevel="1" x14ac:dyDescent="0.2">
      <c r="A107" s="7" t="s">
        <v>111</v>
      </c>
      <c r="B107" s="7" t="s">
        <v>12</v>
      </c>
      <c r="C107" s="8">
        <v>44</v>
      </c>
      <c r="D107" s="8">
        <v>217</v>
      </c>
      <c r="E107" s="8">
        <v>130</v>
      </c>
      <c r="F107" s="8">
        <v>123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169</v>
      </c>
      <c r="K107" s="13">
        <f t="shared" si="8"/>
        <v>-39</v>
      </c>
      <c r="L107" s="13">
        <f>VLOOKUP(A:A,[1]TDSheet!$A:$M,13,0)</f>
        <v>100</v>
      </c>
      <c r="M107" s="13">
        <f>VLOOKUP(A:A,[1]TDSheet!$A:$V,22,0)</f>
        <v>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9"/>
        <v>26</v>
      </c>
      <c r="X107" s="15"/>
      <c r="Y107" s="16">
        <f t="shared" si="10"/>
        <v>8.5769230769230766</v>
      </c>
      <c r="Z107" s="13">
        <f t="shared" si="11"/>
        <v>4.7307692307692308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15.8</v>
      </c>
      <c r="AF107" s="13">
        <f>VLOOKUP(A:A,[1]TDSheet!$A:$AF,32,0)</f>
        <v>18.2</v>
      </c>
      <c r="AG107" s="13">
        <f>VLOOKUP(A:A,[1]TDSheet!$A:$AG,33,0)</f>
        <v>37</v>
      </c>
      <c r="AH107" s="13">
        <f>VLOOKUP(A:A,[3]TDSheet!$A:$D,4,0)</f>
        <v>32</v>
      </c>
      <c r="AI107" s="13" t="str">
        <f>VLOOKUP(A:A,[1]TDSheet!$A:$AI,35,0)</f>
        <v>Паша пз</v>
      </c>
      <c r="AJ107" s="13">
        <f t="shared" si="12"/>
        <v>0</v>
      </c>
      <c r="AK107" s="13"/>
      <c r="AL107" s="13"/>
    </row>
    <row r="108" spans="1:38" s="1" customFormat="1" ht="21.95" customHeight="1" outlineLevel="1" x14ac:dyDescent="0.2">
      <c r="A108" s="7" t="s">
        <v>112</v>
      </c>
      <c r="B108" s="7" t="s">
        <v>12</v>
      </c>
      <c r="C108" s="8">
        <v>367</v>
      </c>
      <c r="D108" s="8">
        <v>765</v>
      </c>
      <c r="E108" s="8">
        <v>670</v>
      </c>
      <c r="F108" s="8">
        <v>434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703</v>
      </c>
      <c r="K108" s="13">
        <f t="shared" si="8"/>
        <v>-33</v>
      </c>
      <c r="L108" s="13">
        <f>VLOOKUP(A:A,[1]TDSheet!$A:$M,13,0)</f>
        <v>260</v>
      </c>
      <c r="M108" s="13">
        <f>VLOOKUP(A:A,[1]TDSheet!$A:$V,22,0)</f>
        <v>60</v>
      </c>
      <c r="N108" s="13">
        <f>VLOOKUP(A:A,[1]TDSheet!$A:$X,24,0)</f>
        <v>130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9"/>
        <v>134</v>
      </c>
      <c r="X108" s="15">
        <v>120</v>
      </c>
      <c r="Y108" s="16">
        <f t="shared" si="10"/>
        <v>7.4925373134328357</v>
      </c>
      <c r="Z108" s="13">
        <f t="shared" si="11"/>
        <v>3.2388059701492535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161.80000000000001</v>
      </c>
      <c r="AF108" s="13">
        <f>VLOOKUP(A:A,[1]TDSheet!$A:$AF,32,0)</f>
        <v>129.80000000000001</v>
      </c>
      <c r="AG108" s="13">
        <f>VLOOKUP(A:A,[1]TDSheet!$A:$AG,33,0)</f>
        <v>145.19999999999999</v>
      </c>
      <c r="AH108" s="13">
        <f>VLOOKUP(A:A,[3]TDSheet!$A:$D,4,0)</f>
        <v>158</v>
      </c>
      <c r="AI108" s="13" t="e">
        <f>VLOOKUP(A:A,[1]TDSheet!$A:$AI,35,0)</f>
        <v>#N/A</v>
      </c>
      <c r="AJ108" s="13">
        <f t="shared" si="12"/>
        <v>36</v>
      </c>
      <c r="AK108" s="13"/>
      <c r="AL108" s="13"/>
    </row>
    <row r="109" spans="1:38" s="1" customFormat="1" ht="11.1" customHeight="1" outlineLevel="1" x14ac:dyDescent="0.2">
      <c r="A109" s="7" t="s">
        <v>113</v>
      </c>
      <c r="B109" s="7" t="s">
        <v>12</v>
      </c>
      <c r="C109" s="8">
        <v>263</v>
      </c>
      <c r="D109" s="8">
        <v>398</v>
      </c>
      <c r="E109" s="8">
        <v>417</v>
      </c>
      <c r="F109" s="8">
        <v>224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436</v>
      </c>
      <c r="K109" s="13">
        <f t="shared" si="8"/>
        <v>-19</v>
      </c>
      <c r="L109" s="13">
        <f>VLOOKUP(A:A,[1]TDSheet!$A:$M,13,0)</f>
        <v>160</v>
      </c>
      <c r="M109" s="13">
        <f>VLOOKUP(A:A,[1]TDSheet!$A:$V,22,0)</f>
        <v>60</v>
      </c>
      <c r="N109" s="13">
        <f>VLOOKUP(A:A,[1]TDSheet!$A:$X,24,0)</f>
        <v>80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9"/>
        <v>83.4</v>
      </c>
      <c r="X109" s="15">
        <v>100</v>
      </c>
      <c r="Y109" s="16">
        <f t="shared" si="10"/>
        <v>7.4820143884892083</v>
      </c>
      <c r="Z109" s="13">
        <f t="shared" si="11"/>
        <v>2.6858513189448439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99.2</v>
      </c>
      <c r="AF109" s="13">
        <f>VLOOKUP(A:A,[1]TDSheet!$A:$AF,32,0)</f>
        <v>82.2</v>
      </c>
      <c r="AG109" s="13">
        <f>VLOOKUP(A:A,[1]TDSheet!$A:$AG,33,0)</f>
        <v>84.6</v>
      </c>
      <c r="AH109" s="13">
        <f>VLOOKUP(A:A,[3]TDSheet!$A:$D,4,0)</f>
        <v>102</v>
      </c>
      <c r="AI109" s="13" t="e">
        <f>VLOOKUP(A:A,[1]TDSheet!$A:$AI,35,0)</f>
        <v>#N/A</v>
      </c>
      <c r="AJ109" s="13">
        <f t="shared" si="12"/>
        <v>30</v>
      </c>
      <c r="AK109" s="13"/>
      <c r="AL109" s="13"/>
    </row>
    <row r="110" spans="1:38" s="1" customFormat="1" ht="11.1" customHeight="1" outlineLevel="1" x14ac:dyDescent="0.2">
      <c r="A110" s="7" t="s">
        <v>114</v>
      </c>
      <c r="B110" s="7" t="s">
        <v>12</v>
      </c>
      <c r="C110" s="8">
        <v>292</v>
      </c>
      <c r="D110" s="8">
        <v>438</v>
      </c>
      <c r="E110" s="8">
        <v>461</v>
      </c>
      <c r="F110" s="8">
        <v>244</v>
      </c>
      <c r="G110" s="1" t="str">
        <f>VLOOKUP(A:A,[1]TDSheet!$A:$G,7,0)</f>
        <v>нов041,</v>
      </c>
      <c r="H110" s="1">
        <f>VLOOKUP(A:A,[1]TDSheet!$A:$H,8,0)</f>
        <v>0.3</v>
      </c>
      <c r="I110" s="1" t="e">
        <f>VLOOKUP(A:A,[1]TDSheet!$A:$I,9,0)</f>
        <v>#N/A</v>
      </c>
      <c r="J110" s="13">
        <f>VLOOKUP(A:A,[2]TDSheet!$A:$F,6,0)</f>
        <v>504</v>
      </c>
      <c r="K110" s="13">
        <f t="shared" si="8"/>
        <v>-43</v>
      </c>
      <c r="L110" s="13">
        <f>VLOOKUP(A:A,[1]TDSheet!$A:$M,13,0)</f>
        <v>160</v>
      </c>
      <c r="M110" s="13">
        <f>VLOOKUP(A:A,[1]TDSheet!$A:$V,22,0)</f>
        <v>50</v>
      </c>
      <c r="N110" s="13">
        <f>VLOOKUP(A:A,[1]TDSheet!$A:$X,24,0)</f>
        <v>80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9"/>
        <v>92.2</v>
      </c>
      <c r="X110" s="15">
        <v>150</v>
      </c>
      <c r="Y110" s="16">
        <f t="shared" si="10"/>
        <v>7.4186550976138825</v>
      </c>
      <c r="Z110" s="13">
        <f t="shared" si="11"/>
        <v>2.6464208242950109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125.6</v>
      </c>
      <c r="AF110" s="13">
        <f>VLOOKUP(A:A,[1]TDSheet!$A:$AF,32,0)</f>
        <v>92.6</v>
      </c>
      <c r="AG110" s="13">
        <f>VLOOKUP(A:A,[1]TDSheet!$A:$AG,33,0)</f>
        <v>92.2</v>
      </c>
      <c r="AH110" s="13">
        <f>VLOOKUP(A:A,[3]TDSheet!$A:$D,4,0)</f>
        <v>133</v>
      </c>
      <c r="AI110" s="13" t="e">
        <f>VLOOKUP(A:A,[1]TDSheet!$A:$AI,35,0)</f>
        <v>#N/A</v>
      </c>
      <c r="AJ110" s="13">
        <f t="shared" si="12"/>
        <v>45</v>
      </c>
      <c r="AK110" s="13"/>
      <c r="AL110" s="13"/>
    </row>
    <row r="111" spans="1:38" s="1" customFormat="1" ht="11.1" customHeight="1" outlineLevel="1" x14ac:dyDescent="0.2">
      <c r="A111" s="7" t="s">
        <v>115</v>
      </c>
      <c r="B111" s="7" t="s">
        <v>12</v>
      </c>
      <c r="C111" s="8">
        <v>194</v>
      </c>
      <c r="D111" s="8">
        <v>349</v>
      </c>
      <c r="E111" s="8">
        <v>335</v>
      </c>
      <c r="F111" s="8">
        <v>191</v>
      </c>
      <c r="G111" s="1" t="str">
        <f>VLOOKUP(A:A,[1]TDSheet!$A:$G,7,0)</f>
        <v>нов041,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358</v>
      </c>
      <c r="K111" s="13">
        <f t="shared" si="8"/>
        <v>-23</v>
      </c>
      <c r="L111" s="13">
        <f>VLOOKUP(A:A,[1]TDSheet!$A:$M,13,0)</f>
        <v>160</v>
      </c>
      <c r="M111" s="13">
        <f>VLOOKUP(A:A,[1]TDSheet!$A:$V,22,0)</f>
        <v>0</v>
      </c>
      <c r="N111" s="13">
        <f>VLOOKUP(A:A,[1]TDSheet!$A:$X,24,0)</f>
        <v>70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9"/>
        <v>67</v>
      </c>
      <c r="X111" s="15">
        <v>80</v>
      </c>
      <c r="Y111" s="16">
        <f t="shared" si="10"/>
        <v>7.4776119402985071</v>
      </c>
      <c r="Z111" s="13">
        <f t="shared" si="11"/>
        <v>2.8507462686567164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81</v>
      </c>
      <c r="AF111" s="13">
        <f>VLOOKUP(A:A,[1]TDSheet!$A:$AF,32,0)</f>
        <v>67.2</v>
      </c>
      <c r="AG111" s="13">
        <f>VLOOKUP(A:A,[1]TDSheet!$A:$AG,33,0)</f>
        <v>71.400000000000006</v>
      </c>
      <c r="AH111" s="13">
        <f>VLOOKUP(A:A,[3]TDSheet!$A:$D,4,0)</f>
        <v>80</v>
      </c>
      <c r="AI111" s="13" t="e">
        <f>VLOOKUP(A:A,[1]TDSheet!$A:$AI,35,0)</f>
        <v>#N/A</v>
      </c>
      <c r="AJ111" s="13">
        <f t="shared" si="12"/>
        <v>24</v>
      </c>
      <c r="AK111" s="13"/>
      <c r="AL111" s="13"/>
    </row>
    <row r="112" spans="1:38" s="1" customFormat="1" ht="21.95" customHeight="1" outlineLevel="1" x14ac:dyDescent="0.2">
      <c r="A112" s="7" t="s">
        <v>116</v>
      </c>
      <c r="B112" s="7" t="s">
        <v>8</v>
      </c>
      <c r="C112" s="8">
        <v>92.635000000000005</v>
      </c>
      <c r="D112" s="8">
        <v>1.38</v>
      </c>
      <c r="E112" s="8">
        <v>46.222999999999999</v>
      </c>
      <c r="F112" s="8">
        <v>46.411999999999999</v>
      </c>
      <c r="G112" s="1" t="str">
        <f>VLOOKUP(A:A,[1]TDSheet!$A:$G,7,0)</f>
        <v>нов041,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46.902999999999999</v>
      </c>
      <c r="K112" s="13">
        <f t="shared" si="8"/>
        <v>-0.67999999999999972</v>
      </c>
      <c r="L112" s="13">
        <f>VLOOKUP(A:A,[1]TDSheet!$A:$M,13,0)</f>
        <v>0</v>
      </c>
      <c r="M112" s="13">
        <f>VLOOKUP(A:A,[1]TDSheet!$A:$V,22,0)</f>
        <v>20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9"/>
        <v>9.2446000000000002</v>
      </c>
      <c r="X112" s="15"/>
      <c r="Y112" s="16">
        <f t="shared" si="10"/>
        <v>7.1838695021958774</v>
      </c>
      <c r="Z112" s="13">
        <f t="shared" si="11"/>
        <v>5.0204443675226615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9.3007999999999988</v>
      </c>
      <c r="AF112" s="13">
        <f>VLOOKUP(A:A,[1]TDSheet!$A:$AF,32,0)</f>
        <v>3.8639999999999999</v>
      </c>
      <c r="AG112" s="13">
        <f>VLOOKUP(A:A,[1]TDSheet!$A:$AG,33,0)</f>
        <v>8.5560000000000009</v>
      </c>
      <c r="AH112" s="13">
        <f>VLOOKUP(A:A,[3]TDSheet!$A:$D,4,0)</f>
        <v>6.44</v>
      </c>
      <c r="AI112" s="13">
        <f>VLOOKUP(A:A,[1]TDSheet!$A:$AI,35,0)</f>
        <v>0</v>
      </c>
      <c r="AJ112" s="13">
        <f t="shared" si="12"/>
        <v>0</v>
      </c>
      <c r="AK112" s="13"/>
      <c r="AL112" s="13"/>
    </row>
    <row r="113" spans="1:38" s="1" customFormat="1" ht="11.1" customHeight="1" outlineLevel="1" x14ac:dyDescent="0.2">
      <c r="A113" s="7" t="s">
        <v>117</v>
      </c>
      <c r="B113" s="7" t="s">
        <v>8</v>
      </c>
      <c r="C113" s="8">
        <v>3.9769999999999999</v>
      </c>
      <c r="D113" s="8"/>
      <c r="E113" s="8">
        <v>0</v>
      </c>
      <c r="F113" s="8">
        <v>3.9769999999999999</v>
      </c>
      <c r="G113" s="1" t="str">
        <f>VLOOKUP(A:A,[1]TDSheet!$A:$G,7,0)</f>
        <v>выв2712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2.6</v>
      </c>
      <c r="K113" s="13">
        <f t="shared" si="8"/>
        <v>-2.6</v>
      </c>
      <c r="L113" s="13">
        <f>VLOOKUP(A:A,[1]TDSheet!$A:$M,13,0)</f>
        <v>0</v>
      </c>
      <c r="M113" s="13">
        <f>VLOOKUP(A:A,[1]TDSheet!$A:$V,22,0)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9"/>
        <v>0</v>
      </c>
      <c r="X113" s="15"/>
      <c r="Y113" s="16" t="e">
        <f t="shared" si="10"/>
        <v>#DIV/0!</v>
      </c>
      <c r="Z113" s="13" t="e">
        <f t="shared" si="11"/>
        <v>#DIV/0!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0</v>
      </c>
      <c r="AH113" s="13">
        <v>0</v>
      </c>
      <c r="AI113" s="13" t="str">
        <f>VLOOKUP(A:A,[1]TDSheet!$A:$AI,35,0)</f>
        <v>вывод2712</v>
      </c>
      <c r="AJ113" s="13">
        <f t="shared" si="12"/>
        <v>0</v>
      </c>
      <c r="AK113" s="13"/>
      <c r="AL113" s="13"/>
    </row>
    <row r="114" spans="1:38" s="1" customFormat="1" ht="21.95" customHeight="1" outlineLevel="1" x14ac:dyDescent="0.2">
      <c r="A114" s="7" t="s">
        <v>118</v>
      </c>
      <c r="B114" s="7" t="s">
        <v>12</v>
      </c>
      <c r="C114" s="8">
        <v>343</v>
      </c>
      <c r="D114" s="8">
        <v>476</v>
      </c>
      <c r="E114" s="8">
        <v>549</v>
      </c>
      <c r="F114" s="8">
        <v>240</v>
      </c>
      <c r="G114" s="1" t="str">
        <f>VLOOKUP(A:A,[1]TDSheet!$A:$G,7,0)</f>
        <v>нов23,10,</v>
      </c>
      <c r="H114" s="1">
        <f>VLOOKUP(A:A,[1]TDSheet!$A:$H,8,0)</f>
        <v>0.28000000000000003</v>
      </c>
      <c r="I114" s="1" t="e">
        <f>VLOOKUP(A:A,[1]TDSheet!$A:$I,9,0)</f>
        <v>#N/A</v>
      </c>
      <c r="J114" s="13">
        <f>VLOOKUP(A:A,[2]TDSheet!$A:$F,6,0)</f>
        <v>669</v>
      </c>
      <c r="K114" s="13">
        <f t="shared" si="8"/>
        <v>-120</v>
      </c>
      <c r="L114" s="13">
        <f>VLOOKUP(A:A,[1]TDSheet!$A:$M,13,0)</f>
        <v>400</v>
      </c>
      <c r="M114" s="13">
        <f>VLOOKUP(A:A,[1]TDSheet!$A:$V,22,0)</f>
        <v>0</v>
      </c>
      <c r="N114" s="13">
        <f>VLOOKUP(A:A,[1]TDSheet!$A:$X,24,0)</f>
        <v>100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9"/>
        <v>109.8</v>
      </c>
      <c r="X114" s="15">
        <v>100</v>
      </c>
      <c r="Y114" s="16">
        <f t="shared" si="10"/>
        <v>7.6502732240437163</v>
      </c>
      <c r="Z114" s="13">
        <f t="shared" si="11"/>
        <v>2.1857923497267762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109.8</v>
      </c>
      <c r="AF114" s="13">
        <f>VLOOKUP(A:A,[1]TDSheet!$A:$AF,32,0)</f>
        <v>107.2</v>
      </c>
      <c r="AG114" s="13">
        <f>VLOOKUP(A:A,[1]TDSheet!$A:$AG,33,0)</f>
        <v>115</v>
      </c>
      <c r="AH114" s="13">
        <f>VLOOKUP(A:A,[3]TDSheet!$A:$D,4,0)</f>
        <v>125</v>
      </c>
      <c r="AI114" s="13">
        <f>VLOOKUP(A:A,[1]TDSheet!$A:$AI,35,0)</f>
        <v>0</v>
      </c>
      <c r="AJ114" s="13">
        <f t="shared" si="12"/>
        <v>28.000000000000004</v>
      </c>
      <c r="AK114" s="13"/>
      <c r="AL114" s="13"/>
    </row>
    <row r="115" spans="1:38" s="1" customFormat="1" ht="11.1" customHeight="1" outlineLevel="1" x14ac:dyDescent="0.2">
      <c r="A115" s="7" t="s">
        <v>119</v>
      </c>
      <c r="B115" s="7" t="s">
        <v>12</v>
      </c>
      <c r="C115" s="8">
        <v>40</v>
      </c>
      <c r="D115" s="8">
        <v>1</v>
      </c>
      <c r="E115" s="8">
        <v>17</v>
      </c>
      <c r="F115" s="8">
        <v>23</v>
      </c>
      <c r="G115" s="1" t="str">
        <f>VLOOKUP(A:A,[1]TDSheet!$A:$G,7,0)</f>
        <v>нов 06,11,</v>
      </c>
      <c r="H115" s="1">
        <f>VLOOKUP(A:A,[1]TDSheet!$A:$H,8,0)</f>
        <v>0.33</v>
      </c>
      <c r="I115" s="1" t="e">
        <f>VLOOKUP(A:A,[1]TDSheet!$A:$I,9,0)</f>
        <v>#N/A</v>
      </c>
      <c r="J115" s="13">
        <f>VLOOKUP(A:A,[2]TDSheet!$A:$F,6,0)</f>
        <v>22</v>
      </c>
      <c r="K115" s="13">
        <f t="shared" si="8"/>
        <v>-5</v>
      </c>
      <c r="L115" s="13">
        <f>VLOOKUP(A:A,[1]TDSheet!$A:$M,13,0)</f>
        <v>0</v>
      </c>
      <c r="M115" s="13">
        <f>VLOOKUP(A:A,[1]TDSheet!$A:$V,22,0)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9"/>
        <v>3.4</v>
      </c>
      <c r="X115" s="15"/>
      <c r="Y115" s="16">
        <f t="shared" si="10"/>
        <v>6.7647058823529411</v>
      </c>
      <c r="Z115" s="13">
        <f t="shared" si="11"/>
        <v>6.7647058823529411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3.8</v>
      </c>
      <c r="AF115" s="13">
        <f>VLOOKUP(A:A,[1]TDSheet!$A:$AF,32,0)</f>
        <v>3</v>
      </c>
      <c r="AG115" s="13">
        <f>VLOOKUP(A:A,[1]TDSheet!$A:$AG,33,0)</f>
        <v>2.6</v>
      </c>
      <c r="AH115" s="13">
        <f>VLOOKUP(A:A,[3]TDSheet!$A:$D,4,0)</f>
        <v>2</v>
      </c>
      <c r="AI115" s="13" t="str">
        <f>VLOOKUP(A:A,[1]TDSheet!$A:$AI,35,0)</f>
        <v>увел</v>
      </c>
      <c r="AJ115" s="13">
        <f t="shared" si="12"/>
        <v>0</v>
      </c>
      <c r="AK115" s="13"/>
      <c r="AL115" s="13"/>
    </row>
    <row r="116" spans="1:38" s="1" customFormat="1" ht="21.95" customHeight="1" outlineLevel="1" x14ac:dyDescent="0.2">
      <c r="A116" s="7" t="s">
        <v>123</v>
      </c>
      <c r="B116" s="7" t="s">
        <v>8</v>
      </c>
      <c r="C116" s="8">
        <v>119.908</v>
      </c>
      <c r="D116" s="8">
        <v>32.595999999999997</v>
      </c>
      <c r="E116" s="8">
        <v>56.905000000000001</v>
      </c>
      <c r="F116" s="8">
        <v>74.091999999999999</v>
      </c>
      <c r="G116" s="1" t="str">
        <f>VLOOKUP(A:A,[1]TDSheet!$A:$G,7,0)</f>
        <v>н0801,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58.353999999999999</v>
      </c>
      <c r="K116" s="13">
        <f t="shared" si="8"/>
        <v>-1.4489999999999981</v>
      </c>
      <c r="L116" s="13">
        <f>VLOOKUP(A:A,[1]TDSheet!$A:$M,13,0)</f>
        <v>20</v>
      </c>
      <c r="M116" s="13">
        <f>VLOOKUP(A:A,[1]TDSheet!$A:$V,22,0)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9"/>
        <v>11.381</v>
      </c>
      <c r="X116" s="15"/>
      <c r="Y116" s="16">
        <f t="shared" si="10"/>
        <v>8.2674633160530711</v>
      </c>
      <c r="Z116" s="13">
        <f t="shared" si="11"/>
        <v>6.5101484931025393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0</v>
      </c>
      <c r="AF116" s="13">
        <f>VLOOKUP(A:A,[1]TDSheet!$A:$AF,32,0)</f>
        <v>5.984</v>
      </c>
      <c r="AG116" s="13">
        <f>VLOOKUP(A:A,[1]TDSheet!$A:$AG,33,0)</f>
        <v>21.7196</v>
      </c>
      <c r="AH116" s="13">
        <f>VLOOKUP(A:A,[3]TDSheet!$A:$D,4,0)</f>
        <v>10.855</v>
      </c>
      <c r="AI116" s="13" t="str">
        <f>VLOOKUP(A:A,[1]TDSheet!$A:$AI,35,0)</f>
        <v>увел</v>
      </c>
      <c r="AJ116" s="13">
        <f t="shared" si="12"/>
        <v>0</v>
      </c>
      <c r="AK116" s="13"/>
      <c r="AL116" s="13"/>
    </row>
    <row r="117" spans="1:38" s="1" customFormat="1" ht="11.1" customHeight="1" outlineLevel="1" x14ac:dyDescent="0.2">
      <c r="A117" s="7" t="s">
        <v>124</v>
      </c>
      <c r="B117" s="7" t="s">
        <v>8</v>
      </c>
      <c r="C117" s="8">
        <v>142.61099999999999</v>
      </c>
      <c r="D117" s="8">
        <v>4.3899999999999997</v>
      </c>
      <c r="E117" s="8">
        <v>58.722999999999999</v>
      </c>
      <c r="F117" s="8">
        <v>88.278000000000006</v>
      </c>
      <c r="G117" s="1" t="str">
        <f>VLOOKUP(A:A,[1]TDSheet!$A:$G,7,0)</f>
        <v>н03,01,</v>
      </c>
      <c r="H117" s="1">
        <f>VLOOKUP(A:A,[1]TDSheet!$A:$H,8,0)</f>
        <v>1</v>
      </c>
      <c r="I117" s="1" t="e">
        <f>VLOOKUP(A:A,[1]TDSheet!$A:$I,9,0)</f>
        <v>#N/A</v>
      </c>
      <c r="J117" s="13">
        <f>VLOOKUP(A:A,[2]TDSheet!$A:$F,6,0)</f>
        <v>61.802</v>
      </c>
      <c r="K117" s="13">
        <f t="shared" si="8"/>
        <v>-3.0790000000000006</v>
      </c>
      <c r="L117" s="13">
        <f>VLOOKUP(A:A,[1]TDSheet!$A:$M,13,0)</f>
        <v>0</v>
      </c>
      <c r="M117" s="13">
        <f>VLOOKUP(A:A,[1]TDSheet!$A:$V,22,0)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9"/>
        <v>11.7446</v>
      </c>
      <c r="X117" s="15"/>
      <c r="Y117" s="16">
        <f t="shared" si="10"/>
        <v>7.5164756568976383</v>
      </c>
      <c r="Z117" s="13">
        <f t="shared" si="11"/>
        <v>7.5164756568976383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17.958000000000002</v>
      </c>
      <c r="AF117" s="13">
        <f>VLOOKUP(A:A,[1]TDSheet!$A:$AF,32,0)</f>
        <v>14.8704</v>
      </c>
      <c r="AG117" s="13">
        <f>VLOOKUP(A:A,[1]TDSheet!$A:$AG,33,0)</f>
        <v>11.198</v>
      </c>
      <c r="AH117" s="13">
        <f>VLOOKUP(A:A,[3]TDSheet!$A:$D,4,0)</f>
        <v>23.992999999999999</v>
      </c>
      <c r="AI117" s="13" t="str">
        <f>VLOOKUP(A:A,[1]TDSheet!$A:$AI,35,0)</f>
        <v>увел</v>
      </c>
      <c r="AJ117" s="13">
        <f t="shared" si="12"/>
        <v>0</v>
      </c>
      <c r="AK117" s="13"/>
      <c r="AL117" s="13"/>
    </row>
    <row r="118" spans="1:38" s="1" customFormat="1" ht="11.1" customHeight="1" outlineLevel="1" x14ac:dyDescent="0.2">
      <c r="A118" s="7" t="s">
        <v>125</v>
      </c>
      <c r="B118" s="7" t="s">
        <v>8</v>
      </c>
      <c r="C118" s="8">
        <v>90.504000000000005</v>
      </c>
      <c r="D118" s="8">
        <v>74.921999999999997</v>
      </c>
      <c r="E118" s="8">
        <v>71.858000000000004</v>
      </c>
      <c r="F118" s="8">
        <v>81.525999999999996</v>
      </c>
      <c r="G118" s="1" t="str">
        <f>VLOOKUP(A:A,[1]TDSheet!$A:$G,7,0)</f>
        <v>н03,01,</v>
      </c>
      <c r="H118" s="1">
        <f>VLOOKUP(A:A,[1]TDSheet!$A:$H,8,0)</f>
        <v>1</v>
      </c>
      <c r="I118" s="1" t="e">
        <f>VLOOKUP(A:A,[1]TDSheet!$A:$I,9,0)</f>
        <v>#N/A</v>
      </c>
      <c r="J118" s="13">
        <f>VLOOKUP(A:A,[2]TDSheet!$A:$F,6,0)</f>
        <v>80.150999999999996</v>
      </c>
      <c r="K118" s="13">
        <f t="shared" si="8"/>
        <v>-8.2929999999999922</v>
      </c>
      <c r="L118" s="13">
        <f>VLOOKUP(A:A,[1]TDSheet!$A:$M,13,0)</f>
        <v>0</v>
      </c>
      <c r="M118" s="13">
        <f>VLOOKUP(A:A,[1]TDSheet!$A:$V,22,0)</f>
        <v>0</v>
      </c>
      <c r="N118" s="13">
        <f>VLOOKUP(A:A,[1]TDSheet!$A:$X,24,0)</f>
        <v>20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9"/>
        <v>14.371600000000001</v>
      </c>
      <c r="X118" s="15"/>
      <c r="Y118" s="16">
        <f t="shared" si="10"/>
        <v>7.0643491330123291</v>
      </c>
      <c r="Z118" s="13">
        <f t="shared" si="11"/>
        <v>5.6727156336107321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18.075200000000002</v>
      </c>
      <c r="AF118" s="13">
        <f>VLOOKUP(A:A,[1]TDSheet!$A:$AF,32,0)</f>
        <v>19.842199999999998</v>
      </c>
      <c r="AG118" s="13">
        <f>VLOOKUP(A:A,[1]TDSheet!$A:$AG,33,0)</f>
        <v>9.6483999999999988</v>
      </c>
      <c r="AH118" s="13">
        <f>VLOOKUP(A:A,[3]TDSheet!$A:$D,4,0)</f>
        <v>13.286</v>
      </c>
      <c r="AI118" s="13" t="str">
        <f>VLOOKUP(A:A,[1]TDSheet!$A:$AI,35,0)</f>
        <v>увел</v>
      </c>
      <c r="AJ118" s="13">
        <f t="shared" si="12"/>
        <v>0</v>
      </c>
      <c r="AK118" s="13"/>
      <c r="AL118" s="13"/>
    </row>
    <row r="119" spans="1:38" s="1" customFormat="1" ht="11.1" customHeight="1" outlineLevel="1" x14ac:dyDescent="0.2">
      <c r="A119" s="7" t="s">
        <v>126</v>
      </c>
      <c r="B119" s="7" t="s">
        <v>8</v>
      </c>
      <c r="C119" s="8">
        <v>73.349000000000004</v>
      </c>
      <c r="D119" s="8">
        <v>4.452</v>
      </c>
      <c r="E119" s="8">
        <v>55.011000000000003</v>
      </c>
      <c r="F119" s="8">
        <v>22.062000000000001</v>
      </c>
      <c r="G119" s="1" t="str">
        <f>VLOOKUP(A:A,[1]TDSheet!$A:$G,7,0)</f>
        <v>н03,01,</v>
      </c>
      <c r="H119" s="1">
        <f>VLOOKUP(A:A,[1]TDSheet!$A:$H,8,0)</f>
        <v>1</v>
      </c>
      <c r="I119" s="1" t="e">
        <f>VLOOKUP(A:A,[1]TDSheet!$A:$I,9,0)</f>
        <v>#N/A</v>
      </c>
      <c r="J119" s="13">
        <f>VLOOKUP(A:A,[2]TDSheet!$A:$F,6,0)</f>
        <v>55.45</v>
      </c>
      <c r="K119" s="13">
        <f t="shared" si="8"/>
        <v>-0.43900000000000006</v>
      </c>
      <c r="L119" s="13">
        <f>VLOOKUP(A:A,[1]TDSheet!$A:$M,13,0)</f>
        <v>40</v>
      </c>
      <c r="M119" s="13">
        <f>VLOOKUP(A:A,[1]TDSheet!$A:$V,22,0)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9"/>
        <v>11.0022</v>
      </c>
      <c r="X119" s="15">
        <v>20</v>
      </c>
      <c r="Y119" s="16">
        <f t="shared" si="10"/>
        <v>7.4586900801657849</v>
      </c>
      <c r="Z119" s="13">
        <f t="shared" si="11"/>
        <v>2.005235316573049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13.9572</v>
      </c>
      <c r="AF119" s="13">
        <f>VLOOKUP(A:A,[1]TDSheet!$A:$AF,32,0)</f>
        <v>12.673999999999999</v>
      </c>
      <c r="AG119" s="13">
        <f>VLOOKUP(A:A,[1]TDSheet!$A:$AG,33,0)</f>
        <v>11.809999999999999</v>
      </c>
      <c r="AH119" s="13">
        <f>VLOOKUP(A:A,[3]TDSheet!$A:$D,4,0)</f>
        <v>20.329999999999998</v>
      </c>
      <c r="AI119" s="13">
        <f>VLOOKUP(A:A,[1]TDSheet!$A:$AI,35,0)</f>
        <v>0</v>
      </c>
      <c r="AJ119" s="13">
        <f t="shared" si="12"/>
        <v>20</v>
      </c>
      <c r="AK119" s="13"/>
      <c r="AL119" s="13"/>
    </row>
    <row r="120" spans="1:38" s="1" customFormat="1" ht="11.1" customHeight="1" outlineLevel="1" x14ac:dyDescent="0.2">
      <c r="A120" s="7" t="s">
        <v>120</v>
      </c>
      <c r="B120" s="7" t="s">
        <v>8</v>
      </c>
      <c r="C120" s="8">
        <v>598.49400000000003</v>
      </c>
      <c r="D120" s="8">
        <v>1129.9259999999999</v>
      </c>
      <c r="E120" s="18">
        <v>768.6</v>
      </c>
      <c r="F120" s="18">
        <v>837.38900000000001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795.45699999999999</v>
      </c>
      <c r="K120" s="13">
        <f t="shared" si="8"/>
        <v>-26.856999999999971</v>
      </c>
      <c r="L120" s="13">
        <f>VLOOKUP(A:A,[1]TDSheet!$A:$M,13,0)</f>
        <v>0</v>
      </c>
      <c r="M120" s="13">
        <f>VLOOKUP(A:A,[1]TDSheet!$A:$V,22,0)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3"/>
      <c r="W120" s="13">
        <f t="shared" si="9"/>
        <v>153.72</v>
      </c>
      <c r="X120" s="15"/>
      <c r="Y120" s="16">
        <f t="shared" si="10"/>
        <v>5.447495446265938</v>
      </c>
      <c r="Z120" s="13">
        <f t="shared" si="11"/>
        <v>5.447495446265938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151.96080000000001</v>
      </c>
      <c r="AF120" s="13">
        <f>VLOOKUP(A:A,[1]TDSheet!$A:$AF,32,0)</f>
        <v>142.50640000000001</v>
      </c>
      <c r="AG120" s="13">
        <f>VLOOKUP(A:A,[1]TDSheet!$A:$AG,33,0)</f>
        <v>155.50740000000002</v>
      </c>
      <c r="AH120" s="13">
        <f>VLOOKUP(A:A,[3]TDSheet!$A:$D,4,0)</f>
        <v>157.53200000000001</v>
      </c>
      <c r="AI120" s="13" t="e">
        <f>VLOOKUP(A:A,[1]TDSheet!$A:$AI,35,0)</f>
        <v>#N/A</v>
      </c>
      <c r="AJ120" s="13">
        <f t="shared" si="12"/>
        <v>0</v>
      </c>
      <c r="AK120" s="13"/>
      <c r="AL120" s="13"/>
    </row>
    <row r="121" spans="1:38" s="1" customFormat="1" ht="11.1" customHeight="1" outlineLevel="1" x14ac:dyDescent="0.2">
      <c r="A121" s="7" t="s">
        <v>127</v>
      </c>
      <c r="B121" s="7" t="s">
        <v>12</v>
      </c>
      <c r="C121" s="8">
        <v>93</v>
      </c>
      <c r="D121" s="8">
        <v>1031</v>
      </c>
      <c r="E121" s="18">
        <v>910</v>
      </c>
      <c r="F121" s="18">
        <v>198</v>
      </c>
      <c r="G121" s="1" t="str">
        <f>VLOOKUP(A:A,[1]TDSheet!$A:$G,7,0)</f>
        <v>ак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948</v>
      </c>
      <c r="K121" s="13">
        <f t="shared" si="8"/>
        <v>-38</v>
      </c>
      <c r="L121" s="13">
        <f>VLOOKUP(A:A,[1]TDSheet!$A:$M,13,0)</f>
        <v>0</v>
      </c>
      <c r="M121" s="13">
        <f>VLOOKUP(A:A,[1]TDSheet!$A:$V,22,0)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3"/>
      <c r="W121" s="13">
        <f t="shared" si="9"/>
        <v>182</v>
      </c>
      <c r="X121" s="15"/>
      <c r="Y121" s="16">
        <f t="shared" si="10"/>
        <v>1.0879120879120878</v>
      </c>
      <c r="Z121" s="13">
        <f t="shared" si="11"/>
        <v>1.0879120879120878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121.4</v>
      </c>
      <c r="AF121" s="13">
        <f>VLOOKUP(A:A,[1]TDSheet!$A:$AF,32,0)</f>
        <v>200.6</v>
      </c>
      <c r="AG121" s="13">
        <f>VLOOKUP(A:A,[1]TDSheet!$A:$AG,33,0)</f>
        <v>186.2</v>
      </c>
      <c r="AH121" s="13">
        <f>VLOOKUP(A:A,[3]TDSheet!$A:$D,4,0)</f>
        <v>189</v>
      </c>
      <c r="AI121" s="13" t="e">
        <f>VLOOKUP(A:A,[1]TDSheet!$A:$AI,35,0)</f>
        <v>#N/A</v>
      </c>
      <c r="AJ121" s="13">
        <f t="shared" si="12"/>
        <v>0</v>
      </c>
      <c r="AK121" s="13"/>
      <c r="AL121" s="13"/>
    </row>
    <row r="122" spans="1:38" s="1" customFormat="1" ht="21.95" customHeight="1" outlineLevel="1" x14ac:dyDescent="0.2">
      <c r="A122" s="7" t="s">
        <v>128</v>
      </c>
      <c r="B122" s="7" t="s">
        <v>12</v>
      </c>
      <c r="C122" s="8">
        <v>186</v>
      </c>
      <c r="D122" s="8">
        <v>634</v>
      </c>
      <c r="E122" s="18">
        <v>306</v>
      </c>
      <c r="F122" s="18">
        <v>385</v>
      </c>
      <c r="G122" s="1" t="str">
        <f>VLOOKUP(A:A,[1]TDSheet!$A:$G,7,0)</f>
        <v>оконч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315</v>
      </c>
      <c r="K122" s="13">
        <f t="shared" si="8"/>
        <v>-9</v>
      </c>
      <c r="L122" s="13">
        <f>VLOOKUP(A:A,[1]TDSheet!$A:$M,13,0)</f>
        <v>0</v>
      </c>
      <c r="M122" s="13">
        <f>VLOOKUP(A:A,[1]TDSheet!$A:$V,22,0)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3"/>
      <c r="W122" s="13">
        <f t="shared" si="9"/>
        <v>61.2</v>
      </c>
      <c r="X122" s="15"/>
      <c r="Y122" s="16">
        <f t="shared" si="10"/>
        <v>6.2908496732026142</v>
      </c>
      <c r="Z122" s="13">
        <f t="shared" si="11"/>
        <v>6.2908496732026142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35.200000000000003</v>
      </c>
      <c r="AF122" s="13">
        <f>VLOOKUP(A:A,[1]TDSheet!$A:$AF,32,0)</f>
        <v>77.599999999999994</v>
      </c>
      <c r="AG122" s="13">
        <f>VLOOKUP(A:A,[1]TDSheet!$A:$AG,33,0)</f>
        <v>60</v>
      </c>
      <c r="AH122" s="13">
        <f>VLOOKUP(A:A,[3]TDSheet!$A:$D,4,0)</f>
        <v>79</v>
      </c>
      <c r="AI122" s="13" t="e">
        <f>VLOOKUP(A:A,[1]TDSheet!$A:$AI,35,0)</f>
        <v>#N/A</v>
      </c>
      <c r="AJ122" s="13">
        <f t="shared" si="12"/>
        <v>0</v>
      </c>
      <c r="AK122" s="13"/>
      <c r="AL122" s="13"/>
    </row>
    <row r="123" spans="1:38" s="1" customFormat="1" ht="11.1" customHeight="1" outlineLevel="1" x14ac:dyDescent="0.2">
      <c r="A123" s="7" t="s">
        <v>129</v>
      </c>
      <c r="B123" s="7" t="s">
        <v>8</v>
      </c>
      <c r="C123" s="8">
        <v>-58.893000000000001</v>
      </c>
      <c r="D123" s="8">
        <v>331.68</v>
      </c>
      <c r="E123" s="18">
        <v>281.685</v>
      </c>
      <c r="F123" s="20">
        <v>-12.917999999999999</v>
      </c>
      <c r="G123" s="1" t="str">
        <f>VLOOKUP(A:A,[1]TDSheet!$A:$G,7,0)</f>
        <v>оконч</v>
      </c>
      <c r="H123" s="1">
        <f>VLOOKUP(A:A,[1]TDSheet!$A:$H,8,0)</f>
        <v>0</v>
      </c>
      <c r="I123" s="1" t="e">
        <f>VLOOKUP(A:A,[1]TDSheet!$A:$I,9,0)</f>
        <v>#N/A</v>
      </c>
      <c r="J123" s="13">
        <f>VLOOKUP(A:A,[2]TDSheet!$A:$F,6,0)</f>
        <v>286.41899999999998</v>
      </c>
      <c r="K123" s="13">
        <f t="shared" si="8"/>
        <v>-4.7339999999999804</v>
      </c>
      <c r="L123" s="13">
        <f>VLOOKUP(A:A,[1]TDSheet!$A:$M,13,0)</f>
        <v>0</v>
      </c>
      <c r="M123" s="13">
        <f>VLOOKUP(A:A,[1]TDSheet!$A:$V,22,0)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3"/>
      <c r="W123" s="13">
        <f t="shared" si="9"/>
        <v>56.337000000000003</v>
      </c>
      <c r="X123" s="15"/>
      <c r="Y123" s="16">
        <f t="shared" si="10"/>
        <v>-0.22929868470099576</v>
      </c>
      <c r="Z123" s="13">
        <f t="shared" si="11"/>
        <v>-0.22929868470099576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15.664199999999999</v>
      </c>
      <c r="AF123" s="13">
        <f>VLOOKUP(A:A,[1]TDSheet!$A:$AF,32,0)</f>
        <v>33.261800000000001</v>
      </c>
      <c r="AG123" s="13">
        <f>VLOOKUP(A:A,[1]TDSheet!$A:$AG,33,0)</f>
        <v>36.434600000000003</v>
      </c>
      <c r="AH123" s="13">
        <f>VLOOKUP(A:A,[3]TDSheet!$A:$D,4,0)</f>
        <v>34.93</v>
      </c>
      <c r="AI123" s="13" t="e">
        <f>VLOOKUP(A:A,[1]TDSheet!$A:$AI,35,0)</f>
        <v>#N/A</v>
      </c>
      <c r="AJ123" s="13">
        <f t="shared" si="12"/>
        <v>0</v>
      </c>
      <c r="AK123" s="13"/>
      <c r="AL123" s="13"/>
    </row>
    <row r="124" spans="1:38" s="1" customFormat="1" ht="11.1" customHeight="1" outlineLevel="1" x14ac:dyDescent="0.2">
      <c r="A124" s="7" t="s">
        <v>121</v>
      </c>
      <c r="B124" s="7" t="s">
        <v>8</v>
      </c>
      <c r="C124" s="8">
        <v>-1.355</v>
      </c>
      <c r="D124" s="8">
        <v>1.355</v>
      </c>
      <c r="E124" s="18">
        <v>1.355</v>
      </c>
      <c r="F124" s="20">
        <v>-1.355</v>
      </c>
      <c r="G124" s="21" t="s">
        <v>154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1.3</v>
      </c>
      <c r="K124" s="13">
        <f t="shared" si="8"/>
        <v>5.4999999999999938E-2</v>
      </c>
      <c r="L124" s="13">
        <f>VLOOKUP(A:A,[1]TDSheet!$A:$M,13,0)</f>
        <v>0</v>
      </c>
      <c r="M124" s="13">
        <f>VLOOKUP(A:A,[1]TDSheet!$A:$V,22,0)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3"/>
      <c r="V124" s="13"/>
      <c r="W124" s="13">
        <f t="shared" si="9"/>
        <v>0.27100000000000002</v>
      </c>
      <c r="X124" s="15"/>
      <c r="Y124" s="16">
        <f t="shared" si="10"/>
        <v>-5</v>
      </c>
      <c r="Z124" s="13">
        <f t="shared" si="11"/>
        <v>-5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0.81300000000000006</v>
      </c>
      <c r="AF124" s="13">
        <f>VLOOKUP(A:A,[1]TDSheet!$A:$AF,32,0)</f>
        <v>0</v>
      </c>
      <c r="AG124" s="13">
        <f>VLOOKUP(A:A,[1]TDSheet!$A:$AG,33,0)</f>
        <v>0</v>
      </c>
      <c r="AH124" s="13">
        <v>0</v>
      </c>
      <c r="AI124" s="13" t="e">
        <f>VLOOKUP(A:A,[1]TDSheet!$A:$AI,35,0)</f>
        <v>#N/A</v>
      </c>
      <c r="AJ124" s="13">
        <f t="shared" si="12"/>
        <v>0</v>
      </c>
      <c r="AK124" s="13"/>
      <c r="AL124" s="13"/>
    </row>
    <row r="125" spans="1:38" s="1" customFormat="1" ht="11.1" customHeight="1" outlineLevel="1" x14ac:dyDescent="0.2">
      <c r="A125" s="7" t="s">
        <v>130</v>
      </c>
      <c r="B125" s="7" t="s">
        <v>12</v>
      </c>
      <c r="C125" s="8">
        <v>373</v>
      </c>
      <c r="D125" s="8">
        <v>6</v>
      </c>
      <c r="E125" s="18">
        <v>220</v>
      </c>
      <c r="F125" s="18">
        <v>156</v>
      </c>
      <c r="G125" s="19" t="str">
        <f>VLOOKUP(A:A,[1]TDSheet!$A:$G,7,0)</f>
        <v>оконч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223</v>
      </c>
      <c r="K125" s="13">
        <f t="shared" si="8"/>
        <v>-3</v>
      </c>
      <c r="L125" s="13">
        <f>VLOOKUP(A:A,[1]TDSheet!$A:$M,13,0)</f>
        <v>0</v>
      </c>
      <c r="M125" s="13">
        <f>VLOOKUP(A:A,[1]TDSheet!$A:$V,22,0)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3"/>
      <c r="V125" s="13"/>
      <c r="W125" s="13">
        <f t="shared" si="9"/>
        <v>44</v>
      </c>
      <c r="X125" s="15"/>
      <c r="Y125" s="16">
        <f t="shared" si="10"/>
        <v>3.5454545454545454</v>
      </c>
      <c r="Z125" s="13">
        <f t="shared" si="11"/>
        <v>3.5454545454545454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28.8</v>
      </c>
      <c r="AF125" s="13">
        <f>VLOOKUP(A:A,[1]TDSheet!$A:$AF,32,0)</f>
        <v>40.200000000000003</v>
      </c>
      <c r="AG125" s="13">
        <f>VLOOKUP(A:A,[1]TDSheet!$A:$AG,33,0)</f>
        <v>43.8</v>
      </c>
      <c r="AH125" s="13">
        <f>VLOOKUP(A:A,[3]TDSheet!$A:$D,4,0)</f>
        <v>49</v>
      </c>
      <c r="AI125" s="13" t="e">
        <f>VLOOKUP(A:A,[1]TDSheet!$A:$AI,35,0)</f>
        <v>#N/A</v>
      </c>
      <c r="AJ125" s="13">
        <f t="shared" si="12"/>
        <v>0</v>
      </c>
      <c r="AK125" s="13"/>
      <c r="AL125" s="13"/>
    </row>
    <row r="126" spans="1:38" ht="11.45" customHeight="1" x14ac:dyDescent="0.2">
      <c r="A126" s="1" t="s">
        <v>87</v>
      </c>
      <c r="B126" s="21" t="s">
        <v>12</v>
      </c>
      <c r="H126" s="5">
        <v>0.06</v>
      </c>
      <c r="X126" s="5">
        <v>100</v>
      </c>
      <c r="AJ126" s="13">
        <f t="shared" si="12"/>
        <v>6</v>
      </c>
    </row>
    <row r="127" spans="1:38" ht="11.45" customHeight="1" x14ac:dyDescent="0.2">
      <c r="A127" s="1" t="s">
        <v>88</v>
      </c>
      <c r="B127" s="21" t="s">
        <v>12</v>
      </c>
      <c r="H127" s="5">
        <v>0.06</v>
      </c>
      <c r="X127" s="5">
        <v>100</v>
      </c>
      <c r="AJ127" s="13">
        <f t="shared" si="12"/>
        <v>6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2025-01-30T09:58:12Z</dcterms:modified>
</cp:coreProperties>
</file>