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4E94B7-E0A9-4A15-9C07-BDFEA240C7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Y300" i="1" s="1"/>
  <c r="P297" i="1"/>
  <c r="X294" i="1"/>
  <c r="X293" i="1"/>
  <c r="BO292" i="1"/>
  <c r="BM292" i="1"/>
  <c r="Y292" i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667" i="1" s="1"/>
  <c r="X23" i="1"/>
  <c r="BO22" i="1"/>
  <c r="X669" i="1" s="1"/>
  <c r="BM22" i="1"/>
  <c r="Y22" i="1"/>
  <c r="B677" i="1" s="1"/>
  <c r="P22" i="1"/>
  <c r="H10" i="1"/>
  <c r="A9" i="1"/>
  <c r="F10" i="1" s="1"/>
  <c r="D7" i="1"/>
  <c r="Q6" i="1"/>
  <c r="P2" i="1"/>
  <c r="BP390" i="1" l="1"/>
  <c r="BN390" i="1"/>
  <c r="Z390" i="1"/>
  <c r="BP396" i="1"/>
  <c r="BN396" i="1"/>
  <c r="Z396" i="1"/>
  <c r="BP427" i="1"/>
  <c r="BN427" i="1"/>
  <c r="Z427" i="1"/>
  <c r="BP467" i="1"/>
  <c r="BN467" i="1"/>
  <c r="Z46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1" i="1"/>
  <c r="BN51" i="1"/>
  <c r="Z66" i="1"/>
  <c r="BN66" i="1"/>
  <c r="Z80" i="1"/>
  <c r="BN80" i="1"/>
  <c r="Y87" i="1"/>
  <c r="Z92" i="1"/>
  <c r="BN92" i="1"/>
  <c r="Z105" i="1"/>
  <c r="BN105" i="1"/>
  <c r="Y108" i="1"/>
  <c r="Z115" i="1"/>
  <c r="BN115" i="1"/>
  <c r="Z116" i="1"/>
  <c r="BN116" i="1"/>
  <c r="Z129" i="1"/>
  <c r="BN129" i="1"/>
  <c r="Y134" i="1"/>
  <c r="Z141" i="1"/>
  <c r="BN141" i="1"/>
  <c r="Z158" i="1"/>
  <c r="BN158" i="1"/>
  <c r="Y161" i="1"/>
  <c r="Z163" i="1"/>
  <c r="BN163" i="1"/>
  <c r="Y166" i="1"/>
  <c r="Z178" i="1"/>
  <c r="BN178" i="1"/>
  <c r="Z198" i="1"/>
  <c r="BN198" i="1"/>
  <c r="Z215" i="1"/>
  <c r="BN215" i="1"/>
  <c r="Y224" i="1"/>
  <c r="Z227" i="1"/>
  <c r="BN227" i="1"/>
  <c r="Z235" i="1"/>
  <c r="BN235" i="1"/>
  <c r="Z244" i="1"/>
  <c r="BN244" i="1"/>
  <c r="Z257" i="1"/>
  <c r="BN257" i="1"/>
  <c r="Z268" i="1"/>
  <c r="BN268" i="1"/>
  <c r="Z283" i="1"/>
  <c r="BN283" i="1"/>
  <c r="Z299" i="1"/>
  <c r="BN299" i="1"/>
  <c r="Z304" i="1"/>
  <c r="BN304" i="1"/>
  <c r="Z341" i="1"/>
  <c r="BN341" i="1"/>
  <c r="Z367" i="1"/>
  <c r="BN367" i="1"/>
  <c r="Z381" i="1"/>
  <c r="BN381" i="1"/>
  <c r="BP389" i="1"/>
  <c r="BN389" i="1"/>
  <c r="Z389" i="1"/>
  <c r="BP395" i="1"/>
  <c r="BN395" i="1"/>
  <c r="Z395" i="1"/>
  <c r="BP415" i="1"/>
  <c r="BN415" i="1"/>
  <c r="Z415" i="1"/>
  <c r="BP451" i="1"/>
  <c r="BN451" i="1"/>
  <c r="Z451" i="1"/>
  <c r="Y53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BP147" i="1"/>
  <c r="BN147" i="1"/>
  <c r="Z147" i="1"/>
  <c r="BP165" i="1"/>
  <c r="BN165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BP241" i="1"/>
  <c r="BN241" i="1"/>
  <c r="Z241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X668" i="1"/>
  <c r="X670" i="1" s="1"/>
  <c r="X671" i="1"/>
  <c r="Z27" i="1"/>
  <c r="BN27" i="1"/>
  <c r="Z33" i="1"/>
  <c r="BN33" i="1"/>
  <c r="Z49" i="1"/>
  <c r="BN49" i="1"/>
  <c r="Z57" i="1"/>
  <c r="BN57" i="1"/>
  <c r="Z64" i="1"/>
  <c r="BN64" i="1"/>
  <c r="Z68" i="1"/>
  <c r="BN68" i="1"/>
  <c r="Y77" i="1"/>
  <c r="Z76" i="1"/>
  <c r="BN76" i="1"/>
  <c r="Y86" i="1"/>
  <c r="Z82" i="1"/>
  <c r="BN82" i="1"/>
  <c r="Z90" i="1"/>
  <c r="BN90" i="1"/>
  <c r="Z94" i="1"/>
  <c r="BN94" i="1"/>
  <c r="Y102" i="1"/>
  <c r="Z100" i="1"/>
  <c r="BN100" i="1"/>
  <c r="Z107" i="1"/>
  <c r="BN107" i="1"/>
  <c r="Y118" i="1"/>
  <c r="Z113" i="1"/>
  <c r="BN113" i="1"/>
  <c r="Z121" i="1"/>
  <c r="BN121" i="1"/>
  <c r="Y126" i="1"/>
  <c r="Z125" i="1"/>
  <c r="BN125" i="1"/>
  <c r="Y133" i="1"/>
  <c r="Z131" i="1"/>
  <c r="BN131" i="1"/>
  <c r="BP139" i="1"/>
  <c r="BN139" i="1"/>
  <c r="Z139" i="1"/>
  <c r="BP154" i="1"/>
  <c r="BN154" i="1"/>
  <c r="Z154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O677" i="1"/>
  <c r="Y293" i="1"/>
  <c r="BP292" i="1"/>
  <c r="BN292" i="1"/>
  <c r="Z292" i="1"/>
  <c r="Z293" i="1" s="1"/>
  <c r="BP297" i="1"/>
  <c r="BN297" i="1"/>
  <c r="Z297" i="1"/>
  <c r="BP336" i="1"/>
  <c r="BN336" i="1"/>
  <c r="Z336" i="1"/>
  <c r="BP365" i="1"/>
  <c r="BN365" i="1"/>
  <c r="Z365" i="1"/>
  <c r="BP379" i="1"/>
  <c r="BN379" i="1"/>
  <c r="Z379" i="1"/>
  <c r="BP398" i="1"/>
  <c r="BN398" i="1"/>
  <c r="Z398" i="1"/>
  <c r="X677" i="1"/>
  <c r="BP421" i="1"/>
  <c r="BN421" i="1"/>
  <c r="Z421" i="1"/>
  <c r="BP429" i="1"/>
  <c r="BN429" i="1"/>
  <c r="Z429" i="1"/>
  <c r="BP453" i="1"/>
  <c r="BN453" i="1"/>
  <c r="Z453" i="1"/>
  <c r="BP469" i="1"/>
  <c r="BN469" i="1"/>
  <c r="Z469" i="1"/>
  <c r="BP490" i="1"/>
  <c r="BN490" i="1"/>
  <c r="Z490" i="1"/>
  <c r="Y144" i="1"/>
  <c r="Y160" i="1"/>
  <c r="Y167" i="1"/>
  <c r="Y180" i="1"/>
  <c r="Y185" i="1"/>
  <c r="I677" i="1"/>
  <c r="Y201" i="1"/>
  <c r="Y223" i="1"/>
  <c r="Y237" i="1"/>
  <c r="T677" i="1"/>
  <c r="Y370" i="1"/>
  <c r="Y406" i="1"/>
  <c r="Y405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Z647" i="1" s="1"/>
  <c r="BP645" i="1"/>
  <c r="BN645" i="1"/>
  <c r="Z645" i="1"/>
  <c r="Y586" i="1"/>
  <c r="Y585" i="1"/>
  <c r="H9" i="1"/>
  <c r="A10" i="1"/>
  <c r="Y24" i="1"/>
  <c r="Z32" i="1"/>
  <c r="BN32" i="1"/>
  <c r="Y35" i="1"/>
  <c r="C677" i="1"/>
  <c r="Z48" i="1"/>
  <c r="BN48" i="1"/>
  <c r="BP48" i="1"/>
  <c r="Z50" i="1"/>
  <c r="BN50" i="1"/>
  <c r="Z52" i="1"/>
  <c r="BN52" i="1"/>
  <c r="Y53" i="1"/>
  <c r="Z56" i="1"/>
  <c r="BN56" i="1"/>
  <c r="BP56" i="1"/>
  <c r="Y59" i="1"/>
  <c r="D677" i="1"/>
  <c r="Z63" i="1"/>
  <c r="Z70" i="1" s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Z86" i="1" s="1"/>
  <c r="BN81" i="1"/>
  <c r="BP81" i="1"/>
  <c r="Z83" i="1"/>
  <c r="BN83" i="1"/>
  <c r="Z85" i="1"/>
  <c r="BN85" i="1"/>
  <c r="Z89" i="1"/>
  <c r="BN89" i="1"/>
  <c r="BP89" i="1"/>
  <c r="Z91" i="1"/>
  <c r="BN91" i="1"/>
  <c r="Z93" i="1"/>
  <c r="BN93" i="1"/>
  <c r="Y96" i="1"/>
  <c r="Z99" i="1"/>
  <c r="Z101" i="1" s="1"/>
  <c r="BN99" i="1"/>
  <c r="BP99" i="1"/>
  <c r="E677" i="1"/>
  <c r="Z106" i="1"/>
  <c r="Z108" i="1" s="1"/>
  <c r="BN106" i="1"/>
  <c r="BP106" i="1"/>
  <c r="Y109" i="1"/>
  <c r="Z112" i="1"/>
  <c r="BN112" i="1"/>
  <c r="BP112" i="1"/>
  <c r="Z114" i="1"/>
  <c r="BN114" i="1"/>
  <c r="F677" i="1"/>
  <c r="Z122" i="1"/>
  <c r="BN122" i="1"/>
  <c r="BP122" i="1"/>
  <c r="Z124" i="1"/>
  <c r="BN124" i="1"/>
  <c r="Y127" i="1"/>
  <c r="Z130" i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77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77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BP364" i="1"/>
  <c r="BN364" i="1"/>
  <c r="Z364" i="1"/>
  <c r="BP368" i="1"/>
  <c r="BN368" i="1"/>
  <c r="Z368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Y504" i="1"/>
  <c r="BP489" i="1"/>
  <c r="BN489" i="1"/>
  <c r="Z489" i="1"/>
  <c r="BP494" i="1"/>
  <c r="BN494" i="1"/>
  <c r="Z494" i="1"/>
  <c r="BP497" i="1"/>
  <c r="BN497" i="1"/>
  <c r="Z49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Y191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Z399" i="1" s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Y400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501" i="1"/>
  <c r="BN501" i="1"/>
  <c r="Z501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29" i="1" l="1"/>
  <c r="Z562" i="1"/>
  <c r="Z531" i="1"/>
  <c r="Z522" i="1"/>
  <c r="Z509" i="1"/>
  <c r="Z405" i="1"/>
  <c r="Z392" i="1"/>
  <c r="Z416" i="1"/>
  <c r="Z431" i="1"/>
  <c r="Z271" i="1"/>
  <c r="Z612" i="1"/>
  <c r="Z619" i="1"/>
  <c r="Z556" i="1"/>
  <c r="Z457" i="1"/>
  <c r="Z369" i="1"/>
  <c r="Z310" i="1"/>
  <c r="Z504" i="1"/>
  <c r="Z385" i="1"/>
  <c r="Z348" i="1"/>
  <c r="Z288" i="1"/>
  <c r="Z237" i="1"/>
  <c r="Z201" i="1"/>
  <c r="Z179" i="1"/>
  <c r="Z133" i="1"/>
  <c r="Z126" i="1"/>
  <c r="Z117" i="1"/>
  <c r="Z95" i="1"/>
  <c r="Z58" i="1"/>
  <c r="Z53" i="1"/>
  <c r="Z579" i="1"/>
  <c r="Z441" i="1"/>
  <c r="Y671" i="1"/>
  <c r="Y668" i="1"/>
  <c r="Z258" i="1"/>
  <c r="Z640" i="1"/>
  <c r="Z470" i="1"/>
  <c r="Z34" i="1"/>
  <c r="Y669" i="1"/>
  <c r="Z376" i="1"/>
  <c r="Z246" i="1"/>
  <c r="Z143" i="1"/>
  <c r="Z77" i="1"/>
  <c r="Z672" i="1" s="1"/>
  <c r="Y667" i="1"/>
  <c r="Y670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<sst xmlns="http://schemas.openxmlformats.org/spreadsheetml/2006/main" count="3167" uniqueCount="1091">
  <si>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</si>
  <si>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</si>
  <si>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</si>
  <si>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</si>
  <si>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</si>
  <si>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</si>
  <si>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</si>
  <si>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</si>
  <si>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</si>
  <si>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</si>
  <si>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</si>
  <si>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</si>
  <si>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</si>
  <si>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</si>
  <si>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</si>
  <si>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</si>
  <si>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</si>
  <si>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</si>
  <si>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</si>
  <si>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</si>
  <si>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</si>
  <si>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</si>
  <si>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</si>
  <si>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</si>
  <si>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</si>
  <si>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</si>
  <si>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</si>
  <si>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</si>
  <si>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</si>
  <si>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</si>
  <si>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</si>
  <si>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</si>
  <si>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</si>
  <si>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</si>
  <si>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</si>
  <si>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</si>
  <si>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</si>
  <si>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</si>
  <si>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</si>
  <si>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</si>
  <si>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</si>
  <si>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</si>
  <si>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</si>
  <si>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</si>
  <si>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</si>
  <si>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</si>
  <si>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</si>
  <si>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</si>
  <si>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</si>
  <si>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</si>
  <si>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</si>
  <si>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</si>
  <si>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</si>
  <si>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</si>
  <si>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</si>
  <si>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</si>
  <si>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</si>
  <si>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</si>
  <si>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</si>
  <si>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</si>
  <si>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</si>
  <si>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</si>
  <si>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</si>
  <si>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</si>
  <si>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</si>
  <si>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</si>
  <si>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</si>
  <si>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</si>
  <si>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</si>
  <si>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</si>
  <si>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</si>
  <si>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</si>
  <si>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</si>
  <si>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</si>
  <si>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</si>
  <si>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</si>
  <si>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</si>
  <si>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</si>
  <si>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</si>
  <si>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</si>
  <si>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</si>
  <si>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</si>
  <si>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</si>
  <si>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</si>
  <si>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</si>
  <si>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</si>
  <si>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</si>
  <si>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</si>
  <si>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</si>
  <si>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</si>
  <si>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</si>
  <si>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</si>
  <si>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</si>
  <si>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</si>
  <si>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</si>
  <si>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</si>
  <si>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</si>
  <si>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</si>
  <si>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</si>
  <si>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</si>
  <si>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</si>
  <si>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</si>
  <si>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</si>
  <si>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</si>
  <si>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</si>
  <si>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</si>
  <si>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</si>
  <si>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</si>
  <si>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</si>
  <si>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</si>
  <si>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</si>
  <si>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</si>
  <si>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</si>
  <si>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</si>
  <si>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</si>
  <si>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</si>
  <si>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</si>
  <si>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</si>
  <si>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</si>
  <si>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</si>
  <si>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</si>
  <si>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</si>
  <si>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</si>
  <si>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</si>
  <si>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</si>
  <si>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</si>
  <si>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</si>
  <si>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</si>
  <si>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</si>
  <si>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</si>
  <si>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</si>
  <si>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</si>
  <si>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</si>
  <si>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</si>
  <si>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</si>
  <si>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</si>
  <si>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</si>
  <si>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</si>
  <si>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</si>
  <si>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</si>
  <si>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</si>
  <si>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</si>
  <si>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</si>
  <si>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</si>
  <si>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</si>
  <si>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</si>
  <si>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</si>
  <si>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</si>
  <si>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</si>
  <si>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</si>
  <si>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</si>
  <si>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</si>
  <si>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</si>
  <si>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</si>
  <si>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</si>
  <si>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</si>
  <si>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</si>
  <si>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</si>
  <si>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</si>
  <si>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</si>
  <si>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</si>
  <si>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</si>
  <si>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</si>
  <si>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</si>
  <si>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</si>
  <si>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</si>
  <si>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</si>
  <si>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</si>
  <si>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</si>
  <si>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</si>
  <si>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</si>
  <si>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</si>
  <si>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</si>
  <si>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</si>
  <si>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</si>
  <si>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</si>
  <si>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</si>
  <si>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</si>
  <si>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</si>
  <si>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</si>
  <si>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</si>
  <si>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</si>
  <si>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</si>
  <si>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</si>
  <si>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</si>
  <si>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</si>
  <si>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</si>
  <si>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</si>
  <si>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</si>
  <si>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</si>
  <si>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</si>
  <si>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</si>
  <si>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</si>
  <si>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</si>
  <si>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</si>
  <si>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</si>
  <si>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</si>
  <si>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</si>
  <si>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</si>
  <si>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</si>
  <si>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</si>
  <si>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</si>
  <si>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</si>
  <si>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</si>
  <si>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</si>
  <si>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</si>
  <si>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</si>
  <si>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</si>
  <si>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</si>
  <si>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</si>
  <si>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</si>
  <si>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</si>
  <si>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</si>
  <si>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</si>
  <si>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</si>
  <si>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</si>
  <si>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</si>
  <si>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</si>
  <si>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</si>
  <si>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</si>
  <si>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</si>
  <si>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</si>
  <si>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</si>
  <si>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</si>
  <si>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</si>
  <si>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</si>
  <si>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</si>
  <si>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</si>
  <si>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</si>
  <si>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</si>
  <si>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</si>
  <si>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</si>
  <si>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</si>
  <si>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</si>
  <si>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</si>
  <si>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</si>
  <si>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</si>
  <si>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</si>
  <si>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</si>
  <si>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</si>
  <si>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</si>
  <si>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</si>
  <si>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</si>
  <si>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</si>
  <si>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</si>
  <si>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</si>
  <si>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</si>
  <si>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</si>
  <si>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</si>
  <si>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</si>
  <si>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</si>
  <si>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</si>
  <si>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</si>
  <si>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</si>
  <si>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</si>
  <si>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</si>
  <si>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</si>
  <si>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</si>
  <si>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</si>
  <si>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</si>
  <si>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</si>
  <si>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</si>
  <si>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</si>
  <si>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</si>
  <si>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</si>
  <si>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</si>
  <si>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</si>
  <si>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</si>
  <si>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</si>
  <si>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</si>
  <si>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</si>
  <si>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</si>
  <si>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</si>
  <si>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</si>
  <si>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</si>
  <si>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</si>
  <si>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</si>
  <si>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</si>
  <si>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</si>
  <si>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</si>
  <si>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</si>
  <si>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</si>
  <si>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</si>
  <si>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</si>
  <si>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</si>
  <si>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</si>
  <si>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</si>
  <si>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</si>
  <si>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</si>
  <si>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</si>
  <si>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</si>
  <si>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</si>
  <si>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</si>
  <si>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</si>
  <si>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</si>
  <si>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</si>
  <si>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</si>
  <si>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</si>
  <si>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</si>
  <si>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</si>
  <si>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</si>
  <si>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</si>
  <si>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</si>
  <si>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</si>
  <si>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</si>
  <si>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</si>
  <si>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</si>
  <si>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</si>
  <si>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</si>
  <si>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</si>
  <si>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</si>
  <si>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</si>
  <si>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</si>
  <si>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</si>
  <si>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</si>
  <si>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</si>
  <si>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</si>
  <si>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</si>
  <si>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</si>
  <si>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</si>
  <si>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</si>
  <si>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</si>
  <si>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</si>
  <si>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</si>
  <si>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</si>
  <si>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</si>
  <si>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</si>
  <si>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</si>
  <si>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</si>
  <si>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</si>
  <si>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</si>
  <si>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</si>
  <si>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</si>
  <si>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</si>
  <si>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</si>
  <si>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</si>
  <si>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</si>
  <si>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</si>
  <si>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</si>
  <si>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</si>
  <si>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</si>
  <si>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</si>
  <si>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</si>
  <si>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</si>
  <si>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</si>
  <si>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</si>
  <si>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</si>
  <si>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</si>
  <si>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</si>
  <si>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</si>
  <si>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</si>
  <si>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</si>
  <si>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</si>
  <si>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</si>
  <si>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</si>
  <si>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</si>
  <si>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</si>
  <si>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</si>
  <si>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</si>
  <si>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</si>
  <si>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</si>
  <si>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</si>
  <si>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</si>
  <si>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</si>
  <si>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</si>
  <si>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</si>
  <si>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</si>
  <si>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</si>
  <si>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</si>
  <si>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</si>
  <si>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</si>
  <si>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</si>
  <si>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</si>
  <si>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</si>
  <si>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</si>
  <si>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</si>
  <si>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</si>
  <si>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</si>
  <si>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</si>
  <si>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</si>
  <si>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</si>
  <si>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</si>
  <si>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</si>
  <si>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</si>
  <si>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</si>
  <si>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</si>
  <si>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</si>
  <si>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</si>
  <si>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</si>
  <si>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</si>
  <si>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</si>
  <si>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</si>
  <si>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</si>
  <si>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</si>
  <si>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</si>
  <si>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</si>
  <si>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</si>
  <si>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</si>
  <si>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</si>
  <si>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</si>
  <si>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</si>
  <si>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</si>
  <si>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</si>
  <si>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</si>
  <si>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</si>
  <si>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</si>
  <si>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</si>
  <si>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</si>
  <si>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</si>
  <si>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</si>
  <si>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</si>
  <si>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</si>
  <si>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</si>
  <si>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</si>
  <si>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</si>
  <si>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</si>
  <si>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</si>
  <si>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</si>
  <si>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</si>
  <si>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</si>
  <si>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</si>
  <si>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</si>
  <si>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</si>
  <si>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</si>
  <si>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</si>
  <si>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</si>
  <si>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</si>
  <si>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</si>
  <si>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</si>
  <si>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</si>
  <si>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</si>
  <si>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</si>
  <si>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</si>
  <si>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</si>
  <si>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</si>
  <si>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</si>
  <si>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</si>
  <si>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</si>
  <si>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</si>
  <si>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</si>
  <si>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</si>
  <si>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</si>
  <si>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</si>
  <si>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</si>
  <si>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</si>
  <si>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</si>
  <si>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</si>
  <si>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</si>
  <si>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</si>
  <si>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</si>
  <si>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</si>
  <si>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</si>
  <si>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</si>
  <si>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</si>
  <si>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</si>
  <si>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</si>
  <si>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</si>
  <si>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</si>
  <si>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</si>
  <si>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</si>
  <si>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</si>
  <si>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</si>
  <si>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</si>
  <si>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</si>
  <si>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</si>
  <si>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</si>
  <si>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</si>
  <si>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</si>
  <si>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</si>
  <si>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</si>
  <si>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</si>
  <si>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</si>
  <si>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</si>
  <si>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</si>
  <si>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</si>
  <si>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</si>
  <si>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</si>
  <si>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</si>
  <si>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</si>
  <si>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</si>
  <si>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</si>
  <si>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</si>
  <si>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</si>
  <si>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</si>
  <si>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</si>
  <si>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</si>
  <si>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</si>
  <si>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</si>
  <si>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</si>
  <si>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</si>
  <si>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</si>
  <si>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</si>
  <si>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</si>
  <si>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</si>
  <si>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</si>
  <si>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</si>
  <si>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</si>
  <si>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</si>
  <si>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</si>
  <si>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</si>
  <si>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</si>
  <si>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</si>
  <si>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</si>
  <si>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</si>
  <si>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</si>
  <si>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</si>
  <si>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</si>
  <si>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</si>
  <si>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</si>
  <si>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</si>
  <si>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</si>
  <si>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</si>
  <si>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</si>
  <si>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</si>
  <si>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</si>
  <si>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</si>
  <si>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</si>
  <si>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</si>
  <si>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</si>
  <si>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</si>
  <si>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</si>
  <si>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</si>
  <si>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</si>
  <si>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</si>
  <si>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</si>
  <si>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</si>
  <si>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</si>
  <si>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</si>
  <si>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</si>
  <si>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</si>
  <si>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</si>
  <si>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</si>
  <si>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</si>
  <si>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</si>
  <si>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</si>
  <si>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</si>
  <si>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</si>
  <si>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</si>
  <si>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</si>
  <si>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</si>
  <si>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</si>
  <si>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</si>
  <si>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</si>
  <si>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</si>
  <si>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</si>
  <si>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</si>
  <si>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</si>
  <si>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</si>
  <si>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</si>
  <si>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</si>
  <si>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</si>
  <si>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</si>
  <si>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</si>
  <si>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</si>
  <si>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</si>
  <si>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</si>
  <si>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</si>
  <si>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</si>
  <si>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</si>
  <si>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</si>
  <si>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</si>
  <si>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</si>
  <si>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</si>
  <si>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</si>
  <si>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</si>
  <si>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</si>
  <si>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</si>
  <si>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</si>
  <si>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</si>
  <si>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</si>
  <si>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</si>
  <si>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</si>
  <si>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</si>
  <si>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</si>
  <si>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</si>
  <si>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</si>
  <si>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</si>
  <si>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</si>
  <si>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</si>
  <si>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</si>
  <si>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</si>
  <si>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</si>
  <si>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</si>
  <si>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</si>
  <si>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</si>
  <si>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</si>
  <si>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</si>
  <si>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</si>
  <si>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</si>
  <si>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</si>
  <si>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</si>
  <si>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</si>
  <si>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</si>
  <si>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</si>
  <si>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</si>
  <si>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</si>
  <si>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</si>
  <si>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</si>
  <si>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</si>
  <si>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</si>
  <si>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</si>
  <si>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</si>
  <si>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</si>
  <si>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</si>
  <si>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</si>
  <si>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</si>
  <si>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</si>
  <si>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</si>
  <si>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</si>
  <si>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</si>
  <si>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</si>
  <si>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</si>
  <si>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</si>
  <si>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</si>
  <si>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</si>
  <si>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</si>
  <si>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</si>
  <si>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</si>
  <si>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</si>
  <si>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</si>
  <si>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</si>
  <si>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</si>
  <si>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</si>
  <si>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</si>
  <si>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</si>
  <si>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</si>
  <si>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</si>
  <si>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</si>
  <si>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</si>
  <si>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</si>
  <si>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</si>
  <si>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</si>
  <si>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</si>
  <si>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</si>
  <si>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</si>
  <si>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</si>
  <si>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</si>
  <si>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</si>
  <si>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</si>
  <si>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</si>
  <si>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</si>
  <si>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</si>
  <si>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</si>
  <si>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</si>
  <si>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</si>
  <si>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</si>
  <si>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</si>
  <si>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</si>
  <si>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</si>
  <si>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</si>
  <si>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</si>
  <si>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</si>
  <si>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</si>
  <si>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</si>
  <si>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</si>
  <si>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</si>
  <si>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</si>
  <si>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</si>
  <si>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</si>
  <si>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</si>
  <si>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</si>
  <si>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</si>
  <si>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</si>
  <si>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</si>
  <si>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</si>
  <si>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</si>
  <si>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</si>
  <si>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</si>
  <si>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</si>
  <si>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</si>
  <si>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</si>
  <si>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</si>
  <si>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</si>
  <si>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</si>
  <si>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</si>
  <si>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</si>
  <si>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</si>
  <si>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</si>
  <si>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</si>
  <si>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</si>
  <si>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</si>
  <si>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</si>
  <si>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</si>
  <si>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</si>
  <si>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</si>
  <si>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</si>
  <si>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</si>
  <si>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</si>
  <si>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</si>
  <si>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</si>
  <si>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</si>
  <si>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</si>
  <si>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</si>
  <si>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</si>
  <si>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</si>
  <si>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</si>
  <si>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</si>
  <si>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</si>
  <si>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</si>
  <si>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</si>
  <si>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</si>
  <si>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</si>
  <si>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</si>
  <si>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</si>
  <si>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</si>
  <si>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</si>
  <si>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</si>
  <si>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</si>
  <si>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</si>
  <si>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</si>
  <si>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</si>
  <si>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</si>
  <si>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</si>
  <si>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</si>
  <si>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</si>
  <si>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</si>
  <si>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</si>
  <si>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</si>
  <si>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</si>
  <si>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</si>
  <si>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</si>
  <si>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</si>
  <si>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</si>
  <si>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</si>
  <si>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</si>
  <si>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</si>
  <si>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</si>
  <si>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</si>
  <si>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</si>
  <si>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</si>
  <si>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</si>
  <si>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</si>
  <si>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</si>
  <si>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</si>
  <si>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</si>
  <si>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</si>
  <si>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</si>
  <si>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</si>
  <si>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</si>
  <si>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</si>
  <si>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</si>
  <si>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</si>
  <si>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</si>
  <si>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</si>
  <si>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</si>
  <si>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</si>
  <si>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</si>
  <si>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</si>
  <si>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</si>
  <si>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</si>
  <si>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</si>
  <si>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</si>
  <si>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</si>
  <si>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</si>
  <si>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</si>
  <si>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</si>
  <si>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</si>
  <si>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</si>
  <si>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</si>
  <si>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</si>
  <si>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</si>
  <si>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</si>
  <si>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</si>
  <si>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</si>
  <si>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</si>
  <si>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</si>
  <si>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</si>
  <si>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</si>
  <si>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</si>
  <si>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</si>
  <si>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</si>
  <si>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</si>
  <si>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</si>
  <si>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</si>
  <si>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</si>
  <si>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</si>
  <si>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</si>
  <si>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</si>
  <si>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</si>
  <si>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</si>
  <si>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</si>
  <si>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</si>
  <si>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</si>
  <si>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</si>
  <si>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</si>
  <si>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</si>
  <si>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</si>
  <si>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</si>
  <si>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</si>
  <si>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</si>
  <si>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</si>
  <si>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</si>
  <si>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</si>
  <si>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</si>
  <si>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</si>
  <si>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</si>
  <si>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</si>
  <si>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</si>
  <si>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</si>
  <si>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</si>
  <si>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</si>
  <si>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</si>
  <si>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</si>
  <si>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</si>
  <si>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</si>
  <si>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</si>
  <si>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</si>
  <si>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</si>
  <si>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</si>
  <si>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</si>
  <si>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</si>
  <si>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</si>
  <si>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</si>
  <si>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</si>
  <si>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</si>
  <si>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</si>
  <si>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</si>
  <si>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</si>
  <si>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</si>
  <si>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</si>
  <si>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</si>
  <si>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</si>
  <si>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</si>
  <si>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</si>
  <si>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</si>
  <si>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</si>
  <si>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</si>
  <si>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</si>
  <si>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</si>
  <si>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</si>
  <si>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</si>
  <si>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</si>
  <si>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</si>
  <si>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</si>
  <si>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</si>
  <si>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</si>
  <si>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</si>
  <si>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</si>
  <si>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</si>
  <si>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</si>
  <si>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</si>
  <si>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</si>
  <si>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</si>
  <si>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</si>
  <si>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</si>
  <si>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</si>
  <si>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</si>
  <si>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</si>
  <si>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</si>
  <si>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</si>
  <si>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</si>
  <si>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</si>
  <si>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</si>
  <si>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</si>
  <si>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</si>
  <si>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</si>
  <si>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</si>
  <si>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</si>
  <si>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</si>
  <si>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</si>
  <si>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</si>
  <si>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</si>
  <si>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</si>
  <si>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</si>
  <si>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</si>
  <si>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</si>
  <si>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</si>
  <si>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</si>
  <si>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</si>
  <si>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</si>
  <si>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</si>
  <si>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</si>
  <si>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</si>
  <si>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</si>
  <si>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</si>
  <si>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</si>
  <si>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</si>
  <si>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</si>
  <si>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</si>
  <si>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</si>
  <si>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</si>
  <si>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</si>
  <si>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</si>
  <si>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</si>
  <si>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</si>
  <si>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</si>
  <si>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</si>
  <si>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</si>
  <si>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</si>
  <si>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</si>
  <si>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</si>
  <si>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</si>
  <si>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</si>
  <si>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</si>
  <si>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</si>
  <si>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</si>
  <si>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</si>
  <si>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</si>
  <si>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</si>
  <si>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</si>
  <si>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</si>
  <si>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</si>
  <si>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</si>
  <si>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</si>
  <si>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</si>
  <si>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</si>
  <si>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</si>
  <si>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</si>
  <si>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</si>
  <si>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</si>
  <si>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</si>
  <si>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</si>
  <si>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</si>
  <si>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</si>
  <si>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</si>
  <si>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</si>
  <si>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</si>
  <si>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</si>
  <si>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</si>
  <si>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</si>
  <si>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</si>
  <si>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</si>
  <si>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</si>
  <si>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</si>
  <si>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</si>
  <si>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</si>
  <si>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</si>
  <si>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</si>
  <si>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</si>
  <si>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</si>
  <si>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</si>
  <si>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</si>
  <si>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</si>
  <si>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</si>
  <si>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</si>
  <si>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</si>
  <si>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</si>
  <si>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</si>
  <si>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</si>
  <si>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</si>
  <si>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</si>
  <si>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</si>
  <si>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</si>
  <si>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</si>
  <si>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</si>
  <si>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</si>
  <si>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</si>
  <si>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</si>
  <si>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</si>
  <si>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</si>
  <si>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</si>
  <si>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</si>
  <si>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</si>
  <si>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</si>
  <si>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</si>
  <si>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</si>
  <si>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</si>
  <si>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</si>
  <si>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</si>
  <si>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</si>
  <si>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</si>
  <si>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</si>
  <si>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</si>
  <si>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</si>
  <si>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</si>
  <si>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</si>
  <si>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</si>
  <si>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</si>
  <si>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</si>
  <si>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</si>
  <si>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</si>
  <si>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</si>
  <si>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</si>
  <si>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</si>
  <si>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</si>
  <si>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</si>
  <si>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</si>
  <si>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</si>
  <si>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</si>
  <si>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</si>
  <si>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</si>
  <si>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</si>
  <si>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</si>
  <si>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</si>
  <si>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</si>
  <si>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</si>
  <si>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</si>
  <si>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</si>
  <si>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</si>
  <si>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</si>
  <si>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</si>
  <si>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</si>
  <si>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</si>
  <si>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</si>
  <si>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</si>
  <si>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</si>
  <si>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</si>
  <si>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</si>
  <si>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</si>
  <si>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</si>
  <si>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</si>
  <si>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</si>
  <si>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</si>
  <si>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</si>
  <si>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</si>
  <si>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</si>
  <si>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</si>
  <si>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</si>
  <si>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</si>
  <si>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</si>
  <si>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</si>
  <si>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</si>
  <si>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</si>
  <si>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</si>
  <si>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</si>
  <si>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</si>
  <si>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</si>
  <si>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</si>
  <si>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</si>
  <si>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</si>
  <si>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</si>
  <si>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</si>
  <si>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</si>
  <si>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</si>
  <si>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</si>
  <si>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</si>
  <si>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</si>
  <si>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</si>
  <si>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</si>
  <si>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</si>
  <si>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</si>
  <si>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</si>
  <si>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</si>
  <si>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</si>
  <si>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</si>
  <si>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</si>
  <si>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</si>
  <si>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</si>
  <si>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</si>
  <si>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</si>
  <si>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</si>
  <si>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</si>
  <si>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</si>
  <si>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</si>
  <si>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</si>
  <si>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</si>
  <si>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</si>
  <si>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</si>
  <si>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</si>
  <si>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</si>
  <si>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</si>
  <si>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</si>
  <si>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</si>
  <si>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</si>
  <si>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</si>
  <si>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</si>
  <si>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</si>
  <si>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</si>
  <si>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</si>
  <si>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</si>
  <si>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</si>
  <si>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</si>
  <si>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</si>
  <si>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</si>
  <si>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</si>
  <si>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</si>
  <si>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</si>
  <si>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</si>
  <si>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</si>
  <si>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</si>
  <si>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</si>
  <si>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</si>
  <si>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</si>
  <si>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</si>
  <si>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</si>
  <si>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</si>
  <si>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</si>
  <si>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</si>
  <si>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</si>
  <si>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</si>
  <si>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</si>
  <si>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</si>
  <si>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</si>
  <si>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</si>
  <si>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</si>
  <si>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</si>
  <si>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</si>
  <si>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</si>
  <si>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</si>
  <si>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</si>
  <si>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№8,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</si>
</sst>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45687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0.54166666666666663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100</v>
      </c>
      <c r="Y48" s="780">
        <f t="shared" si="6"/>
        <v>108</v>
      </c>
      <c r="Z48" s="36">
        <f>IFERROR(IF(Y48=0,"",ROUNDUP(Y48/H48,0)*0.01898),"")</f>
        <v>0.1898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104.02777777777777</v>
      </c>
      <c r="BN48" s="64">
        <f t="shared" si="8"/>
        <v>112.34999999999998</v>
      </c>
      <c r="BO48" s="64">
        <f t="shared" si="9"/>
        <v>0.14467592592592593</v>
      </c>
      <c r="BP48" s="64">
        <f t="shared" si="10"/>
        <v>0.15625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9.2592592592592595</v>
      </c>
      <c r="Y53" s="781">
        <f>IFERROR(Y47/H47,"0")+IFERROR(Y48/H48,"0")+IFERROR(Y49/H49,"0")+IFERROR(Y50/H50,"0")+IFERROR(Y51/H51,"0")+IFERROR(Y52/H52,"0")</f>
        <v>10</v>
      </c>
      <c r="Z53" s="781">
        <f>IFERROR(IF(Z47="",0,Z47),"0")+IFERROR(IF(Z48="",0,Z48),"0")+IFERROR(IF(Z49="",0,Z49),"0")+IFERROR(IF(Z50="",0,Z50),"0")+IFERROR(IF(Z51="",0,Z51),"0")+IFERROR(IF(Z52="",0,Z52),"0")</f>
        <v>0.1898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100</v>
      </c>
      <c r="Y54" s="781">
        <f>IFERROR(SUM(Y47:Y52),"0")</f>
        <v>108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145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145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100</v>
      </c>
      <c r="Y112" s="780">
        <f t="shared" si="26"/>
        <v>100.80000000000001</v>
      </c>
      <c r="Z112" s="36">
        <f>IFERROR(IF(Y112=0,"",ROUNDUP(Y112/H112,0)*0.01898),"")</f>
        <v>0.22776000000000002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106.17857142857143</v>
      </c>
      <c r="BN112" s="64">
        <f t="shared" si="28"/>
        <v>107.02800000000001</v>
      </c>
      <c r="BO112" s="64">
        <f t="shared" si="29"/>
        <v>0.18601190476190477</v>
      </c>
      <c r="BP112" s="64">
        <f t="shared" si="30"/>
        <v>0.1875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11.904761904761905</v>
      </c>
      <c r="Y117" s="781">
        <f>IFERROR(Y111/H111,"0")+IFERROR(Y112/H112,"0")+IFERROR(Y113/H113,"0")+IFERROR(Y114/H114,"0")+IFERROR(Y115/H115,"0")+IFERROR(Y116/H116,"0")</f>
        <v>12</v>
      </c>
      <c r="Z117" s="781">
        <f>IFERROR(IF(Z111="",0,Z111),"0")+IFERROR(IF(Z112="",0,Z112),"0")+IFERROR(IF(Z113="",0,Z113),"0")+IFERROR(IF(Z114="",0,Z114),"0")+IFERROR(IF(Z115="",0,Z115),"0")+IFERROR(IF(Z116="",0,Z116),"0")</f>
        <v>0.22776000000000002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100</v>
      </c>
      <c r="Y118" s="781">
        <f>IFERROR(SUM(Y111:Y116),"0")</f>
        <v>100.80000000000001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 t="s">
        <v>145</v>
      </c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hidden="1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idden="1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782"/>
      <c r="AB431" s="782"/>
      <c r="AC431" s="782"/>
    </row>
    <row r="432" spans="1:68" hidden="1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0</v>
      </c>
      <c r="Y432" s="781">
        <f>IFERROR(SUM(Y421:Y430),"0")</f>
        <v>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hidden="1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150</v>
      </c>
      <c r="Y455" s="780">
        <f t="shared" si="92"/>
        <v>156</v>
      </c>
      <c r="Z455" s="36">
        <f>IFERROR(IF(Y455=0,"",ROUNDUP(Y455/H455,0)*0.02175),"")</f>
        <v>0.28275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156</v>
      </c>
      <c r="BN455" s="64">
        <f t="shared" si="94"/>
        <v>162.24</v>
      </c>
      <c r="BO455" s="64">
        <f t="shared" si="95"/>
        <v>0.2232142857142857</v>
      </c>
      <c r="BP455" s="64">
        <f t="shared" si="96"/>
        <v>0.23214285714285712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40</v>
      </c>
      <c r="Y456" s="780">
        <f t="shared" si="92"/>
        <v>40</v>
      </c>
      <c r="Z456" s="36">
        <f>IFERROR(IF(Y456=0,"",ROUNDUP(Y456/H456,0)*0.00902),"")</f>
        <v>9.0200000000000002E-2</v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42.1</v>
      </c>
      <c r="BN456" s="64">
        <f t="shared" si="94"/>
        <v>42.1</v>
      </c>
      <c r="BO456" s="64">
        <f t="shared" si="95"/>
        <v>7.575757575757576E-2</v>
      </c>
      <c r="BP456" s="64">
        <f t="shared" si="96"/>
        <v>7.575757575757576E-2</v>
      </c>
    </row>
    <row r="457" spans="1:68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22.5</v>
      </c>
      <c r="Y457" s="781">
        <f>IFERROR(Y449/H449,"0")+IFERROR(Y450/H450,"0")+IFERROR(Y451/H451,"0")+IFERROR(Y452/H452,"0")+IFERROR(Y453/H453,"0")+IFERROR(Y454/H454,"0")+IFERROR(Y455/H455,"0")+IFERROR(Y456/H456,"0")</f>
        <v>23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0.37295</v>
      </c>
      <c r="AA457" s="782"/>
      <c r="AB457" s="782"/>
      <c r="AC457" s="782"/>
    </row>
    <row r="458" spans="1:68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190</v>
      </c>
      <c r="Y458" s="781">
        <f>IFERROR(SUM(Y449:Y456),"0")</f>
        <v>196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200</v>
      </c>
      <c r="Y465" s="780">
        <f>IFERROR(IF(X465="",0,CEILING((X465/$H465),1)*$H465),"")</f>
        <v>207</v>
      </c>
      <c r="Z465" s="36">
        <f>IFERROR(IF(Y465=0,"",ROUNDUP(Y465/H465,0)*0.01898),"")</f>
        <v>0.43653999999999998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211.53333333333333</v>
      </c>
      <c r="BN465" s="64">
        <f>IFERROR(Y465*I465/H465,"0")</f>
        <v>218.93700000000001</v>
      </c>
      <c r="BO465" s="64">
        <f>IFERROR(1/J465*(X465/H465),"0")</f>
        <v>0.34722222222222221</v>
      </c>
      <c r="BP465" s="64">
        <f>IFERROR(1/J465*(Y465/H465),"0")</f>
        <v>0.359375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22.222222222222221</v>
      </c>
      <c r="Y470" s="781">
        <f>IFERROR(Y465/H465,"0")+IFERROR(Y466/H466,"0")+IFERROR(Y467/H467,"0")+IFERROR(Y468/H468,"0")+IFERROR(Y469/H469,"0")</f>
        <v>23</v>
      </c>
      <c r="Z470" s="781">
        <f>IFERROR(IF(Z465="",0,Z465),"0")+IFERROR(IF(Z466="",0,Z466),"0")+IFERROR(IF(Z467="",0,Z467),"0")+IFERROR(IF(Z468="",0,Z468),"0")+IFERROR(IF(Z469="",0,Z469),"0")</f>
        <v>0.43653999999999998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200</v>
      </c>
      <c r="Y471" s="781">
        <f>IFERROR(SUM(Y465:Y469),"0")</f>
        <v>207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590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611.79999999999995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619.8396825396826</v>
      </c>
      <c r="Y668" s="781">
        <f>IFERROR(SUM(BN22:BN664),"0")</f>
        <v>642.65499999999997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</v>
      </c>
      <c r="Y669" s="38">
        <f>ROUNDUP(SUM(BP22:BP664),0)</f>
        <v>2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644.8396825396826</v>
      </c>
      <c r="Y670" s="781">
        <f>GrossWeightTotalR+PalletQtyTotalR*25</f>
        <v>692.65499999999997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65.886243386243393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68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1.22705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108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100.80000000000001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403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00,00"/>
        <filter val="11,90"/>
        <filter val="150,00"/>
        <filter val="190,00"/>
        <filter val="200,00"/>
        <filter val="22,22"/>
        <filter val="22,50"/>
        <filter val="40,00"/>
        <filter val="590,00"/>
        <filter val="619,84"/>
        <filter val="644,84"/>
        <filter val="65,89"/>
        <filter val="9,26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2025-01-28T11:52:44Z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