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9600E0-A2F7-4FF1-8F98-0406DF7C1E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P601" i="1" s="1"/>
  <c r="BO600" i="1"/>
  <c r="BM600" i="1"/>
  <c r="Y600" i="1"/>
  <c r="P600" i="1"/>
  <c r="X598" i="1"/>
  <c r="X597" i="1"/>
  <c r="BO596" i="1"/>
  <c r="BM596" i="1"/>
  <c r="Y596" i="1"/>
  <c r="BP596" i="1" s="1"/>
  <c r="P596" i="1"/>
  <c r="BO595" i="1"/>
  <c r="BM595" i="1"/>
  <c r="Y595" i="1"/>
  <c r="P595" i="1"/>
  <c r="BO594" i="1"/>
  <c r="BM594" i="1"/>
  <c r="Y594" i="1"/>
  <c r="Y597" i="1" s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X575" i="1"/>
  <c r="X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N494" i="1"/>
  <c r="BM494" i="1"/>
  <c r="Z494" i="1"/>
  <c r="Y494" i="1"/>
  <c r="BP494" i="1" s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Y472" i="1" s="1"/>
  <c r="X469" i="1"/>
  <c r="X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BO463" i="1"/>
  <c r="BM463" i="1"/>
  <c r="Y463" i="1"/>
  <c r="X461" i="1"/>
  <c r="X460" i="1"/>
  <c r="BO459" i="1"/>
  <c r="BM459" i="1"/>
  <c r="Y459" i="1"/>
  <c r="BP459" i="1" s="1"/>
  <c r="P459" i="1"/>
  <c r="BO458" i="1"/>
  <c r="BM458" i="1"/>
  <c r="Y458" i="1"/>
  <c r="Y461" i="1" s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P438" i="1" s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O161" i="1"/>
  <c r="BM161" i="1"/>
  <c r="Y161" i="1"/>
  <c r="P161" i="1"/>
  <c r="BO160" i="1"/>
  <c r="BM160" i="1"/>
  <c r="Y160" i="1"/>
  <c r="Y164" i="1" s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BO149" i="1"/>
  <c r="BM149" i="1"/>
  <c r="Y149" i="1"/>
  <c r="Y153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53" i="1" l="1"/>
  <c r="BN253" i="1"/>
  <c r="BP266" i="1"/>
  <c r="BN266" i="1"/>
  <c r="Z266" i="1"/>
  <c r="BP306" i="1"/>
  <c r="BN306" i="1"/>
  <c r="Z306" i="1"/>
  <c r="BP365" i="1"/>
  <c r="BN365" i="1"/>
  <c r="Z365" i="1"/>
  <c r="BP402" i="1"/>
  <c r="BN402" i="1"/>
  <c r="Z402" i="1"/>
  <c r="BP433" i="1"/>
  <c r="BN433" i="1"/>
  <c r="Z433" i="1"/>
  <c r="BP481" i="1"/>
  <c r="BN481" i="1"/>
  <c r="Z481" i="1"/>
  <c r="BP483" i="1"/>
  <c r="BN483" i="1"/>
  <c r="Z483" i="1"/>
  <c r="BP560" i="1"/>
  <c r="BN560" i="1"/>
  <c r="Z560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79" i="1"/>
  <c r="Y33" i="1"/>
  <c r="Z47" i="1"/>
  <c r="BN47" i="1"/>
  <c r="Z62" i="1"/>
  <c r="BN62" i="1"/>
  <c r="Z74" i="1"/>
  <c r="BN74" i="1"/>
  <c r="Z90" i="1"/>
  <c r="BN90" i="1"/>
  <c r="Z103" i="1"/>
  <c r="BN103" i="1"/>
  <c r="Z113" i="1"/>
  <c r="BN113" i="1"/>
  <c r="Z114" i="1"/>
  <c r="BN114" i="1"/>
  <c r="Z127" i="1"/>
  <c r="BN127" i="1"/>
  <c r="Z137" i="1"/>
  <c r="BN137" i="1"/>
  <c r="Z156" i="1"/>
  <c r="BN156" i="1"/>
  <c r="Z180" i="1"/>
  <c r="BN180" i="1"/>
  <c r="Z196" i="1"/>
  <c r="BN196" i="1"/>
  <c r="Z215" i="1"/>
  <c r="BN215" i="1"/>
  <c r="Z225" i="1"/>
  <c r="BN225" i="1"/>
  <c r="Z233" i="1"/>
  <c r="BN233" i="1"/>
  <c r="Z242" i="1"/>
  <c r="BN242" i="1"/>
  <c r="Z253" i="1"/>
  <c r="BP283" i="1"/>
  <c r="BN283" i="1"/>
  <c r="Z283" i="1"/>
  <c r="BP345" i="1"/>
  <c r="BN345" i="1"/>
  <c r="Z345" i="1"/>
  <c r="BP379" i="1"/>
  <c r="BN379" i="1"/>
  <c r="Z379" i="1"/>
  <c r="BP421" i="1"/>
  <c r="BN421" i="1"/>
  <c r="Z421" i="1"/>
  <c r="Y444" i="1"/>
  <c r="Y443" i="1"/>
  <c r="BP442" i="1"/>
  <c r="BN442" i="1"/>
  <c r="Z442" i="1"/>
  <c r="Z443" i="1" s="1"/>
  <c r="BP447" i="1"/>
  <c r="BN447" i="1"/>
  <c r="Z447" i="1"/>
  <c r="BP482" i="1"/>
  <c r="BN482" i="1"/>
  <c r="Z48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3" i="1"/>
  <c r="BN563" i="1"/>
  <c r="Z563" i="1"/>
  <c r="BP635" i="1"/>
  <c r="BN635" i="1"/>
  <c r="Z635" i="1"/>
  <c r="BP637" i="1"/>
  <c r="BN637" i="1"/>
  <c r="Z637" i="1"/>
  <c r="BP639" i="1"/>
  <c r="BN639" i="1"/>
  <c r="Z639" i="1"/>
  <c r="Y469" i="1"/>
  <c r="BP123" i="1"/>
  <c r="BN123" i="1"/>
  <c r="Z123" i="1"/>
  <c r="BP135" i="1"/>
  <c r="BN135" i="1"/>
  <c r="Z135" i="1"/>
  <c r="BP150" i="1"/>
  <c r="BN150" i="1"/>
  <c r="Z150" i="1"/>
  <c r="BP174" i="1"/>
  <c r="BN174" i="1"/>
  <c r="Z174" i="1"/>
  <c r="BP194" i="1"/>
  <c r="BN194" i="1"/>
  <c r="Z194" i="1"/>
  <c r="BP213" i="1"/>
  <c r="BN213" i="1"/>
  <c r="Z213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Y383" i="1"/>
  <c r="BP377" i="1"/>
  <c r="BN377" i="1"/>
  <c r="Z377" i="1"/>
  <c r="Y398" i="1"/>
  <c r="BP393" i="1"/>
  <c r="BN393" i="1"/>
  <c r="Z393" i="1"/>
  <c r="Y404" i="1"/>
  <c r="BP400" i="1"/>
  <c r="BN400" i="1"/>
  <c r="Z400" i="1"/>
  <c r="Y430" i="1"/>
  <c r="BP419" i="1"/>
  <c r="BN419" i="1"/>
  <c r="Z419" i="1"/>
  <c r="BP427" i="1"/>
  <c r="BN427" i="1"/>
  <c r="Z427" i="1"/>
  <c r="BP453" i="1"/>
  <c r="BN453" i="1"/>
  <c r="Z453" i="1"/>
  <c r="BP488" i="1"/>
  <c r="BN488" i="1"/>
  <c r="Z488" i="1"/>
  <c r="BP498" i="1"/>
  <c r="BN498" i="1"/>
  <c r="Z498" i="1"/>
  <c r="BP509" i="1"/>
  <c r="BN509" i="1"/>
  <c r="Z509" i="1"/>
  <c r="Y515" i="1"/>
  <c r="BP514" i="1"/>
  <c r="BN514" i="1"/>
  <c r="Z514" i="1"/>
  <c r="Z515" i="1" s="1"/>
  <c r="BP522" i="1"/>
  <c r="BN522" i="1"/>
  <c r="Z522" i="1"/>
  <c r="BP558" i="1"/>
  <c r="BN558" i="1"/>
  <c r="Z558" i="1"/>
  <c r="BP580" i="1"/>
  <c r="BN580" i="1"/>
  <c r="Z580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Z82" i="1"/>
  <c r="BN82" i="1"/>
  <c r="Z88" i="1"/>
  <c r="BN88" i="1"/>
  <c r="Z92" i="1"/>
  <c r="BN92" i="1"/>
  <c r="Y99" i="1"/>
  <c r="Z98" i="1"/>
  <c r="BN98" i="1"/>
  <c r="Z105" i="1"/>
  <c r="BN105" i="1"/>
  <c r="Y115" i="1"/>
  <c r="Z111" i="1"/>
  <c r="BN111" i="1"/>
  <c r="Z119" i="1"/>
  <c r="BN119" i="1"/>
  <c r="BP129" i="1"/>
  <c r="BN129" i="1"/>
  <c r="Z129" i="1"/>
  <c r="BP139" i="1"/>
  <c r="BN139" i="1"/>
  <c r="Z139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Y244" i="1"/>
  <c r="BP237" i="1"/>
  <c r="BN237" i="1"/>
  <c r="Z237" i="1"/>
  <c r="BP247" i="1"/>
  <c r="BN247" i="1"/>
  <c r="Z247" i="1"/>
  <c r="L689" i="1"/>
  <c r="BP260" i="1"/>
  <c r="BN260" i="1"/>
  <c r="Z260" i="1"/>
  <c r="M689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Y368" i="1"/>
  <c r="BP359" i="1"/>
  <c r="BN359" i="1"/>
  <c r="Z359" i="1"/>
  <c r="BP371" i="1"/>
  <c r="BN371" i="1"/>
  <c r="Z371" i="1"/>
  <c r="BP381" i="1"/>
  <c r="BN381" i="1"/>
  <c r="Z381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3" i="1"/>
  <c r="BN423" i="1"/>
  <c r="Z423" i="1"/>
  <c r="BP449" i="1"/>
  <c r="BN449" i="1"/>
  <c r="Z449" i="1"/>
  <c r="BP485" i="1"/>
  <c r="BN485" i="1"/>
  <c r="Z485" i="1"/>
  <c r="BP491" i="1"/>
  <c r="BN491" i="1"/>
  <c r="Z491" i="1"/>
  <c r="Y130" i="1"/>
  <c r="Y140" i="1"/>
  <c r="Y145" i="1"/>
  <c r="Y209" i="1"/>
  <c r="Q689" i="1"/>
  <c r="Y390" i="1"/>
  <c r="Y439" i="1"/>
  <c r="Y456" i="1"/>
  <c r="Y501" i="1"/>
  <c r="BP499" i="1"/>
  <c r="BN499" i="1"/>
  <c r="Z499" i="1"/>
  <c r="Y568" i="1"/>
  <c r="BP554" i="1"/>
  <c r="BN554" i="1"/>
  <c r="Z554" i="1"/>
  <c r="Y591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05" i="1"/>
  <c r="AB689" i="1"/>
  <c r="Y574" i="1"/>
  <c r="Y602" i="1"/>
  <c r="F9" i="1"/>
  <c r="J9" i="1"/>
  <c r="F10" i="1"/>
  <c r="Y34" i="1"/>
  <c r="Y38" i="1"/>
  <c r="Y42" i="1"/>
  <c r="Y52" i="1"/>
  <c r="Y58" i="1"/>
  <c r="Y69" i="1"/>
  <c r="Y75" i="1"/>
  <c r="BP83" i="1"/>
  <c r="BN83" i="1"/>
  <c r="H9" i="1"/>
  <c r="B689" i="1"/>
  <c r="X680" i="1"/>
  <c r="X681" i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Y84" i="1"/>
  <c r="Z79" i="1"/>
  <c r="BN79" i="1"/>
  <c r="Z81" i="1"/>
  <c r="BN81" i="1"/>
  <c r="Z83" i="1"/>
  <c r="Y85" i="1"/>
  <c r="Y93" i="1"/>
  <c r="Y94" i="1"/>
  <c r="BP87" i="1"/>
  <c r="BN87" i="1"/>
  <c r="Z87" i="1"/>
  <c r="Z89" i="1"/>
  <c r="BN89" i="1"/>
  <c r="Z91" i="1"/>
  <c r="BN91" i="1"/>
  <c r="Z97" i="1"/>
  <c r="BN97" i="1"/>
  <c r="Y100" i="1"/>
  <c r="E689" i="1"/>
  <c r="Z104" i="1"/>
  <c r="Z106" i="1" s="1"/>
  <c r="BN104" i="1"/>
  <c r="Y107" i="1"/>
  <c r="Z110" i="1"/>
  <c r="BN110" i="1"/>
  <c r="Z112" i="1"/>
  <c r="BN112" i="1"/>
  <c r="Y116" i="1"/>
  <c r="F689" i="1"/>
  <c r="Z120" i="1"/>
  <c r="BN120" i="1"/>
  <c r="Z122" i="1"/>
  <c r="BN122" i="1"/>
  <c r="Y125" i="1"/>
  <c r="Z128" i="1"/>
  <c r="Z130" i="1" s="1"/>
  <c r="BN128" i="1"/>
  <c r="Y131" i="1"/>
  <c r="Z134" i="1"/>
  <c r="BN134" i="1"/>
  <c r="Z136" i="1"/>
  <c r="BN136" i="1"/>
  <c r="Z138" i="1"/>
  <c r="BN138" i="1"/>
  <c r="Y141" i="1"/>
  <c r="Z144" i="1"/>
  <c r="Z145" i="1" s="1"/>
  <c r="BN144" i="1"/>
  <c r="BP144" i="1"/>
  <c r="Z149" i="1"/>
  <c r="BN149" i="1"/>
  <c r="BP151" i="1"/>
  <c r="BN151" i="1"/>
  <c r="Z151" i="1"/>
  <c r="Y158" i="1"/>
  <c r="BP155" i="1"/>
  <c r="BN155" i="1"/>
  <c r="Z155" i="1"/>
  <c r="Z157" i="1" s="1"/>
  <c r="BP162" i="1"/>
  <c r="BN162" i="1"/>
  <c r="Z162" i="1"/>
  <c r="H689" i="1"/>
  <c r="Y168" i="1"/>
  <c r="BP167" i="1"/>
  <c r="BN167" i="1"/>
  <c r="Z167" i="1"/>
  <c r="Z168" i="1" s="1"/>
  <c r="Y169" i="1"/>
  <c r="Y176" i="1"/>
  <c r="BP171" i="1"/>
  <c r="BN171" i="1"/>
  <c r="Z171" i="1"/>
  <c r="Y177" i="1"/>
  <c r="Y106" i="1"/>
  <c r="Y124" i="1"/>
  <c r="G689" i="1"/>
  <c r="Y152" i="1"/>
  <c r="BP149" i="1"/>
  <c r="Y163" i="1"/>
  <c r="BP160" i="1"/>
  <c r="BN160" i="1"/>
  <c r="Z160" i="1"/>
  <c r="Z163" i="1" s="1"/>
  <c r="BP173" i="1"/>
  <c r="BN173" i="1"/>
  <c r="Z173" i="1"/>
  <c r="Y181" i="1"/>
  <c r="Y199" i="1"/>
  <c r="Y204" i="1"/>
  <c r="Y210" i="1"/>
  <c r="Y220" i="1"/>
  <c r="Y234" i="1"/>
  <c r="Y243" i="1"/>
  <c r="Y256" i="1"/>
  <c r="Y269" i="1"/>
  <c r="Y273" i="1"/>
  <c r="Y286" i="1"/>
  <c r="Y291" i="1"/>
  <c r="Y298" i="1"/>
  <c r="Y307" i="1"/>
  <c r="Y322" i="1"/>
  <c r="Y327" i="1"/>
  <c r="Y331" i="1"/>
  <c r="Y335" i="1"/>
  <c r="Y342" i="1"/>
  <c r="Y346" i="1"/>
  <c r="Y374" i="1"/>
  <c r="Y384" i="1"/>
  <c r="Y391" i="1"/>
  <c r="Y397" i="1"/>
  <c r="Y403" i="1"/>
  <c r="Y414" i="1"/>
  <c r="Y434" i="1"/>
  <c r="Y440" i="1"/>
  <c r="Z459" i="1"/>
  <c r="BN459" i="1"/>
  <c r="Y460" i="1"/>
  <c r="Z465" i="1"/>
  <c r="BN465" i="1"/>
  <c r="Z467" i="1"/>
  <c r="BN467" i="1"/>
  <c r="Y468" i="1"/>
  <c r="Y473" i="1"/>
  <c r="Y478" i="1"/>
  <c r="BP477" i="1"/>
  <c r="Z689" i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Z224" i="1"/>
  <c r="BN224" i="1"/>
  <c r="Z226" i="1"/>
  <c r="BN226" i="1"/>
  <c r="Z228" i="1"/>
  <c r="BN228" i="1"/>
  <c r="Z230" i="1"/>
  <c r="BN230" i="1"/>
  <c r="Z232" i="1"/>
  <c r="BN232" i="1"/>
  <c r="Z238" i="1"/>
  <c r="BN238" i="1"/>
  <c r="Z239" i="1"/>
  <c r="BN239" i="1"/>
  <c r="Z241" i="1"/>
  <c r="BN241" i="1"/>
  <c r="K689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BN320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V689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Z378" i="1"/>
  <c r="BN378" i="1"/>
  <c r="Z380" i="1"/>
  <c r="BN380" i="1"/>
  <c r="Z382" i="1"/>
  <c r="BN382" i="1"/>
  <c r="Z386" i="1"/>
  <c r="BN386" i="1"/>
  <c r="BP386" i="1"/>
  <c r="Z388" i="1"/>
  <c r="BN388" i="1"/>
  <c r="Z389" i="1"/>
  <c r="BN389" i="1"/>
  <c r="Z395" i="1"/>
  <c r="BN395" i="1"/>
  <c r="Z401" i="1"/>
  <c r="BN401" i="1"/>
  <c r="W689" i="1"/>
  <c r="Y409" i="1"/>
  <c r="Z412" i="1"/>
  <c r="Z414" i="1" s="1"/>
  <c r="BN412" i="1"/>
  <c r="X689" i="1"/>
  <c r="Z420" i="1"/>
  <c r="BN420" i="1"/>
  <c r="Z422" i="1"/>
  <c r="BN422" i="1"/>
  <c r="Z424" i="1"/>
  <c r="BN424" i="1"/>
  <c r="Z426" i="1"/>
  <c r="BN426" i="1"/>
  <c r="Z428" i="1"/>
  <c r="BN428" i="1"/>
  <c r="Y429" i="1"/>
  <c r="Z432" i="1"/>
  <c r="Z434" i="1" s="1"/>
  <c r="BN432" i="1"/>
  <c r="BP432" i="1"/>
  <c r="Z437" i="1"/>
  <c r="BN437" i="1"/>
  <c r="BP437" i="1"/>
  <c r="Z438" i="1"/>
  <c r="BN438" i="1"/>
  <c r="Y689" i="1"/>
  <c r="Z448" i="1"/>
  <c r="BN448" i="1"/>
  <c r="Z450" i="1"/>
  <c r="BN450" i="1"/>
  <c r="Z452" i="1"/>
  <c r="BN452" i="1"/>
  <c r="Z454" i="1"/>
  <c r="BN454" i="1"/>
  <c r="Y455" i="1"/>
  <c r="Z458" i="1"/>
  <c r="BN458" i="1"/>
  <c r="BP458" i="1"/>
  <c r="Z463" i="1"/>
  <c r="BN463" i="1"/>
  <c r="BP463" i="1"/>
  <c r="Z464" i="1"/>
  <c r="BN464" i="1"/>
  <c r="Z466" i="1"/>
  <c r="BN466" i="1"/>
  <c r="Z471" i="1"/>
  <c r="Z472" i="1" s="1"/>
  <c r="BN471" i="1"/>
  <c r="BP471" i="1"/>
  <c r="Z477" i="1"/>
  <c r="Z478" i="1" s="1"/>
  <c r="BN477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24" i="1"/>
  <c r="BP518" i="1"/>
  <c r="BN518" i="1"/>
  <c r="Z518" i="1"/>
  <c r="Y523" i="1"/>
  <c r="Y540" i="1"/>
  <c r="Y545" i="1"/>
  <c r="Y549" i="1"/>
  <c r="Y569" i="1"/>
  <c r="Y575" i="1"/>
  <c r="Y592" i="1"/>
  <c r="Y598" i="1"/>
  <c r="Y603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AD689" i="1"/>
  <c r="AA689" i="1"/>
  <c r="Y516" i="1"/>
  <c r="Z521" i="1"/>
  <c r="BN521" i="1"/>
  <c r="Z536" i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BN571" i="1"/>
  <c r="BP571" i="1"/>
  <c r="Z572" i="1"/>
  <c r="BN572" i="1"/>
  <c r="Z573" i="1"/>
  <c r="BN573" i="1"/>
  <c r="Z578" i="1"/>
  <c r="BN578" i="1"/>
  <c r="Z579" i="1"/>
  <c r="BN579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4" i="1"/>
  <c r="BN594" i="1"/>
  <c r="BP594" i="1"/>
  <c r="Z596" i="1"/>
  <c r="BN596" i="1"/>
  <c r="Z600" i="1"/>
  <c r="BN600" i="1"/>
  <c r="BP600" i="1"/>
  <c r="Z601" i="1"/>
  <c r="BN60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602" i="1" l="1"/>
  <c r="Z574" i="1"/>
  <c r="Z460" i="1"/>
  <c r="Z403" i="1"/>
  <c r="Z397" i="1"/>
  <c r="Z321" i="1"/>
  <c r="Z641" i="1"/>
  <c r="Z255" i="1"/>
  <c r="Z198" i="1"/>
  <c r="Z500" i="1"/>
  <c r="Z140" i="1"/>
  <c r="Z124" i="1"/>
  <c r="Z115" i="1"/>
  <c r="Y680" i="1"/>
  <c r="Z591" i="1"/>
  <c r="Z539" i="1"/>
  <c r="Z468" i="1"/>
  <c r="Z455" i="1"/>
  <c r="Z439" i="1"/>
  <c r="Z429" i="1"/>
  <c r="Z390" i="1"/>
  <c r="Z383" i="1"/>
  <c r="Z367" i="1"/>
  <c r="Z268" i="1"/>
  <c r="Z243" i="1"/>
  <c r="Z234" i="1"/>
  <c r="Z99" i="1"/>
  <c r="Z93" i="1"/>
  <c r="Z84" i="1"/>
  <c r="Z75" i="1"/>
  <c r="Z68" i="1"/>
  <c r="Z52" i="1"/>
  <c r="Y681" i="1"/>
  <c r="Z33" i="1"/>
  <c r="Y683" i="1"/>
  <c r="Z659" i="1"/>
  <c r="Z624" i="1"/>
  <c r="Z652" i="1"/>
  <c r="Z597" i="1"/>
  <c r="Z568" i="1"/>
  <c r="Z665" i="1"/>
  <c r="Z523" i="1"/>
  <c r="Z374" i="1"/>
  <c r="Z307" i="1"/>
  <c r="Z297" i="1"/>
  <c r="Z285" i="1"/>
  <c r="Z220" i="1"/>
  <c r="Z176" i="1"/>
  <c r="Y679" i="1"/>
  <c r="Z631" i="1"/>
  <c r="Z152" i="1"/>
  <c r="X682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<sst xmlns="http://schemas.openxmlformats.org/spreadsheetml/2006/main" count="3187" uniqueCount="1100">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</sst>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27</v>
      </c>
      <c r="Y47" s="780">
        <f t="shared" si="6"/>
        <v>32.400000000000006</v>
      </c>
      <c r="Z47" s="36">
        <f>IFERROR(IF(Y47=0,"",ROUNDUP(Y47/H47,0)*0.01898),"")</f>
        <v>5.6940000000000004E-2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28.087499999999995</v>
      </c>
      <c r="BN47" s="64">
        <f t="shared" si="8"/>
        <v>33.705000000000005</v>
      </c>
      <c r="BO47" s="64">
        <f t="shared" si="9"/>
        <v>3.90625E-2</v>
      </c>
      <c r="BP47" s="64">
        <f t="shared" si="10"/>
        <v>4.6875000000000007E-2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2.5</v>
      </c>
      <c r="Y52" s="781">
        <f>IFERROR(Y46/H46,"0")+IFERROR(Y47/H47,"0")+IFERROR(Y48/H48,"0")+IFERROR(Y49/H49,"0")+IFERROR(Y50/H50,"0")+IFERROR(Y51/H51,"0")</f>
        <v>3.0000000000000004</v>
      </c>
      <c r="Z52" s="781">
        <f>IFERROR(IF(Z46="",0,Z46),"0")+IFERROR(IF(Z47="",0,Z47),"0")+IFERROR(IF(Z48="",0,Z48),"0")+IFERROR(IF(Z49="",0,Z49),"0")+IFERROR(IF(Z50="",0,Z50),"0")+IFERROR(IF(Z51="",0,Z51),"0")</f>
        <v>5.6940000000000004E-2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27</v>
      </c>
      <c r="Y53" s="781">
        <f>IFERROR(SUM(Y46:Y51),"0")</f>
        <v>32.400000000000006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3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3.1666666666666661</v>
      </c>
      <c r="BN83" s="64">
        <f t="shared" si="18"/>
        <v>3.8</v>
      </c>
      <c r="BO83" s="64">
        <f t="shared" si="19"/>
        <v>7.1225071225071226E-3</v>
      </c>
      <c r="BP83" s="64">
        <f t="shared" si="20"/>
        <v>8.5470085470085479E-3</v>
      </c>
    </row>
    <row r="84" spans="1:68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1.6666666666666665</v>
      </c>
      <c r="Y84" s="781">
        <f>IFERROR(Y78/H78,"0")+IFERROR(Y79/H79,"0")+IFERROR(Y80/H80,"0")+IFERROR(Y81/H81,"0")+IFERROR(Y82/H82,"0")+IFERROR(Y83/H83,"0")</f>
        <v>2</v>
      </c>
      <c r="Z84" s="781">
        <f>IFERROR(IF(Z78="",0,Z78),"0")+IFERROR(IF(Z79="",0,Z79),"0")+IFERROR(IF(Z80="",0,Z80),"0")+IFERROR(IF(Z81="",0,Z81),"0")+IFERROR(IF(Z82="",0,Z82),"0")+IFERROR(IF(Z83="",0,Z83),"0")</f>
        <v>1.004E-2</v>
      </c>
      <c r="AA84" s="782"/>
      <c r="AB84" s="782"/>
      <c r="AC84" s="782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3</v>
      </c>
      <c r="Y85" s="781">
        <f>IFERROR(SUM(Y78:Y83),"0")</f>
        <v>3.6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76</v>
      </c>
      <c r="Y97" s="780">
        <f>IFERROR(IF(X97="",0,CEILING((X97/$H97),1)*$H97),"")</f>
        <v>84</v>
      </c>
      <c r="Z97" s="36">
        <f>IFERROR(IF(Y97=0,"",ROUNDUP(Y97/H97,0)*0.01898),"")</f>
        <v>0.1898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80.695714285714288</v>
      </c>
      <c r="BN97" s="64">
        <f>IFERROR(Y97*I97/H97,"0")</f>
        <v>89.19</v>
      </c>
      <c r="BO97" s="64">
        <f>IFERROR(1/J97*(X97/H97),"0")</f>
        <v>0.14136904761904762</v>
      </c>
      <c r="BP97" s="64">
        <f>IFERROR(1/J97*(Y97/H97),"0")</f>
        <v>0.15625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9.0476190476190474</v>
      </c>
      <c r="Y99" s="781">
        <f>IFERROR(Y96/H96,"0")+IFERROR(Y97/H97,"0")+IFERROR(Y98/H98,"0")</f>
        <v>10</v>
      </c>
      <c r="Z99" s="781">
        <f>IFERROR(IF(Z96="",0,Z96),"0")+IFERROR(IF(Z97="",0,Z97),"0")+IFERROR(IF(Z98="",0,Z98),"0")</f>
        <v>0.1898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76</v>
      </c>
      <c r="Y100" s="781">
        <f>IFERROR(SUM(Y96:Y98),"0")</f>
        <v>84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374</v>
      </c>
      <c r="Y110" s="780">
        <f t="shared" si="26"/>
        <v>378</v>
      </c>
      <c r="Z110" s="36">
        <f>IFERROR(IF(Y110=0,"",ROUNDUP(Y110/H110,0)*0.01898),"")</f>
        <v>0.85409999999999997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397.10785714285714</v>
      </c>
      <c r="BN110" s="64">
        <f t="shared" si="28"/>
        <v>401.35500000000002</v>
      </c>
      <c r="BO110" s="64">
        <f t="shared" si="29"/>
        <v>0.69568452380952372</v>
      </c>
      <c r="BP110" s="64">
        <f t="shared" si="30"/>
        <v>0.703125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44.523809523809518</v>
      </c>
      <c r="Y115" s="781">
        <f>IFERROR(Y109/H109,"0")+IFERROR(Y110/H110,"0")+IFERROR(Y111/H111,"0")+IFERROR(Y112/H112,"0")+IFERROR(Y113/H113,"0")+IFERROR(Y114/H114,"0")</f>
        <v>45</v>
      </c>
      <c r="Z115" s="781">
        <f>IFERROR(IF(Z109="",0,Z109),"0")+IFERROR(IF(Z110="",0,Z110),"0")+IFERROR(IF(Z111="",0,Z111),"0")+IFERROR(IF(Z112="",0,Z112),"0")+IFERROR(IF(Z113="",0,Z113),"0")+IFERROR(IF(Z114="",0,Z114),"0")</f>
        <v>0.85409999999999997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374</v>
      </c>
      <c r="Y116" s="781">
        <f>IFERROR(SUM(Y109:Y114),"0")</f>
        <v>378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18</v>
      </c>
      <c r="Y120" s="780">
        <f>IFERROR(IF(X120="",0,CEILING((X120/$H120),1)*$H120),"")</f>
        <v>22.4</v>
      </c>
      <c r="Z120" s="36">
        <f>IFERROR(IF(Y120=0,"",ROUNDUP(Y120/H120,0)*0.01898),"")</f>
        <v>3.7960000000000001E-2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18.699107142857144</v>
      </c>
      <c r="BN120" s="64">
        <f>IFERROR(Y120*I120/H120,"0")</f>
        <v>23.27</v>
      </c>
      <c r="BO120" s="64">
        <f>IFERROR(1/J120*(X120/H120),"0")</f>
        <v>2.5111607142857144E-2</v>
      </c>
      <c r="BP120" s="64">
        <f>IFERROR(1/J120*(Y120/H120),"0")</f>
        <v>3.125E-2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1.6071428571428572</v>
      </c>
      <c r="Y124" s="781">
        <f>IFERROR(Y119/H119,"0")+IFERROR(Y120/H120,"0")+IFERROR(Y121/H121,"0")+IFERROR(Y122/H122,"0")+IFERROR(Y123/H123,"0")</f>
        <v>2</v>
      </c>
      <c r="Z124" s="781">
        <f>IFERROR(IF(Z119="",0,Z119),"0")+IFERROR(IF(Z120="",0,Z120),"0")+IFERROR(IF(Z121="",0,Z121),"0")+IFERROR(IF(Z122="",0,Z122),"0")+IFERROR(IF(Z123="",0,Z123),"0")</f>
        <v>3.7960000000000001E-2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18</v>
      </c>
      <c r="Y125" s="781">
        <f>IFERROR(SUM(Y119:Y123),"0")</f>
        <v>22.4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31</v>
      </c>
      <c r="Y127" s="780">
        <f>IFERROR(IF(X127="",0,CEILING((X127/$H127),1)*$H127),"")</f>
        <v>32.400000000000006</v>
      </c>
      <c r="Z127" s="36">
        <f>IFERROR(IF(Y127=0,"",ROUNDUP(Y127/H127,0)*0.01898),"")</f>
        <v>5.6940000000000004E-2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32.248611111111103</v>
      </c>
      <c r="BN127" s="64">
        <f>IFERROR(Y127*I127/H127,"0")</f>
        <v>33.705000000000005</v>
      </c>
      <c r="BO127" s="64">
        <f>IFERROR(1/J127*(X127/H127),"0")</f>
        <v>4.4849537037037035E-2</v>
      </c>
      <c r="BP127" s="64">
        <f>IFERROR(1/J127*(Y127/H127),"0")</f>
        <v>4.6875000000000007E-2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2.8703703703703702</v>
      </c>
      <c r="Y130" s="781">
        <f>IFERROR(Y127/H127,"0")+IFERROR(Y128/H128,"0")+IFERROR(Y129/H129,"0")</f>
        <v>3.0000000000000004</v>
      </c>
      <c r="Z130" s="781">
        <f>IFERROR(IF(Z127="",0,Z127),"0")+IFERROR(IF(Z128="",0,Z128),"0")+IFERROR(IF(Z129="",0,Z129),"0")</f>
        <v>5.6940000000000004E-2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31</v>
      </c>
      <c r="Y131" s="781">
        <f>IFERROR(SUM(Y127:Y129),"0")</f>
        <v>32.400000000000006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65</v>
      </c>
      <c r="Y190" s="780">
        <f t="shared" ref="Y190:Y197" si="36">IFERROR(IF(X190="",0,CEILING((X190/$H190),1)*$H190),"")</f>
        <v>67.2</v>
      </c>
      <c r="Z190" s="36">
        <f>IFERROR(IF(Y190=0,"",ROUNDUP(Y190/H190,0)*0.00902),"")</f>
        <v>0.14432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69.178571428571431</v>
      </c>
      <c r="BN190" s="64">
        <f t="shared" ref="BN190:BN197" si="38">IFERROR(Y190*I190/H190,"0")</f>
        <v>71.52</v>
      </c>
      <c r="BO190" s="64">
        <f t="shared" ref="BO190:BO197" si="39">IFERROR(1/J190*(X190/H190),"0")</f>
        <v>0.11724386724386725</v>
      </c>
      <c r="BP190" s="64">
        <f t="shared" ref="BP190:BP197" si="40">IFERROR(1/J190*(Y190/H190),"0")</f>
        <v>0.12121212121212122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48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50.4</v>
      </c>
      <c r="BN192" s="64">
        <f t="shared" si="38"/>
        <v>52.920000000000009</v>
      </c>
      <c r="BO192" s="64">
        <f t="shared" si="39"/>
        <v>8.658008658008659E-2</v>
      </c>
      <c r="BP192" s="64">
        <f t="shared" si="40"/>
        <v>9.0909090909090912E-2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26.904761904761905</v>
      </c>
      <c r="Y198" s="781">
        <f>IFERROR(Y190/H190,"0")+IFERROR(Y191/H191,"0")+IFERROR(Y192/H192,"0")+IFERROR(Y193/H193,"0")+IFERROR(Y194/H194,"0")+IFERROR(Y195/H195,"0")+IFERROR(Y196/H196,"0")+IFERROR(Y197/H197,"0")</f>
        <v>28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0.25256000000000001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113</v>
      </c>
      <c r="Y199" s="781">
        <f>IFERROR(SUM(Y190:Y197),"0")</f>
        <v>117.60000000000001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69</v>
      </c>
      <c r="Y212" s="780">
        <f t="shared" ref="Y212:Y219" si="41">IFERROR(IF(X212="",0,CEILING((X212/$H212),1)*$H212),"")</f>
        <v>70.2</v>
      </c>
      <c r="Z212" s="36">
        <f>IFERROR(IF(Y212=0,"",ROUNDUP(Y212/H212,0)*0.00902),"")</f>
        <v>0.11726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71.683333333333337</v>
      </c>
      <c r="BN212" s="64">
        <f t="shared" ref="BN212:BN219" si="43">IFERROR(Y212*I212/H212,"0")</f>
        <v>72.930000000000007</v>
      </c>
      <c r="BO212" s="64">
        <f t="shared" ref="BO212:BO219" si="44">IFERROR(1/J212*(X212/H212),"0")</f>
        <v>9.6801346801346791E-2</v>
      </c>
      <c r="BP212" s="64">
        <f t="shared" ref="BP212:BP219" si="45">IFERROR(1/J212*(Y212/H212),"0")</f>
        <v>9.8484848484848481E-2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54</v>
      </c>
      <c r="Y213" s="780">
        <f t="shared" si="41"/>
        <v>54</v>
      </c>
      <c r="Z213" s="36">
        <f>IFERROR(IF(Y213=0,"",ROUNDUP(Y213/H213,0)*0.00902),"")</f>
        <v>9.0200000000000002E-2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56.099999999999994</v>
      </c>
      <c r="BN213" s="64">
        <f t="shared" si="43"/>
        <v>56.099999999999994</v>
      </c>
      <c r="BO213" s="64">
        <f t="shared" si="44"/>
        <v>7.575757575757576E-2</v>
      </c>
      <c r="BP213" s="64">
        <f t="shared" si="45"/>
        <v>7.575757575757576E-2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4</v>
      </c>
      <c r="Y217" s="780">
        <f t="shared" si="41"/>
        <v>5.4</v>
      </c>
      <c r="Z217" s="36">
        <f>IFERROR(IF(Y217=0,"",ROUNDUP(Y217/H217,0)*0.00502),"")</f>
        <v>1.506E-2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4.2222222222222223</v>
      </c>
      <c r="BN217" s="64">
        <f t="shared" si="43"/>
        <v>5.7</v>
      </c>
      <c r="BO217" s="64">
        <f t="shared" si="44"/>
        <v>9.4966761633428314E-3</v>
      </c>
      <c r="BP217" s="64">
        <f t="shared" si="45"/>
        <v>1.2820512820512822E-2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25</v>
      </c>
      <c r="Y220" s="781">
        <f>IFERROR(Y212/H212,"0")+IFERROR(Y213/H213,"0")+IFERROR(Y214/H214,"0")+IFERROR(Y215/H215,"0")+IFERROR(Y216/H216,"0")+IFERROR(Y217/H217,"0")+IFERROR(Y218/H218,"0")+IFERROR(Y219/H219,"0")</f>
        <v>26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0.22252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127</v>
      </c>
      <c r="Y221" s="781">
        <f>IFERROR(SUM(Y212:Y219),"0")</f>
        <v>129.6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205</v>
      </c>
      <c r="Y227" s="780">
        <f t="shared" si="46"/>
        <v>206.4</v>
      </c>
      <c r="Z227" s="36">
        <f t="shared" ref="Z227:Z233" si="51">IFERROR(IF(Y227=0,"",ROUNDUP(Y227/H227,0)*0.00651),"")</f>
        <v>0.55986000000000002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228.06250000000003</v>
      </c>
      <c r="BN227" s="64">
        <f t="shared" si="48"/>
        <v>229.62</v>
      </c>
      <c r="BO227" s="64">
        <f t="shared" si="49"/>
        <v>0.46932234432234438</v>
      </c>
      <c r="BP227" s="64">
        <f t="shared" si="50"/>
        <v>0.47252747252747257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24</v>
      </c>
      <c r="Y230" s="780">
        <f t="shared" si="46"/>
        <v>24</v>
      </c>
      <c r="Z230" s="36">
        <f t="shared" si="51"/>
        <v>6.5100000000000005E-2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26.520000000000003</v>
      </c>
      <c r="BN230" s="64">
        <f t="shared" si="48"/>
        <v>26.520000000000003</v>
      </c>
      <c r="BO230" s="64">
        <f t="shared" si="49"/>
        <v>5.4945054945054951E-2</v>
      </c>
      <c r="BP230" s="64">
        <f t="shared" si="50"/>
        <v>5.4945054945054951E-2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56</v>
      </c>
      <c r="Y233" s="780">
        <f t="shared" si="46"/>
        <v>57.599999999999994</v>
      </c>
      <c r="Z233" s="36">
        <f t="shared" si="51"/>
        <v>0.15623999999999999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62.019999999999996</v>
      </c>
      <c r="BN233" s="64">
        <f t="shared" si="48"/>
        <v>63.792000000000002</v>
      </c>
      <c r="BO233" s="64">
        <f t="shared" si="49"/>
        <v>0.12820512820512822</v>
      </c>
      <c r="BP233" s="64">
        <f t="shared" si="50"/>
        <v>0.13186813186813187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118.75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120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0.78120000000000012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285</v>
      </c>
      <c r="Y235" s="781">
        <f>IFERROR(SUM(Y223:Y233),"0")</f>
        <v>288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36</v>
      </c>
      <c r="Y388" s="780">
        <f>IFERROR(IF(X388="",0,CEILING((X388/$H388),1)*$H388),"")</f>
        <v>42</v>
      </c>
      <c r="Z388" s="36">
        <f>IFERROR(IF(Y388=0,"",ROUNDUP(Y388/H388,0)*0.01898),"")</f>
        <v>9.4899999999999998E-2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38.224285714285713</v>
      </c>
      <c r="BN388" s="64">
        <f>IFERROR(Y388*I388/H388,"0")</f>
        <v>44.594999999999999</v>
      </c>
      <c r="BO388" s="64">
        <f>IFERROR(1/J388*(X388/H388),"0")</f>
        <v>6.6964285714285712E-2</v>
      </c>
      <c r="BP388" s="64">
        <f>IFERROR(1/J388*(Y388/H388),"0")</f>
        <v>7.8125E-2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4.2857142857142856</v>
      </c>
      <c r="Y390" s="781">
        <f>IFERROR(Y386/H386,"0")+IFERROR(Y387/H387,"0")+IFERROR(Y388/H388,"0")+IFERROR(Y389/H389,"0")</f>
        <v>5</v>
      </c>
      <c r="Z390" s="781">
        <f>IFERROR(IF(Z386="",0,Z386),"0")+IFERROR(IF(Z387="",0,Z387),"0")+IFERROR(IF(Z388="",0,Z388),"0")+IFERROR(IF(Z389="",0,Z389),"0")</f>
        <v>9.4899999999999998E-2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36</v>
      </c>
      <c r="Y391" s="781">
        <f>IFERROR(SUM(Y386:Y389),"0")</f>
        <v>42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3</v>
      </c>
      <c r="Y396" s="780">
        <f>IFERROR(IF(X396="",0,CEILING((X396/$H396),1)*$H396),"")</f>
        <v>5.0999999999999996</v>
      </c>
      <c r="Z396" s="36">
        <f>IFERROR(IF(Y396=0,"",ROUNDUP(Y396/H396,0)*0.00651),"")</f>
        <v>1.302E-2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3.3882352941176475</v>
      </c>
      <c r="BN396" s="64">
        <f>IFERROR(Y396*I396/H396,"0")</f>
        <v>5.76</v>
      </c>
      <c r="BO396" s="64">
        <f>IFERROR(1/J396*(X396/H396),"0")</f>
        <v>6.4641241111829352E-3</v>
      </c>
      <c r="BP396" s="64">
        <f>IFERROR(1/J396*(Y396/H396),"0")</f>
        <v>1.098901098901099E-2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1.1764705882352942</v>
      </c>
      <c r="Y397" s="781">
        <f>IFERROR(Y393/H393,"0")+IFERROR(Y394/H394,"0")+IFERROR(Y395/H395,"0")+IFERROR(Y396/H396,"0")</f>
        <v>2</v>
      </c>
      <c r="Z397" s="781">
        <f>IFERROR(IF(Z393="",0,Z393),"0")+IFERROR(IF(Z394="",0,Z394),"0")+IFERROR(IF(Z395="",0,Z395),"0")+IFERROR(IF(Z396="",0,Z396),"0")</f>
        <v>1.302E-2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3</v>
      </c>
      <c r="Y398" s="781">
        <f>IFERROR(SUM(Y393:Y396),"0")</f>
        <v>5.0999999999999996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639</v>
      </c>
      <c r="Y420" s="780">
        <f t="shared" si="87"/>
        <v>645</v>
      </c>
      <c r="Z420" s="36">
        <f>IFERROR(IF(Y420=0,"",ROUNDUP(Y420/H420,0)*0.02175),"")</f>
        <v>0.93524999999999991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659.44800000000009</v>
      </c>
      <c r="BN420" s="64">
        <f t="shared" si="89"/>
        <v>665.64</v>
      </c>
      <c r="BO420" s="64">
        <f t="shared" si="90"/>
        <v>0.88749999999999996</v>
      </c>
      <c r="BP420" s="64">
        <f t="shared" si="91"/>
        <v>0.89583333333333326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62</v>
      </c>
      <c r="Y423" s="780">
        <f t="shared" si="87"/>
        <v>75</v>
      </c>
      <c r="Z423" s="36">
        <f>IFERROR(IF(Y423=0,"",ROUNDUP(Y423/H423,0)*0.02175),"")</f>
        <v>0.10874999999999999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63.984000000000002</v>
      </c>
      <c r="BN423" s="64">
        <f t="shared" si="89"/>
        <v>77.400000000000006</v>
      </c>
      <c r="BO423" s="64">
        <f t="shared" si="90"/>
        <v>8.611111111111111E-2</v>
      </c>
      <c r="BP423" s="64">
        <f t="shared" si="91"/>
        <v>0.10416666666666666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46.733333333333334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1.0439999999999998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701</v>
      </c>
      <c r="Y430" s="781">
        <f>IFERROR(SUM(Y419:Y428),"0")</f>
        <v>720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656</v>
      </c>
      <c r="Y432" s="780">
        <f>IFERROR(IF(X432="",0,CEILING((X432/$H432),1)*$H432),"")</f>
        <v>660</v>
      </c>
      <c r="Z432" s="36">
        <f>IFERROR(IF(Y432=0,"",ROUNDUP(Y432/H432,0)*0.02175),"")</f>
        <v>0.95699999999999996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676.99200000000008</v>
      </c>
      <c r="BN432" s="64">
        <f>IFERROR(Y432*I432/H432,"0")</f>
        <v>681.12000000000012</v>
      </c>
      <c r="BO432" s="64">
        <f>IFERROR(1/J432*(X432/H432),"0")</f>
        <v>0.91111111111111109</v>
      </c>
      <c r="BP432" s="64">
        <f>IFERROR(1/J432*(Y432/H432),"0")</f>
        <v>0.91666666666666663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43.733333333333334</v>
      </c>
      <c r="Y434" s="781">
        <f>IFERROR(Y432/H432,"0")+IFERROR(Y433/H433,"0")</f>
        <v>44</v>
      </c>
      <c r="Z434" s="781">
        <f>IFERROR(IF(Z432="",0,Z432),"0")+IFERROR(IF(Z433="",0,Z433),"0")</f>
        <v>0.95699999999999996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656</v>
      </c>
      <c r="Y435" s="781">
        <f>IFERROR(SUM(Y432:Y433),"0")</f>
        <v>660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65</v>
      </c>
      <c r="Y438" s="78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68.748333333333335</v>
      </c>
      <c r="BN438" s="64">
        <f>IFERROR(Y438*I438/H438,"0")</f>
        <v>76.152000000000001</v>
      </c>
      <c r="BO438" s="64">
        <f>IFERROR(1/J438*(X438/H438),"0")</f>
        <v>0.11284722222222222</v>
      </c>
      <c r="BP438" s="64">
        <f>IFERROR(1/J438*(Y438/H438),"0")</f>
        <v>0.125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7.2222222222222223</v>
      </c>
      <c r="Y439" s="781">
        <f>IFERROR(Y437/H437,"0")+IFERROR(Y438/H438,"0")</f>
        <v>8</v>
      </c>
      <c r="Z439" s="781">
        <f>IFERROR(IF(Z437="",0,Z437),"0")+IFERROR(IF(Z438="",0,Z438),"0")</f>
        <v>0.15184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65</v>
      </c>
      <c r="Y440" s="781">
        <f>IFERROR(SUM(Y437:Y438),"0")</f>
        <v>72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51</v>
      </c>
      <c r="Y442" s="780">
        <f>IFERROR(IF(X442="",0,CEILING((X442/$H442),1)*$H442),"")</f>
        <v>54</v>
      </c>
      <c r="Z442" s="36">
        <f>IFERROR(IF(Y442=0,"",ROUNDUP(Y442/H442,0)*0.01898),"")</f>
        <v>0.11388000000000001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53.941000000000003</v>
      </c>
      <c r="BN442" s="64">
        <f>IFERROR(Y442*I442/H442,"0")</f>
        <v>57.113999999999997</v>
      </c>
      <c r="BO442" s="64">
        <f>IFERROR(1/J442*(X442/H442),"0")</f>
        <v>8.8541666666666671E-2</v>
      </c>
      <c r="BP442" s="64">
        <f>IFERROR(1/J442*(Y442/H442),"0")</f>
        <v>9.375E-2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5.666666666666667</v>
      </c>
      <c r="Y443" s="781">
        <f>IFERROR(Y442/H442,"0")</f>
        <v>6</v>
      </c>
      <c r="Z443" s="781">
        <f>IFERROR(IF(Z442="",0,Z442),"0")</f>
        <v>0.11388000000000001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51</v>
      </c>
      <c r="Y444" s="781">
        <f>IFERROR(SUM(Y442:Y442),"0")</f>
        <v>54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437</v>
      </c>
      <c r="Y463" s="780">
        <f>IFERROR(IF(X463="",0,CEILING((X463/$H463),1)*$H463),"")</f>
        <v>441</v>
      </c>
      <c r="Z463" s="36">
        <f>IFERROR(IF(Y463=0,"",ROUNDUP(Y463/H463,0)*0.01898),"")</f>
        <v>0.93002000000000007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462.20033333333333</v>
      </c>
      <c r="BN463" s="64">
        <f>IFERROR(Y463*I463/H463,"0")</f>
        <v>466.43099999999998</v>
      </c>
      <c r="BO463" s="64">
        <f>IFERROR(1/J463*(X463/H463),"0")</f>
        <v>0.75868055555555558</v>
      </c>
      <c r="BP463" s="64">
        <f>IFERROR(1/J463*(Y463/H463),"0")</f>
        <v>0.765625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48.555555555555557</v>
      </c>
      <c r="Y468" s="781">
        <f>IFERROR(Y463/H463,"0")+IFERROR(Y464/H464,"0")+IFERROR(Y465/H465,"0")+IFERROR(Y466/H466,"0")+IFERROR(Y467/H467,"0")</f>
        <v>49</v>
      </c>
      <c r="Z468" s="781">
        <f>IFERROR(IF(Z463="",0,Z463),"0")+IFERROR(IF(Z464="",0,Z464),"0")+IFERROR(IF(Z465="",0,Z465),"0")+IFERROR(IF(Z466="",0,Z466),"0")+IFERROR(IF(Z467="",0,Z467),"0")</f>
        <v>0.93002000000000007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437</v>
      </c>
      <c r="Y469" s="781">
        <f>IFERROR(SUM(Y463:Y467),"0")</f>
        <v>441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91</v>
      </c>
      <c r="Y481" s="780">
        <f t="shared" ref="Y481:Y499" si="97">IFERROR(IF(X481="",0,CEILING((X481/$H481),1)*$H481),"")</f>
        <v>91.800000000000011</v>
      </c>
      <c r="Z481" s="36">
        <f>IFERROR(IF(Y481=0,"",ROUNDUP(Y481/H481,0)*0.00902),"")</f>
        <v>0.15334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94.538888888888891</v>
      </c>
      <c r="BN481" s="64">
        <f t="shared" ref="BN481:BN499" si="99">IFERROR(Y481*I481/H481,"0")</f>
        <v>95.37</v>
      </c>
      <c r="BO481" s="64">
        <f t="shared" ref="BO481:BO499" si="100">IFERROR(1/J481*(X481/H481),"0")</f>
        <v>0.127665544332211</v>
      </c>
      <c r="BP481" s="64">
        <f t="shared" ref="BP481:BP499" si="101">IFERROR(1/J481*(Y481/H481),"0")</f>
        <v>0.12878787878787878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16.851851851851851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17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0.15334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91</v>
      </c>
      <c r="Y501" s="781">
        <f>IFERROR(SUM(Y481:Y499),"0")</f>
        <v>91.800000000000011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150</v>
      </c>
      <c r="Y518" s="780">
        <f>IFERROR(IF(X518="",0,CEILING((X518/$H518),1)*$H518),"")</f>
        <v>151.20000000000002</v>
      </c>
      <c r="Z518" s="36">
        <f>IFERROR(IF(Y518=0,"",ROUNDUP(Y518/H518,0)*0.00902),"")</f>
        <v>0.25256000000000001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155.83333333333331</v>
      </c>
      <c r="BN518" s="64">
        <f>IFERROR(Y518*I518/H518,"0")</f>
        <v>157.08000000000001</v>
      </c>
      <c r="BO518" s="64">
        <f>IFERROR(1/J518*(X518/H518),"0")</f>
        <v>0.21043771043771042</v>
      </c>
      <c r="BP518" s="64">
        <f>IFERROR(1/J518*(Y518/H518),"0")</f>
        <v>0.21212121212121213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27.777777777777775</v>
      </c>
      <c r="Y523" s="781">
        <f>IFERROR(Y518/H518,"0")+IFERROR(Y519/H519,"0")+IFERROR(Y520/H520,"0")+IFERROR(Y521/H521,"0")+IFERROR(Y522/H522,"0")</f>
        <v>28</v>
      </c>
      <c r="Z523" s="781">
        <f>IFERROR(IF(Z518="",0,Z518),"0")+IFERROR(IF(Z519="",0,Z519),"0")+IFERROR(IF(Z520="",0,Z520),"0")+IFERROR(IF(Z521="",0,Z521),"0")+IFERROR(IF(Z522="",0,Z522),"0")</f>
        <v>0.25256000000000001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150</v>
      </c>
      <c r="Y524" s="781">
        <f>IFERROR(SUM(Y518:Y522),"0")</f>
        <v>151.20000000000002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98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104.68181818181816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0.17846736596736595</v>
      </c>
      <c r="BP553" s="64">
        <f t="shared" ref="BP553:BP567" si="108">IFERROR(1/J553*(Y553/H553),"0")</f>
        <v>0.18269230769230771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251</v>
      </c>
      <c r="Y556" s="780">
        <f t="shared" si="103"/>
        <v>253.44</v>
      </c>
      <c r="Z556" s="36">
        <f t="shared" si="104"/>
        <v>0.57408000000000003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268.11363636363632</v>
      </c>
      <c r="BN556" s="64">
        <f t="shared" si="106"/>
        <v>270.71999999999997</v>
      </c>
      <c r="BO556" s="64">
        <f t="shared" si="107"/>
        <v>0.45709498834498841</v>
      </c>
      <c r="BP556" s="64">
        <f t="shared" si="108"/>
        <v>0.46153846153846156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47</v>
      </c>
      <c r="Y558" s="780">
        <f t="shared" si="103"/>
        <v>47.52</v>
      </c>
      <c r="Z558" s="36">
        <f t="shared" si="104"/>
        <v>0.10764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50.204545454545446</v>
      </c>
      <c r="BN558" s="64">
        <f t="shared" si="106"/>
        <v>50.760000000000005</v>
      </c>
      <c r="BO558" s="64">
        <f t="shared" si="107"/>
        <v>8.559149184149184E-2</v>
      </c>
      <c r="BP558" s="64">
        <f t="shared" si="108"/>
        <v>8.6538461538461536E-2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76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0.90895999999999999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396</v>
      </c>
      <c r="Y569" s="781">
        <f>IFERROR(SUM(Y553:Y567),"0")</f>
        <v>401.28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108</v>
      </c>
      <c r="Y571" s="780">
        <f>IFERROR(IF(X571="",0,CEILING((X571/$H571),1)*$H571),"")</f>
        <v>110.88000000000001</v>
      </c>
      <c r="Z571" s="36">
        <f>IFERROR(IF(Y571=0,"",ROUNDUP(Y571/H571,0)*0.01196),"")</f>
        <v>0.25115999999999999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115.36363636363636</v>
      </c>
      <c r="BN571" s="64">
        <f>IFERROR(Y571*I571/H571,"0")</f>
        <v>118.44</v>
      </c>
      <c r="BO571" s="64">
        <f>IFERROR(1/J571*(X571/H571),"0")</f>
        <v>0.19667832167832167</v>
      </c>
      <c r="BP571" s="64">
        <f>IFERROR(1/J571*(Y571/H571),"0")</f>
        <v>0.20192307692307693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20.454545454545453</v>
      </c>
      <c r="Y574" s="781">
        <f>IFERROR(Y571/H571,"0")+IFERROR(Y572/H572,"0")+IFERROR(Y573/H573,"0")</f>
        <v>21</v>
      </c>
      <c r="Z574" s="781">
        <f>IFERROR(IF(Z571="",0,Z571),"0")+IFERROR(IF(Z572="",0,Z572),"0")+IFERROR(IF(Z573="",0,Z573),"0")</f>
        <v>0.25115999999999999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108</v>
      </c>
      <c r="Y575" s="781">
        <f>IFERROR(SUM(Y571:Y573),"0")</f>
        <v>110.88000000000001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111</v>
      </c>
      <c r="Y580" s="780">
        <f t="shared" si="109"/>
        <v>116.16000000000001</v>
      </c>
      <c r="Z580" s="36">
        <f>IFERROR(IF(Y580=0,"",ROUNDUP(Y580/H580,0)*0.01196),"")</f>
        <v>0.26312000000000002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118.5681818181818</v>
      </c>
      <c r="BN580" s="64">
        <f t="shared" si="111"/>
        <v>124.08000000000001</v>
      </c>
      <c r="BO580" s="64">
        <f t="shared" si="112"/>
        <v>0.20214160839160841</v>
      </c>
      <c r="BP580" s="64">
        <f t="shared" si="113"/>
        <v>0.21153846153846156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21.022727272727273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0.26312000000000002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111</v>
      </c>
      <c r="Y592" s="781">
        <f>IFERROR(SUM(Y577:Y590),"0")</f>
        <v>116.16000000000001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3860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3956.42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4063.6223114124441</v>
      </c>
      <c r="Y680" s="781">
        <f>IFERROR(SUM(BN22:BN676),"0")</f>
        <v>4165.549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7</v>
      </c>
      <c r="Y681" s="38">
        <f>ROUNDUP(SUM(BP22:BP676),0)</f>
        <v>7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4238.6223114124441</v>
      </c>
      <c r="Y682" s="781">
        <f>GrossWeightTotalR+PalletQtyTotalR*25</f>
        <v>4340.549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551.68390204566674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566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7.6021299999999989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32.400000000000006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87.6</v>
      </c>
      <c r="E689" s="46">
        <f>IFERROR(Y103*1,"0")+IFERROR(Y104*1,"0")+IFERROR(Y105*1,"0")+IFERROR(Y109*1,"0")+IFERROR(Y110*1,"0")+IFERROR(Y111*1,"0")+IFERROR(Y112*1,"0")+IFERROR(Y113*1,"0")+IFERROR(Y114*1,"0")</f>
        <v>378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54.800000000000004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117.60000000000001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417.6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47.1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1506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441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91.800000000000011</v>
      </c>
      <c r="AA689" s="46">
        <f>IFERROR(Y514*1,"0")+IFERROR(Y518*1,"0")+IFERROR(Y519*1,"0")+IFERROR(Y520*1,"0")+IFERROR(Y521*1,"0")+IFERROR(Y522*1,"0")+IFERROR(Y526*1,"0")+IFERROR(Y530*1,"0")</f>
        <v>154.20000000000002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628.31999999999994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1,00"/>
        <filter val="1,18"/>
        <filter val="1,61"/>
        <filter val="1,67"/>
        <filter val="108,00"/>
        <filter val="111,00"/>
        <filter val="113,00"/>
        <filter val="118,75"/>
        <filter val="127,00"/>
        <filter val="150,00"/>
        <filter val="16,85"/>
        <filter val="18,00"/>
        <filter val="2,50"/>
        <filter val="2,87"/>
        <filter val="20,45"/>
        <filter val="205,00"/>
        <filter val="21,02"/>
        <filter val="24,00"/>
        <filter val="25,00"/>
        <filter val="251,00"/>
        <filter val="26,90"/>
        <filter val="27,00"/>
        <filter val="27,78"/>
        <filter val="285,00"/>
        <filter val="3 860,00"/>
        <filter val="3,00"/>
        <filter val="31,00"/>
        <filter val="36,00"/>
        <filter val="374,00"/>
        <filter val="396,00"/>
        <filter val="4 063,62"/>
        <filter val="4 238,62"/>
        <filter val="4,00"/>
        <filter val="4,29"/>
        <filter val="43,73"/>
        <filter val="437,00"/>
        <filter val="44,52"/>
        <filter val="46,73"/>
        <filter val="47,00"/>
        <filter val="48,00"/>
        <filter val="48,56"/>
        <filter val="5,67"/>
        <filter val="51,00"/>
        <filter val="54,00"/>
        <filter val="551,68"/>
        <filter val="56,00"/>
        <filter val="62,00"/>
        <filter val="639,00"/>
        <filter val="65,00"/>
        <filter val="656,00"/>
        <filter val="69,00"/>
        <filter val="7"/>
        <filter val="7,22"/>
        <filter val="701,00"/>
        <filter val="75,00"/>
        <filter val="76,00"/>
        <filter val="9,05"/>
        <filter val="91,00"/>
        <filter val="98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