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9CB125-8229-4536-A32F-4E0EB777EE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Y297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679" i="1" s="1"/>
  <c r="X23" i="1"/>
  <c r="BO22" i="1"/>
  <c r="X681" i="1" s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6" i="1"/>
  <c r="BN26" i="1"/>
  <c r="Z31" i="1"/>
  <c r="BN31" i="1"/>
  <c r="C689" i="1"/>
  <c r="Z55" i="1"/>
  <c r="BN55" i="1"/>
  <c r="D689" i="1"/>
  <c r="Z119" i="1"/>
  <c r="BN119" i="1"/>
  <c r="Z129" i="1"/>
  <c r="BN129" i="1"/>
  <c r="Z139" i="1"/>
  <c r="BN139" i="1"/>
  <c r="Z180" i="1"/>
  <c r="BN180" i="1"/>
  <c r="Z196" i="1"/>
  <c r="BN196" i="1"/>
  <c r="J689" i="1"/>
  <c r="Z215" i="1"/>
  <c r="BN215" i="1"/>
  <c r="Z225" i="1"/>
  <c r="BN225" i="1"/>
  <c r="Z233" i="1"/>
  <c r="BN233" i="1"/>
  <c r="Z238" i="1"/>
  <c r="BN238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BP294" i="1"/>
  <c r="Z320" i="1"/>
  <c r="BN320" i="1"/>
  <c r="Z362" i="1"/>
  <c r="BN362" i="1"/>
  <c r="Z372" i="1"/>
  <c r="BN372" i="1"/>
  <c r="Z387" i="1"/>
  <c r="BN387" i="1"/>
  <c r="Z396" i="1"/>
  <c r="BN396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Z659" i="1" s="1"/>
  <c r="BP657" i="1"/>
  <c r="BN657" i="1"/>
  <c r="Z657" i="1"/>
  <c r="F9" i="1"/>
  <c r="F10" i="1"/>
  <c r="Z22" i="1"/>
  <c r="Z23" i="1" s="1"/>
  <c r="BN22" i="1"/>
  <c r="BP22" i="1"/>
  <c r="Z72" i="1"/>
  <c r="BN72" i="1"/>
  <c r="Z78" i="1"/>
  <c r="BN78" i="1"/>
  <c r="BP78" i="1"/>
  <c r="Z82" i="1"/>
  <c r="BN82" i="1"/>
  <c r="Z90" i="1"/>
  <c r="BN90" i="1"/>
  <c r="Z96" i="1"/>
  <c r="BN96" i="1"/>
  <c r="BP96" i="1"/>
  <c r="Z103" i="1"/>
  <c r="BN103" i="1"/>
  <c r="Z109" i="1"/>
  <c r="BN109" i="1"/>
  <c r="BP109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01" i="1"/>
  <c r="BN301" i="1"/>
  <c r="Z301" i="1"/>
  <c r="Y326" i="1"/>
  <c r="BP325" i="1"/>
  <c r="BN325" i="1"/>
  <c r="Z325" i="1"/>
  <c r="Z326" i="1" s="1"/>
  <c r="Y331" i="1"/>
  <c r="Y330" i="1"/>
  <c r="BP329" i="1"/>
  <c r="BN329" i="1"/>
  <c r="Z329" i="1"/>
  <c r="Z330" i="1" s="1"/>
  <c r="Y335" i="1"/>
  <c r="BP333" i="1"/>
  <c r="BN333" i="1"/>
  <c r="Z333" i="1"/>
  <c r="BP364" i="1"/>
  <c r="BN364" i="1"/>
  <c r="Z364" i="1"/>
  <c r="BP378" i="1"/>
  <c r="BN378" i="1"/>
  <c r="Z378" i="1"/>
  <c r="J9" i="1"/>
  <c r="Y33" i="1"/>
  <c r="Z47" i="1"/>
  <c r="BN47" i="1"/>
  <c r="Z51" i="1"/>
  <c r="BN51" i="1"/>
  <c r="Y57" i="1"/>
  <c r="Z62" i="1"/>
  <c r="BN62" i="1"/>
  <c r="Z66" i="1"/>
  <c r="BN66" i="1"/>
  <c r="Z74" i="1"/>
  <c r="BN74" i="1"/>
  <c r="Z80" i="1"/>
  <c r="BN80" i="1"/>
  <c r="Z88" i="1"/>
  <c r="BN88" i="1"/>
  <c r="Z92" i="1"/>
  <c r="BN92" i="1"/>
  <c r="Z98" i="1"/>
  <c r="BN98" i="1"/>
  <c r="Z105" i="1"/>
  <c r="BN105" i="1"/>
  <c r="Z111" i="1"/>
  <c r="BN111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5" i="1"/>
  <c r="BN305" i="1"/>
  <c r="Z305" i="1"/>
  <c r="BP360" i="1"/>
  <c r="BN360" i="1"/>
  <c r="Z360" i="1"/>
  <c r="BP370" i="1"/>
  <c r="BN370" i="1"/>
  <c r="Z370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G689" i="1"/>
  <c r="H689" i="1"/>
  <c r="Y176" i="1"/>
  <c r="Y209" i="1"/>
  <c r="Z393" i="1"/>
  <c r="BN393" i="1"/>
  <c r="Z394" i="1"/>
  <c r="BN394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59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84" i="1" l="1"/>
  <c r="Z624" i="1"/>
  <c r="Z574" i="1"/>
  <c r="Z523" i="1"/>
  <c r="Z434" i="1"/>
  <c r="Z285" i="1"/>
  <c r="Z255" i="1"/>
  <c r="Z243" i="1"/>
  <c r="Z220" i="1"/>
  <c r="Z204" i="1"/>
  <c r="Z176" i="1"/>
  <c r="Z152" i="1"/>
  <c r="Z145" i="1"/>
  <c r="Z130" i="1"/>
  <c r="Z99" i="1"/>
  <c r="Z75" i="1"/>
  <c r="Z68" i="1"/>
  <c r="Z52" i="1"/>
  <c r="Z397" i="1"/>
  <c r="Z321" i="1"/>
  <c r="Z631" i="1"/>
  <c r="Z468" i="1"/>
  <c r="Z429" i="1"/>
  <c r="Z268" i="1"/>
  <c r="Z124" i="1"/>
  <c r="Z390" i="1"/>
  <c r="Z374" i="1"/>
  <c r="Z307" i="1"/>
  <c r="Y683" i="1"/>
  <c r="Z641" i="1"/>
  <c r="Z568" i="1"/>
  <c r="Z500" i="1"/>
  <c r="Z234" i="1"/>
  <c r="Z198" i="1"/>
  <c r="Z140" i="1"/>
  <c r="Z115" i="1"/>
  <c r="Y680" i="1"/>
  <c r="Y681" i="1"/>
  <c r="Z33" i="1"/>
  <c r="Z652" i="1"/>
  <c r="Z591" i="1"/>
  <c r="Z455" i="1"/>
  <c r="Z383" i="1"/>
  <c r="Z163" i="1"/>
  <c r="Z93" i="1"/>
  <c r="Y679" i="1"/>
  <c r="Z439" i="1"/>
  <c r="Z367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<sst xmlns="http://schemas.openxmlformats.org/spreadsheetml/2006/main" count="3187" uniqueCount="1100">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</sst>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134" sqref="AA134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100</v>
      </c>
      <c r="Y134" s="780">
        <f t="shared" si="31"/>
        <v>100.80000000000001</v>
      </c>
      <c r="Z134" s="36">
        <f>IFERROR(IF(Y134=0,"",ROUNDUP(Y134/H134,0)*0.01898),"")</f>
        <v>0.22776000000000002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106.10714285714286</v>
      </c>
      <c r="BN134" s="64">
        <f t="shared" si="33"/>
        <v>106.956</v>
      </c>
      <c r="BO134" s="64">
        <f t="shared" si="34"/>
        <v>0.18601190476190477</v>
      </c>
      <c r="BP134" s="64">
        <f t="shared" si="35"/>
        <v>0.1875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11.904761904761905</v>
      </c>
      <c r="Y140" s="781">
        <f>IFERROR(Y133/H133,"0")+IFERROR(Y134/H134,"0")+IFERROR(Y135/H135,"0")+IFERROR(Y136/H136,"0")+IFERROR(Y137/H137,"0")+IFERROR(Y138/H138,"0")+IFERROR(Y139/H139,"0")</f>
        <v>12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0.22776000000000002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100</v>
      </c>
      <c r="Y141" s="781">
        <f>IFERROR(SUM(Y133:Y139),"0")</f>
        <v>100.80000000000001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80</v>
      </c>
      <c r="Y190" s="780">
        <f t="shared" ref="Y190:Y197" si="36">IFERROR(IF(X190="",0,CEILING((X190/$H190),1)*$H190),"")</f>
        <v>84</v>
      </c>
      <c r="Z190" s="36">
        <f>IFERROR(IF(Y190=0,"",ROUNDUP(Y190/H190,0)*0.00902),"")</f>
        <v>0.1804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85.142857142857125</v>
      </c>
      <c r="BN190" s="64">
        <f t="shared" ref="BN190:BN197" si="38">IFERROR(Y190*I190/H190,"0")</f>
        <v>89.399999999999991</v>
      </c>
      <c r="BO190" s="64">
        <f t="shared" ref="BO190:BO197" si="39">IFERROR(1/J190*(X190/H190),"0")</f>
        <v>0.14430014430014429</v>
      </c>
      <c r="BP190" s="64">
        <f t="shared" ref="BP190:BP197" si="40">IFERROR(1/J190*(Y190/H190),"0")</f>
        <v>0.15151515151515152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6.3</v>
      </c>
      <c r="Y195" s="780">
        <f t="shared" si="36"/>
        <v>6.3000000000000007</v>
      </c>
      <c r="Z195" s="36">
        <f>IFERROR(IF(Y195=0,"",ROUNDUP(Y195/H195,0)*0.00502),"")</f>
        <v>1.506E-2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6.6000000000000005</v>
      </c>
      <c r="BN195" s="64">
        <f t="shared" si="38"/>
        <v>6.6000000000000014</v>
      </c>
      <c r="BO195" s="64">
        <f t="shared" si="39"/>
        <v>1.2820512820512822E-2</v>
      </c>
      <c r="BP195" s="64">
        <f t="shared" si="40"/>
        <v>1.2820512820512822E-2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22.047619047619047</v>
      </c>
      <c r="Y198" s="781">
        <f>IFERROR(Y190/H190,"0")+IFERROR(Y191/H191,"0")+IFERROR(Y192/H192,"0")+IFERROR(Y193/H193,"0")+IFERROR(Y194/H194,"0")+IFERROR(Y195/H195,"0")+IFERROR(Y196/H196,"0")+IFERROR(Y197/H197,"0")</f>
        <v>23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0.19545999999999999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86.3</v>
      </c>
      <c r="Y199" s="781">
        <f>IFERROR(SUM(Y190:Y197),"0")</f>
        <v>90.3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50</v>
      </c>
      <c r="Y212" s="780">
        <f t="shared" ref="Y212:Y219" si="41">IFERROR(IF(X212="",0,CEILING((X212/$H212),1)*$H212),"")</f>
        <v>54</v>
      </c>
      <c r="Z212" s="36">
        <f>IFERROR(IF(Y212=0,"",ROUNDUP(Y212/H212,0)*0.00902),"")</f>
        <v>9.0200000000000002E-2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51.944444444444443</v>
      </c>
      <c r="BN212" s="64">
        <f t="shared" ref="BN212:BN219" si="43">IFERROR(Y212*I212/H212,"0")</f>
        <v>56.099999999999994</v>
      </c>
      <c r="BO212" s="64">
        <f t="shared" ref="BO212:BO219" si="44">IFERROR(1/J212*(X212/H212),"0")</f>
        <v>7.0145903479236812E-2</v>
      </c>
      <c r="BP212" s="64">
        <f t="shared" ref="BP212:BP219" si="45">IFERROR(1/J212*(Y212/H212),"0")</f>
        <v>7.575757575757576E-2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9.2592592592592595</v>
      </c>
      <c r="Y220" s="781">
        <f>IFERROR(Y212/H212,"0")+IFERROR(Y213/H213,"0")+IFERROR(Y214/H214,"0")+IFERROR(Y215/H215,"0")+IFERROR(Y216/H216,"0")+IFERROR(Y217/H217,"0")+IFERROR(Y218/H218,"0")+IFERROR(Y219/H219,"0")</f>
        <v>10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9.0200000000000002E-2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50</v>
      </c>
      <c r="Y221" s="781">
        <f>IFERROR(SUM(Y212:Y219),"0")</f>
        <v>54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50</v>
      </c>
      <c r="Y223" s="780">
        <f t="shared" ref="Y223:Y233" si="46">IFERROR(IF(X223="",0,CEILING((X223/$H223),1)*$H223),"")</f>
        <v>56.699999999999996</v>
      </c>
      <c r="Z223" s="36">
        <f>IFERROR(IF(Y223=0,"",ROUNDUP(Y223/H223,0)*0.01898),"")</f>
        <v>0.13286000000000001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53.203703703703702</v>
      </c>
      <c r="BN223" s="64">
        <f t="shared" ref="BN223:BN233" si="48">IFERROR(Y223*I223/H223,"0")</f>
        <v>60.332999999999991</v>
      </c>
      <c r="BO223" s="64">
        <f t="shared" ref="BO223:BO233" si="49">IFERROR(1/J223*(X223/H223),"0")</f>
        <v>9.6450617283950615E-2</v>
      </c>
      <c r="BP223" s="64">
        <f t="shared" ref="BP223:BP233" si="50">IFERROR(1/J223*(Y223/H223),"0")</f>
        <v>0.109375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50</v>
      </c>
      <c r="Y224" s="780">
        <f t="shared" si="46"/>
        <v>54.6</v>
      </c>
      <c r="Z224" s="36">
        <f>IFERROR(IF(Y224=0,"",ROUNDUP(Y224/H224,0)*0.01898),"")</f>
        <v>0.13286000000000001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53.326923076923087</v>
      </c>
      <c r="BN224" s="64">
        <f t="shared" si="48"/>
        <v>58.233000000000011</v>
      </c>
      <c r="BO224" s="64">
        <f t="shared" si="49"/>
        <v>0.10016025641025642</v>
      </c>
      <c r="BP224" s="64">
        <f t="shared" si="50"/>
        <v>0.109375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216</v>
      </c>
      <c r="Y227" s="780">
        <f t="shared" si="46"/>
        <v>216</v>
      </c>
      <c r="Z227" s="36">
        <f t="shared" ref="Z227:Z233" si="51">IFERROR(IF(Y227=0,"",ROUNDUP(Y227/H227,0)*0.00651),"")</f>
        <v>0.58589999999999998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240.3</v>
      </c>
      <c r="BN227" s="64">
        <f t="shared" si="48"/>
        <v>240.3</v>
      </c>
      <c r="BO227" s="64">
        <f t="shared" si="49"/>
        <v>0.49450549450549453</v>
      </c>
      <c r="BP227" s="64">
        <f t="shared" si="50"/>
        <v>0.49450549450549453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216</v>
      </c>
      <c r="Y229" s="780">
        <f t="shared" si="46"/>
        <v>216</v>
      </c>
      <c r="Z229" s="36">
        <f t="shared" si="51"/>
        <v>0.58589999999999998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238.68</v>
      </c>
      <c r="BN229" s="64">
        <f t="shared" si="48"/>
        <v>238.68</v>
      </c>
      <c r="BO229" s="64">
        <f t="shared" si="49"/>
        <v>0.49450549450549453</v>
      </c>
      <c r="BP229" s="64">
        <f t="shared" si="50"/>
        <v>0.49450549450549453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216</v>
      </c>
      <c r="Y230" s="780">
        <f t="shared" si="46"/>
        <v>216</v>
      </c>
      <c r="Z230" s="36">
        <f t="shared" si="51"/>
        <v>0.58589999999999998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238.68</v>
      </c>
      <c r="BN230" s="64">
        <f t="shared" si="48"/>
        <v>238.68</v>
      </c>
      <c r="BO230" s="64">
        <f t="shared" si="49"/>
        <v>0.49450549450549453</v>
      </c>
      <c r="BP230" s="64">
        <f t="shared" si="50"/>
        <v>0.49450549450549453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216</v>
      </c>
      <c r="Y232" s="780">
        <f t="shared" si="46"/>
        <v>216</v>
      </c>
      <c r="Z232" s="36">
        <f t="shared" si="51"/>
        <v>0.58589999999999998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238.68</v>
      </c>
      <c r="BN232" s="64">
        <f t="shared" si="48"/>
        <v>238.68</v>
      </c>
      <c r="BO232" s="64">
        <f t="shared" si="49"/>
        <v>0.49450549450549453</v>
      </c>
      <c r="BP232" s="64">
        <f t="shared" si="50"/>
        <v>0.49450549450549453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216</v>
      </c>
      <c r="Y233" s="780">
        <f t="shared" si="46"/>
        <v>216</v>
      </c>
      <c r="Z233" s="36">
        <f t="shared" si="51"/>
        <v>0.58589999999999998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239.21999999999997</v>
      </c>
      <c r="BN233" s="64">
        <f t="shared" si="48"/>
        <v>239.21999999999997</v>
      </c>
      <c r="BO233" s="64">
        <f t="shared" si="49"/>
        <v>0.49450549450549453</v>
      </c>
      <c r="BP233" s="64">
        <f t="shared" si="50"/>
        <v>0.49450549450549453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462.58309591642922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464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3.1952200000000004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1180</v>
      </c>
      <c r="Y235" s="781">
        <f>IFERROR(SUM(Y223:Y233),"0")</f>
        <v>1191.3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30</v>
      </c>
      <c r="Y370" s="780">
        <f>IFERROR(IF(X370="",0,CEILING((X370/$H370),1)*$H370),"")</f>
        <v>33.6</v>
      </c>
      <c r="Z370" s="36">
        <f>IFERROR(IF(Y370=0,"",ROUNDUP(Y370/H370,0)*0.00902),"")</f>
        <v>7.2160000000000002E-2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31.928571428571427</v>
      </c>
      <c r="BN370" s="64">
        <f>IFERROR(Y370*I370/H370,"0")</f>
        <v>35.76</v>
      </c>
      <c r="BO370" s="64">
        <f>IFERROR(1/J370*(X370/H370),"0")</f>
        <v>5.4112554112554112E-2</v>
      </c>
      <c r="BP370" s="64">
        <f>IFERROR(1/J370*(Y370/H370),"0")</f>
        <v>6.0606060606060608E-2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7.1428571428571423</v>
      </c>
      <c r="Y374" s="781">
        <f>IFERROR(Y370/H370,"0")+IFERROR(Y371/H371,"0")+IFERROR(Y372/H372,"0")+IFERROR(Y373/H373,"0")</f>
        <v>8</v>
      </c>
      <c r="Z374" s="781">
        <f>IFERROR(IF(Z370="",0,Z370),"0")+IFERROR(IF(Z371="",0,Z371),"0")+IFERROR(IF(Z372="",0,Z372),"0")+IFERROR(IF(Z373="",0,Z373),"0")</f>
        <v>7.2160000000000002E-2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30</v>
      </c>
      <c r="Y375" s="781">
        <f>IFERROR(SUM(Y370:Y373),"0")</f>
        <v>33.6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50</v>
      </c>
      <c r="Y386" s="780">
        <f>IFERROR(IF(X386="",0,CEILING((X386/$H386),1)*$H386),"")</f>
        <v>50.400000000000006</v>
      </c>
      <c r="Z386" s="36">
        <f>IFERROR(IF(Y386=0,"",ROUNDUP(Y386/H386,0)*0.01898),"")</f>
        <v>0.11388000000000001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53.089285714285715</v>
      </c>
      <c r="BN386" s="64">
        <f>IFERROR(Y386*I386/H386,"0")</f>
        <v>53.514000000000003</v>
      </c>
      <c r="BO386" s="64">
        <f>IFERROR(1/J386*(X386/H386),"0")</f>
        <v>9.3005952380952384E-2</v>
      </c>
      <c r="BP386" s="64">
        <f>IFERROR(1/J386*(Y386/H386),"0")</f>
        <v>9.375E-2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100</v>
      </c>
      <c r="Y387" s="780">
        <f>IFERROR(IF(X387="",0,CEILING((X387/$H387),1)*$H387),"")</f>
        <v>101.39999999999999</v>
      </c>
      <c r="Z387" s="36">
        <f>IFERROR(IF(Y387=0,"",ROUNDUP(Y387/H387,0)*0.01898),"")</f>
        <v>0.24674000000000001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106.65384615384617</v>
      </c>
      <c r="BN387" s="64">
        <f>IFERROR(Y387*I387/H387,"0")</f>
        <v>108.14700000000001</v>
      </c>
      <c r="BO387" s="64">
        <f>IFERROR(1/J387*(X387/H387),"0")</f>
        <v>0.20032051282051283</v>
      </c>
      <c r="BP387" s="64">
        <f>IFERROR(1/J387*(Y387/H387),"0")</f>
        <v>0.203125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15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15.926785714285714</v>
      </c>
      <c r="BN388" s="64">
        <f>IFERROR(Y388*I388/H388,"0")</f>
        <v>17.838000000000001</v>
      </c>
      <c r="BO388" s="64">
        <f>IFERROR(1/J388*(X388/H388),"0")</f>
        <v>2.7901785714285712E-2</v>
      </c>
      <c r="BP388" s="64">
        <f>IFERROR(1/J388*(Y388/H388),"0")</f>
        <v>3.125E-2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20.558608058608058</v>
      </c>
      <c r="Y390" s="781">
        <f>IFERROR(Y386/H386,"0")+IFERROR(Y387/H387,"0")+IFERROR(Y388/H388,"0")+IFERROR(Y389/H389,"0")</f>
        <v>21</v>
      </c>
      <c r="Z390" s="781">
        <f>IFERROR(IF(Z386="",0,Z386),"0")+IFERROR(IF(Z387="",0,Z387),"0")+IFERROR(IF(Z388="",0,Z388),"0")+IFERROR(IF(Z389="",0,Z389),"0")</f>
        <v>0.39858000000000005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165</v>
      </c>
      <c r="Y391" s="781">
        <f>IFERROR(SUM(Y386:Y389),"0")</f>
        <v>168.60000000000002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3000</v>
      </c>
      <c r="Y420" s="78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1500</v>
      </c>
      <c r="Y425" s="780">
        <f t="shared" si="87"/>
        <v>1500</v>
      </c>
      <c r="Z425" s="36">
        <f>IFERROR(IF(Y425=0,"",ROUNDUP(Y425/H425,0)*0.02175),"")</f>
        <v>2.1749999999999998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1548</v>
      </c>
      <c r="BN425" s="64">
        <f t="shared" si="89"/>
        <v>1548</v>
      </c>
      <c r="BO425" s="64">
        <f t="shared" si="90"/>
        <v>2.083333333333333</v>
      </c>
      <c r="BP425" s="64">
        <f t="shared" si="91"/>
        <v>2.083333333333333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366.66666666666669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367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7.9822499999999996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5500</v>
      </c>
      <c r="Y430" s="781">
        <f>IFERROR(SUM(Y419:Y428),"0")</f>
        <v>5505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1500</v>
      </c>
      <c r="Y432" s="780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100</v>
      </c>
      <c r="Y434" s="781">
        <f>IFERROR(Y432/H432,"0")+IFERROR(Y433/H433,"0")</f>
        <v>100</v>
      </c>
      <c r="Z434" s="781">
        <f>IFERROR(IF(Z432="",0,Z432),"0")+IFERROR(IF(Z433="",0,Z433),"0")</f>
        <v>2.1749999999999998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1500</v>
      </c>
      <c r="Y435" s="781">
        <f>IFERROR(SUM(Y432:Y433),"0")</f>
        <v>1500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120</v>
      </c>
      <c r="Y438" s="780">
        <f>IFERROR(IF(X438="",0,CEILING((X438/$H438),1)*$H438),"")</f>
        <v>126</v>
      </c>
      <c r="Z438" s="36">
        <f>IFERROR(IF(Y438=0,"",ROUNDUP(Y438/H438,0)*0.01898),"")</f>
        <v>0.26572000000000001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126.92</v>
      </c>
      <c r="BN438" s="64">
        <f>IFERROR(Y438*I438/H438,"0")</f>
        <v>133.26599999999999</v>
      </c>
      <c r="BO438" s="64">
        <f>IFERROR(1/J438*(X438/H438),"0")</f>
        <v>0.20833333333333334</v>
      </c>
      <c r="BP438" s="64">
        <f>IFERROR(1/J438*(Y438/H438),"0")</f>
        <v>0.21875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13.333333333333334</v>
      </c>
      <c r="Y439" s="781">
        <f>IFERROR(Y437/H437,"0")+IFERROR(Y438/H438,"0")</f>
        <v>14</v>
      </c>
      <c r="Z439" s="781">
        <f>IFERROR(IF(Z437="",0,Z437),"0")+IFERROR(IF(Z438="",0,Z438),"0")</f>
        <v>0.26572000000000001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120</v>
      </c>
      <c r="Y440" s="781">
        <f>IFERROR(SUM(Y437:Y438),"0")</f>
        <v>126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8.3999999999999986</v>
      </c>
      <c r="Y491" s="780">
        <f t="shared" si="97"/>
        <v>8.4</v>
      </c>
      <c r="Z491" s="36">
        <f t="shared" si="102"/>
        <v>2.0080000000000001E-2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8.9199999999999982</v>
      </c>
      <c r="BN491" s="64">
        <f t="shared" si="99"/>
        <v>8.92</v>
      </c>
      <c r="BO491" s="64">
        <f t="shared" si="100"/>
        <v>1.7094017094017092E-2</v>
      </c>
      <c r="BP491" s="64">
        <f t="shared" si="101"/>
        <v>1.7094017094017096E-2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3.9999999999999991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8.3999999999999986</v>
      </c>
      <c r="Y501" s="781">
        <f>IFERROR(SUM(Y481:Y499),"0")</f>
        <v>8.4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300</v>
      </c>
      <c r="Y558" s="780">
        <f t="shared" si="103"/>
        <v>300.96000000000004</v>
      </c>
      <c r="Z558" s="36">
        <f t="shared" si="104"/>
        <v>0.68171999999999999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320.45454545454544</v>
      </c>
      <c r="BN558" s="64">
        <f t="shared" si="106"/>
        <v>321.48</v>
      </c>
      <c r="BO558" s="64">
        <f t="shared" si="107"/>
        <v>0.54632867132867136</v>
      </c>
      <c r="BP558" s="64">
        <f t="shared" si="108"/>
        <v>0.54807692307692313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56.818181818181813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57.000000000000007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0.68171999999999999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300</v>
      </c>
      <c r="Y569" s="781">
        <f>IFERROR(SUM(Y553:Y567),"0")</f>
        <v>300.96000000000004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200</v>
      </c>
      <c r="Y571" s="780">
        <f>IFERROR(IF(X571="",0,CEILING((X571/$H571),1)*$H571),"")</f>
        <v>200.64000000000001</v>
      </c>
      <c r="Z571" s="36">
        <f>IFERROR(IF(Y571=0,"",ROUNDUP(Y571/H571,0)*0.01196),"")</f>
        <v>0.45448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213.63636363636363</v>
      </c>
      <c r="BN571" s="64">
        <f>IFERROR(Y571*I571/H571,"0")</f>
        <v>214.32</v>
      </c>
      <c r="BO571" s="64">
        <f>IFERROR(1/J571*(X571/H571),"0")</f>
        <v>0.36421911421911418</v>
      </c>
      <c r="BP571" s="64">
        <f>IFERROR(1/J571*(Y571/H571),"0")</f>
        <v>0.36538461538461542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37.878787878787875</v>
      </c>
      <c r="Y574" s="781">
        <f>IFERROR(Y571/H571,"0")+IFERROR(Y572/H572,"0")+IFERROR(Y573/H573,"0")</f>
        <v>38</v>
      </c>
      <c r="Z574" s="781">
        <f>IFERROR(IF(Z571="",0,Z571),"0")+IFERROR(IF(Z572="",0,Z572),"0")+IFERROR(IF(Z573="",0,Z573),"0")</f>
        <v>0.45448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200</v>
      </c>
      <c r="Y575" s="781">
        <f>IFERROR(SUM(Y571:Y573),"0")</f>
        <v>200.64000000000001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</v>
      </c>
      <c r="Y577" s="780">
        <f t="shared" ref="Y577:Y590" si="109">IFERROR(IF(X577="",0,CEILING((X577/$H577),1)*$H577),"")</f>
        <v>100.32000000000001</v>
      </c>
      <c r="Z577" s="36">
        <f>IFERROR(IF(Y577=0,"",ROUNDUP(Y577/H577,0)*0.01196),"")</f>
        <v>0.22724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106.81818181818181</v>
      </c>
      <c r="BN577" s="64">
        <f t="shared" ref="BN577:BN590" si="111">IFERROR(Y577*I577/H577,"0")</f>
        <v>107.16</v>
      </c>
      <c r="BO577" s="64">
        <f t="shared" ref="BO577:BO590" si="112">IFERROR(1/J577*(X577/H577),"0")</f>
        <v>0.18210955710955709</v>
      </c>
      <c r="BP577" s="64">
        <f t="shared" ref="BP577:BP590" si="113">IFERROR(1/J577*(Y577/H577),"0")</f>
        <v>0.18269230769230771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100</v>
      </c>
      <c r="Y578" s="780">
        <f t="shared" si="109"/>
        <v>100.32000000000001</v>
      </c>
      <c r="Z578" s="36">
        <f>IFERROR(IF(Y578=0,"",ROUNDUP(Y578/H578,0)*0.01196),"")</f>
        <v>0.22724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106.81818181818181</v>
      </c>
      <c r="BN578" s="64">
        <f t="shared" si="111"/>
        <v>107.16</v>
      </c>
      <c r="BO578" s="64">
        <f t="shared" si="112"/>
        <v>0.18210955710955709</v>
      </c>
      <c r="BP578" s="64">
        <f t="shared" si="113"/>
        <v>0.18269230769230771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37.878787878787875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38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0.45448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200</v>
      </c>
      <c r="Y592" s="781">
        <f>IFERROR(SUM(Y577:Y590),"0")</f>
        <v>200.64000000000001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100</v>
      </c>
      <c r="Y634" s="780">
        <f t="shared" ref="Y634:Y640" si="119">IFERROR(IF(X634="",0,CEILING((X634/$H634),1)*$H634),"")</f>
        <v>100.80000000000001</v>
      </c>
      <c r="Z634" s="36">
        <f>IFERROR(IF(Y634=0,"",ROUNDUP(Y634/H634,0)*0.00902),"")</f>
        <v>0.21648000000000001</v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106.42857142857143</v>
      </c>
      <c r="BN634" s="64">
        <f t="shared" ref="BN634:BN640" si="121">IFERROR(Y634*I634/H634,"0")</f>
        <v>107.28</v>
      </c>
      <c r="BO634" s="64">
        <f t="shared" ref="BO634:BO640" si="122">IFERROR(1/J634*(X634/H634),"0")</f>
        <v>0.18037518037518038</v>
      </c>
      <c r="BP634" s="64">
        <f t="shared" ref="BP634:BP640" si="123">IFERROR(1/J634*(Y634/H634),"0")</f>
        <v>0.18181818181818182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50</v>
      </c>
      <c r="Y635" s="780">
        <f t="shared" si="119"/>
        <v>50.400000000000006</v>
      </c>
      <c r="Z635" s="36">
        <f>IFERROR(IF(Y635=0,"",ROUNDUP(Y635/H635,0)*0.00902),"")</f>
        <v>0.10824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53.214285714285715</v>
      </c>
      <c r="BN635" s="64">
        <f t="shared" si="121"/>
        <v>53.64</v>
      </c>
      <c r="BO635" s="64">
        <f t="shared" si="122"/>
        <v>9.0187590187590191E-2</v>
      </c>
      <c r="BP635" s="64">
        <f t="shared" si="123"/>
        <v>9.0909090909090912E-2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35.714285714285715</v>
      </c>
      <c r="Y641" s="781">
        <f>IFERROR(Y634/H634,"0")+IFERROR(Y635/H635,"0")+IFERROR(Y636/H636,"0")+IFERROR(Y637/H637,"0")+IFERROR(Y638/H638,"0")+IFERROR(Y639/H639,"0")+IFERROR(Y640/H640,"0")</f>
        <v>36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0.32472000000000001</v>
      </c>
      <c r="AA641" s="782"/>
      <c r="AB641" s="782"/>
      <c r="AC641" s="782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150</v>
      </c>
      <c r="Y642" s="781">
        <f>IFERROR(SUM(Y634:Y640),"0")</f>
        <v>151.20000000000002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300</v>
      </c>
      <c r="Y644" s="780">
        <f t="shared" ref="Y644:Y651" si="124">IFERROR(IF(X644="",0,CEILING((X644/$H644),1)*$H644),"")</f>
        <v>304.2</v>
      </c>
      <c r="Z644" s="36">
        <f>IFERROR(IF(Y644=0,"",ROUNDUP(Y644/H644,0)*0.01898),"")</f>
        <v>0.74021999999999999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319.96153846153851</v>
      </c>
      <c r="BN644" s="64">
        <f t="shared" ref="BN644:BN651" si="126">IFERROR(Y644*I644/H644,"0")</f>
        <v>324.44100000000003</v>
      </c>
      <c r="BO644" s="64">
        <f t="shared" ref="BO644:BO651" si="127">IFERROR(1/J644*(X644/H644),"0")</f>
        <v>0.60096153846153844</v>
      </c>
      <c r="BP644" s="64">
        <f t="shared" ref="BP644:BP651" si="128">IFERROR(1/J644*(Y644/H644),"0")</f>
        <v>0.609375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38.46153846153846</v>
      </c>
      <c r="Y652" s="781">
        <f>IFERROR(Y644/H644,"0")+IFERROR(Y645/H645,"0")+IFERROR(Y646/H646,"0")+IFERROR(Y647/H647,"0")+IFERROR(Y648/H648,"0")+IFERROR(Y649/H649,"0")+IFERROR(Y650/H650,"0")+IFERROR(Y651/H651,"0")</f>
        <v>39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0.74021999999999999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300</v>
      </c>
      <c r="Y653" s="781">
        <f>IFERROR(SUM(Y644:Y651),"0")</f>
        <v>304.2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9889.6999999999989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9935.64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10346.65522856773</v>
      </c>
      <c r="Y680" s="781">
        <f>IFERROR(SUM(BN22:BN676),"0")</f>
        <v>10395.267999999998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16</v>
      </c>
      <c r="Y681" s="38">
        <f>ROUNDUP(SUM(BP22:BP676),0)</f>
        <v>16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10746.65522856773</v>
      </c>
      <c r="Y682" s="781">
        <f>GrossWeightTotalR+PalletQtyTotalR*25</f>
        <v>10795.267999999998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1224.2477830811167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1231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17.27805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100.80000000000001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90.3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1245.3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202.2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7131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702.24000000000012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455.4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80,00"/>
        <filter val="1 224,25"/>
        <filter val="1 500,00"/>
        <filter val="10 346,66"/>
        <filter val="10 746,66"/>
        <filter val="100,00"/>
        <filter val="11,90"/>
        <filter val="120,00"/>
        <filter val="13,33"/>
        <filter val="15,00"/>
        <filter val="150,00"/>
        <filter val="16"/>
        <filter val="165,00"/>
        <filter val="20,56"/>
        <filter val="200,00"/>
        <filter val="216,00"/>
        <filter val="22,05"/>
        <filter val="3 000,00"/>
        <filter val="30,00"/>
        <filter val="300,00"/>
        <filter val="35,71"/>
        <filter val="366,67"/>
        <filter val="37,88"/>
        <filter val="38,46"/>
        <filter val="4,00"/>
        <filter val="462,58"/>
        <filter val="5 500,00"/>
        <filter val="50,00"/>
        <filter val="56,82"/>
        <filter val="6,30"/>
        <filter val="7,14"/>
        <filter val="8,40"/>
        <filter val="80,00"/>
        <filter val="86,30"/>
        <filter val="9 889,70"/>
        <filter val="9,26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