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6078103-D79F-4E07-8DBD-A9FE7D043D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Z604" i="1" s="1"/>
  <c r="Y602" i="1"/>
  <c r="Y605" i="1" s="1"/>
  <c r="P602" i="1"/>
  <c r="X600" i="1"/>
  <c r="Y599" i="1"/>
  <c r="X599" i="1"/>
  <c r="BP598" i="1"/>
  <c r="BO598" i="1"/>
  <c r="BN598" i="1"/>
  <c r="BM598" i="1"/>
  <c r="Z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Y600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6" i="1" s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AD691" i="1" s="1"/>
  <c r="P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7" i="1"/>
  <c r="Y546" i="1"/>
  <c r="X546" i="1"/>
  <c r="BP545" i="1"/>
  <c r="BO545" i="1"/>
  <c r="BN545" i="1"/>
  <c r="BM545" i="1"/>
  <c r="Z545" i="1"/>
  <c r="Z546" i="1" s="1"/>
  <c r="Y545" i="1"/>
  <c r="AC691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Z537" i="1"/>
  <c r="Z541" i="1" s="1"/>
  <c r="Y537" i="1"/>
  <c r="AB691" i="1" s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Y526" i="1" s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Y503" i="1" s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Y691" i="1" s="1"/>
  <c r="P448" i="1"/>
  <c r="X445" i="1"/>
  <c r="X444" i="1"/>
  <c r="BO443" i="1"/>
  <c r="BM443" i="1"/>
  <c r="Y443" i="1"/>
  <c r="Y444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X691" i="1" s="1"/>
  <c r="P420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5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M691" i="1" s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691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4" i="1" s="1"/>
  <c r="P239" i="1"/>
  <c r="BP238" i="1"/>
  <c r="BO238" i="1"/>
  <c r="BN238" i="1"/>
  <c r="BM238" i="1"/>
  <c r="Z238" i="1"/>
  <c r="Y238" i="1"/>
  <c r="Y245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Y183" i="1" s="1"/>
  <c r="P181" i="1"/>
  <c r="BP180" i="1"/>
  <c r="BO180" i="1"/>
  <c r="BN180" i="1"/>
  <c r="BM180" i="1"/>
  <c r="Z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Y169" i="1"/>
  <c r="X169" i="1"/>
  <c r="BP168" i="1"/>
  <c r="BO168" i="1"/>
  <c r="BN168" i="1"/>
  <c r="BM168" i="1"/>
  <c r="Z168" i="1"/>
  <c r="Z169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Y165" i="1" s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2" i="1" s="1"/>
  <c r="P128" i="1"/>
  <c r="X126" i="1"/>
  <c r="X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F691" i="1" s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9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BP88" i="1"/>
  <c r="BO88" i="1"/>
  <c r="BN88" i="1"/>
  <c r="BM88" i="1"/>
  <c r="Z88" i="1"/>
  <c r="Y88" i="1"/>
  <c r="Y94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91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91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8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58" i="1" l="1"/>
  <c r="H9" i="1"/>
  <c r="A10" i="1"/>
  <c r="B691" i="1"/>
  <c r="X682" i="1"/>
  <c r="X684" i="1" s="1"/>
  <c r="X683" i="1"/>
  <c r="X685" i="1"/>
  <c r="Y24" i="1"/>
  <c r="Z27" i="1"/>
  <c r="Z33" i="1" s="1"/>
  <c r="BN27" i="1"/>
  <c r="BP27" i="1"/>
  <c r="Y683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9" i="1" s="1"/>
  <c r="BN61" i="1"/>
  <c r="BP61" i="1"/>
  <c r="Z63" i="1"/>
  <c r="BN63" i="1"/>
  <c r="Z65" i="1"/>
  <c r="BN65" i="1"/>
  <c r="Z67" i="1"/>
  <c r="BN67" i="1"/>
  <c r="Y70" i="1"/>
  <c r="Z73" i="1"/>
  <c r="Z76" i="1" s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BN89" i="1"/>
  <c r="BP89" i="1"/>
  <c r="Z91" i="1"/>
  <c r="Z94" i="1" s="1"/>
  <c r="BN91" i="1"/>
  <c r="Z93" i="1"/>
  <c r="BN93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6" i="1" s="1"/>
  <c r="BN110" i="1"/>
  <c r="BP110" i="1"/>
  <c r="Z112" i="1"/>
  <c r="BN112" i="1"/>
  <c r="Z114" i="1"/>
  <c r="BN114" i="1"/>
  <c r="Z115" i="1"/>
  <c r="BN115" i="1"/>
  <c r="Y116" i="1"/>
  <c r="Z120" i="1"/>
  <c r="Z125" i="1" s="1"/>
  <c r="BN120" i="1"/>
  <c r="BP120" i="1"/>
  <c r="Z122" i="1"/>
  <c r="BN122" i="1"/>
  <c r="Z124" i="1"/>
  <c r="BN124" i="1"/>
  <c r="Y125" i="1"/>
  <c r="Z128" i="1"/>
  <c r="Z131" i="1" s="1"/>
  <c r="BN128" i="1"/>
  <c r="BP128" i="1"/>
  <c r="Z130" i="1"/>
  <c r="BN130" i="1"/>
  <c r="Y131" i="1"/>
  <c r="Z134" i="1"/>
  <c r="Z141" i="1" s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Z153" i="1" s="1"/>
  <c r="BN151" i="1"/>
  <c r="BP151" i="1"/>
  <c r="Y154" i="1"/>
  <c r="Z157" i="1"/>
  <c r="BN157" i="1"/>
  <c r="BP157" i="1"/>
  <c r="Z162" i="1"/>
  <c r="Z164" i="1" s="1"/>
  <c r="BN162" i="1"/>
  <c r="BP162" i="1"/>
  <c r="H691" i="1"/>
  <c r="Y170" i="1"/>
  <c r="Z173" i="1"/>
  <c r="BN173" i="1"/>
  <c r="BP173" i="1"/>
  <c r="Z175" i="1"/>
  <c r="Z177" i="1" s="1"/>
  <c r="BN175" i="1"/>
  <c r="Z181" i="1"/>
  <c r="Z182" i="1" s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BP229" i="1"/>
  <c r="BN229" i="1"/>
  <c r="Z229" i="1"/>
  <c r="BP233" i="1"/>
  <c r="BN233" i="1"/>
  <c r="Z233" i="1"/>
  <c r="F9" i="1"/>
  <c r="J9" i="1"/>
  <c r="Y52" i="1"/>
  <c r="Y69" i="1"/>
  <c r="Y685" i="1" s="1"/>
  <c r="Y108" i="1"/>
  <c r="Y126" i="1"/>
  <c r="Y189" i="1"/>
  <c r="BP231" i="1"/>
  <c r="BN231" i="1"/>
  <c r="Z231" i="1"/>
  <c r="Y235" i="1"/>
  <c r="Z239" i="1"/>
  <c r="Z244" i="1" s="1"/>
  <c r="BN239" i="1"/>
  <c r="BP239" i="1"/>
  <c r="Z240" i="1"/>
  <c r="BN240" i="1"/>
  <c r="Y682" i="1" s="1"/>
  <c r="Z242" i="1"/>
  <c r="BN242" i="1"/>
  <c r="K691" i="1"/>
  <c r="Z249" i="1"/>
  <c r="Z256" i="1" s="1"/>
  <c r="BN249" i="1"/>
  <c r="BP249" i="1"/>
  <c r="Z251" i="1"/>
  <c r="BN251" i="1"/>
  <c r="Z253" i="1"/>
  <c r="BN253" i="1"/>
  <c r="Z255" i="1"/>
  <c r="BN255" i="1"/>
  <c r="Y256" i="1"/>
  <c r="Z260" i="1"/>
  <c r="Z269" i="1" s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Z286" i="1" s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Z298" i="1" s="1"/>
  <c r="BN295" i="1"/>
  <c r="BP295" i="1"/>
  <c r="Z297" i="1"/>
  <c r="BN297" i="1"/>
  <c r="Y298" i="1"/>
  <c r="Z302" i="1"/>
  <c r="Z308" i="1" s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Z368" i="1" s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Z384" i="1" s="1"/>
  <c r="BN379" i="1"/>
  <c r="Z381" i="1"/>
  <c r="BN381" i="1"/>
  <c r="Z383" i="1"/>
  <c r="BN383" i="1"/>
  <c r="Y384" i="1"/>
  <c r="Z387" i="1"/>
  <c r="Z391" i="1" s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270" i="1"/>
  <c r="Y287" i="1"/>
  <c r="Y292" i="1"/>
  <c r="Y299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Z435" i="1"/>
  <c r="Y416" i="1"/>
  <c r="Y430" i="1"/>
  <c r="Y436" i="1"/>
  <c r="Y445" i="1"/>
  <c r="Y456" i="1"/>
  <c r="Y462" i="1"/>
  <c r="Y470" i="1"/>
  <c r="Y502" i="1"/>
  <c r="Y508" i="1"/>
  <c r="Y512" i="1"/>
  <c r="Y525" i="1"/>
  <c r="BP558" i="1"/>
  <c r="BN558" i="1"/>
  <c r="Z558" i="1"/>
  <c r="BP562" i="1"/>
  <c r="BN562" i="1"/>
  <c r="Z562" i="1"/>
  <c r="Y570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412" i="1"/>
  <c r="Z415" i="1" s="1"/>
  <c r="BN412" i="1"/>
  <c r="BP412" i="1"/>
  <c r="Z414" i="1"/>
  <c r="BN414" i="1"/>
  <c r="Z420" i="1"/>
  <c r="BN420" i="1"/>
  <c r="BP420" i="1"/>
  <c r="Z422" i="1"/>
  <c r="BN422" i="1"/>
  <c r="Z424" i="1"/>
  <c r="BN424" i="1"/>
  <c r="Z426" i="1"/>
  <c r="BN426" i="1"/>
  <c r="Z428" i="1"/>
  <c r="BN428" i="1"/>
  <c r="Y431" i="1"/>
  <c r="Z434" i="1"/>
  <c r="BN434" i="1"/>
  <c r="Z443" i="1"/>
  <c r="Z444" i="1" s="1"/>
  <c r="BN443" i="1"/>
  <c r="BP443" i="1"/>
  <c r="Z448" i="1"/>
  <c r="Z456" i="1" s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Z469" i="1" s="1"/>
  <c r="BN466" i="1"/>
  <c r="Z468" i="1"/>
  <c r="BN468" i="1"/>
  <c r="Z691" i="1"/>
  <c r="Y480" i="1"/>
  <c r="Z482" i="1"/>
  <c r="Z502" i="1" s="1"/>
  <c r="BN482" i="1"/>
  <c r="BP482" i="1"/>
  <c r="Z483" i="1"/>
  <c r="BN483" i="1"/>
  <c r="Z484" i="1"/>
  <c r="BN484" i="1"/>
  <c r="Z486" i="1"/>
  <c r="BN486" i="1"/>
  <c r="Z489" i="1"/>
  <c r="BN489" i="1"/>
  <c r="Z492" i="1"/>
  <c r="BN492" i="1"/>
  <c r="Z494" i="1"/>
  <c r="BN494" i="1"/>
  <c r="Z495" i="1"/>
  <c r="BN495" i="1"/>
  <c r="Z497" i="1"/>
  <c r="BN497" i="1"/>
  <c r="Z499" i="1"/>
  <c r="BN499" i="1"/>
  <c r="Z500" i="1"/>
  <c r="BN500" i="1"/>
  <c r="Z506" i="1"/>
  <c r="Z507" i="1" s="1"/>
  <c r="BN506" i="1"/>
  <c r="Z510" i="1"/>
  <c r="Z512" i="1" s="1"/>
  <c r="BN510" i="1"/>
  <c r="BP510" i="1"/>
  <c r="AA691" i="1"/>
  <c r="Y518" i="1"/>
  <c r="Z520" i="1"/>
  <c r="Z525" i="1" s="1"/>
  <c r="BN520" i="1"/>
  <c r="BP520" i="1"/>
  <c r="Z523" i="1"/>
  <c r="BN523" i="1"/>
  <c r="Y542" i="1"/>
  <c r="BP537" i="1"/>
  <c r="BN537" i="1"/>
  <c r="Y541" i="1"/>
  <c r="BP556" i="1"/>
  <c r="BN556" i="1"/>
  <c r="Z556" i="1"/>
  <c r="Z570" i="1" s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Z599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Y684" i="1" l="1"/>
  <c r="Z654" i="1"/>
  <c r="Z633" i="1"/>
  <c r="Z430" i="1"/>
  <c r="Z593" i="1"/>
  <c r="Z398" i="1"/>
  <c r="Z375" i="1"/>
  <c r="Z235" i="1"/>
  <c r="Z199" i="1"/>
  <c r="Z85" i="1"/>
  <c r="Z52" i="1"/>
  <c r="Z686" i="1" s="1"/>
  <c r="Y681" i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<sst xmlns="http://schemas.openxmlformats.org/spreadsheetml/2006/main" count="3200" uniqueCount="1103">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</sst>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68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17</v>
      </c>
      <c r="Y48" s="784">
        <f t="shared" si="6"/>
        <v>22.4</v>
      </c>
      <c r="Z48" s="36">
        <f>IFERROR(IF(Y48=0,"",ROUNDUP(Y48/H48,0)*0.01898),"")</f>
        <v>3.7960000000000001E-2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17.660267857142856</v>
      </c>
      <c r="BN48" s="64">
        <f t="shared" si="8"/>
        <v>23.27</v>
      </c>
      <c r="BO48" s="64">
        <f t="shared" si="9"/>
        <v>2.371651785714286E-2</v>
      </c>
      <c r="BP48" s="64">
        <f t="shared" si="10"/>
        <v>3.125E-2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1.517857142857143</v>
      </c>
      <c r="Y52" s="785">
        <f>IFERROR(Y46/H46,"0")+IFERROR(Y47/H47,"0")+IFERROR(Y48/H48,"0")+IFERROR(Y49/H49,"0")+IFERROR(Y50/H50,"0")+IFERROR(Y51/H51,"0")</f>
        <v>2</v>
      </c>
      <c r="Z52" s="785">
        <f>IFERROR(IF(Z46="",0,Z46),"0")+IFERROR(IF(Z47="",0,Z47),"0")+IFERROR(IF(Z48="",0,Z48),"0")+IFERROR(IF(Z49="",0,Z49),"0")+IFERROR(IF(Z50="",0,Z50),"0")+IFERROR(IF(Z51="",0,Z51),"0")</f>
        <v>3.7960000000000001E-2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17</v>
      </c>
      <c r="Y53" s="785">
        <f>IFERROR(SUM(Y46:Y51),"0")</f>
        <v>22.4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19</v>
      </c>
      <c r="Y66" s="784">
        <f t="shared" si="11"/>
        <v>20</v>
      </c>
      <c r="Z66" s="36">
        <f>IFERROR(IF(Y66=0,"",ROUNDUP(Y66/H66,0)*0.00902),"")</f>
        <v>4.5100000000000001E-2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19.997499999999999</v>
      </c>
      <c r="BN66" s="64">
        <f t="shared" si="13"/>
        <v>21.05</v>
      </c>
      <c r="BO66" s="64">
        <f t="shared" si="14"/>
        <v>3.5984848484848488E-2</v>
      </c>
      <c r="BP66" s="64">
        <f t="shared" si="15"/>
        <v>3.787878787878788E-2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4.75</v>
      </c>
      <c r="Y69" s="785">
        <f>IFERROR(Y61/H61,"0")+IFERROR(Y62/H62,"0")+IFERROR(Y63/H63,"0")+IFERROR(Y64/H64,"0")+IFERROR(Y65/H65,"0")+IFERROR(Y66/H66,"0")+IFERROR(Y67/H67,"0")+IFERROR(Y68/H68,"0")</f>
        <v>5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4.5100000000000001E-2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19</v>
      </c>
      <c r="Y70" s="785">
        <f>IFERROR(SUM(Y61:Y68),"0")</f>
        <v>20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48</v>
      </c>
      <c r="Y72" s="784">
        <f>IFERROR(IF(X72="",0,CEILING((X72/$H72),1)*$H72),"")</f>
        <v>54</v>
      </c>
      <c r="Z72" s="36">
        <f>IFERROR(IF(Y72=0,"",ROUNDUP(Y72/H72,0)*0.01898),"")</f>
        <v>9.4899999999999998E-2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49.93333333333333</v>
      </c>
      <c r="BN72" s="64">
        <f>IFERROR(Y72*I72/H72,"0")</f>
        <v>56.17499999999999</v>
      </c>
      <c r="BO72" s="64">
        <f>IFERROR(1/J72*(X72/H72),"0")</f>
        <v>6.9444444444444434E-2</v>
      </c>
      <c r="BP72" s="64">
        <f>IFERROR(1/J72*(Y72/H72),"0")</f>
        <v>7.8125E-2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4.4444444444444438</v>
      </c>
      <c r="Y76" s="785">
        <f>IFERROR(Y72/H72,"0")+IFERROR(Y73/H73,"0")+IFERROR(Y74/H74,"0")+IFERROR(Y75/H75,"0")</f>
        <v>5</v>
      </c>
      <c r="Z76" s="785">
        <f>IFERROR(IF(Z72="",0,Z72),"0")+IFERROR(IF(Z73="",0,Z73),"0")+IFERROR(IF(Z74="",0,Z74),"0")+IFERROR(IF(Z75="",0,Z75),"0")</f>
        <v>9.4899999999999998E-2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48</v>
      </c>
      <c r="Y77" s="785">
        <f>IFERROR(SUM(Y72:Y75),"0")</f>
        <v>54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8</v>
      </c>
      <c r="Y89" s="784">
        <f t="shared" si="21"/>
        <v>8.4</v>
      </c>
      <c r="Z89" s="36">
        <f>IFERROR(IF(Y89=0,"",ROUNDUP(Y89/H89,0)*0.01898),"")</f>
        <v>1.898E-2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8.4142857142857146</v>
      </c>
      <c r="BN89" s="64">
        <f t="shared" si="23"/>
        <v>8.8350000000000009</v>
      </c>
      <c r="BO89" s="64">
        <f t="shared" si="24"/>
        <v>1.488095238095238E-2</v>
      </c>
      <c r="BP89" s="64">
        <f t="shared" si="25"/>
        <v>1.5625E-2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0.95238095238095233</v>
      </c>
      <c r="Y94" s="785">
        <f>IFERROR(Y88/H88,"0")+IFERROR(Y89/H89,"0")+IFERROR(Y90/H90,"0")+IFERROR(Y91/H91,"0")+IFERROR(Y92/H92,"0")+IFERROR(Y93/H93,"0")</f>
        <v>1</v>
      </c>
      <c r="Z94" s="785">
        <f>IFERROR(IF(Z88="",0,Z88),"0")+IFERROR(IF(Z89="",0,Z89),"0")+IFERROR(IF(Z90="",0,Z90),"0")+IFERROR(IF(Z91="",0,Z91),"0")+IFERROR(IF(Z92="",0,Z92),"0")+IFERROR(IF(Z93="",0,Z93),"0")</f>
        <v>1.898E-2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8</v>
      </c>
      <c r="Y95" s="785">
        <f>IFERROR(SUM(Y88:Y93),"0")</f>
        <v>8.4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145</v>
      </c>
      <c r="Y98" s="784">
        <f>IFERROR(IF(X98="",0,CEILING((X98/$H98),1)*$H98),"")</f>
        <v>151.20000000000002</v>
      </c>
      <c r="Z98" s="36">
        <f>IFERROR(IF(Y98=0,"",ROUNDUP(Y98/H98,0)*0.02175),"")</f>
        <v>0.39149999999999996</v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154.73571428571427</v>
      </c>
      <c r="BN98" s="64">
        <f>IFERROR(Y98*I98/H98,"0")</f>
        <v>161.35200000000003</v>
      </c>
      <c r="BO98" s="64">
        <f>IFERROR(1/J98*(X98/H98),"0")</f>
        <v>0.30824829931972791</v>
      </c>
      <c r="BP98" s="64">
        <f>IFERROR(1/J98*(Y98/H98),"0")</f>
        <v>0.3214285714285714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17.261904761904763</v>
      </c>
      <c r="Y100" s="785">
        <f>IFERROR(Y97/H97,"0")+IFERROR(Y98/H98,"0")+IFERROR(Y99/H99,"0")</f>
        <v>18</v>
      </c>
      <c r="Z100" s="785">
        <f>IFERROR(IF(Z97="",0,Z97),"0")+IFERROR(IF(Z98="",0,Z98),"0")+IFERROR(IF(Z99="",0,Z99),"0")</f>
        <v>0.39149999999999996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145</v>
      </c>
      <c r="Y101" s="785">
        <f>IFERROR(SUM(Y97:Y99),"0")</f>
        <v>151.20000000000002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127</v>
      </c>
      <c r="Y104" s="784">
        <f>IFERROR(IF(X104="",0,CEILING((X104/$H104),1)*$H104),"")</f>
        <v>129.60000000000002</v>
      </c>
      <c r="Z104" s="36">
        <f>IFERROR(IF(Y104=0,"",ROUNDUP(Y104/H104,0)*0.01898),"")</f>
        <v>0.22776000000000002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132.11527777777778</v>
      </c>
      <c r="BN104" s="64">
        <f>IFERROR(Y104*I104/H104,"0")</f>
        <v>134.82000000000002</v>
      </c>
      <c r="BO104" s="64">
        <f>IFERROR(1/J104*(X104/H104),"0")</f>
        <v>0.1837384259259259</v>
      </c>
      <c r="BP104" s="64">
        <f>IFERROR(1/J104*(Y104/H104),"0")</f>
        <v>0.18750000000000003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20</v>
      </c>
      <c r="Y106" s="784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20.933333333333334</v>
      </c>
      <c r="BN106" s="64">
        <f>IFERROR(Y106*I106/H106,"0")</f>
        <v>23.549999999999997</v>
      </c>
      <c r="BO106" s="64">
        <f>IFERROR(1/J106*(X106/H106),"0")</f>
        <v>3.3670033670033669E-2</v>
      </c>
      <c r="BP106" s="64">
        <f>IFERROR(1/J106*(Y106/H106),"0")</f>
        <v>3.787878787878788E-2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16.203703703703702</v>
      </c>
      <c r="Y107" s="785">
        <f>IFERROR(Y104/H104,"0")+IFERROR(Y105/H105,"0")+IFERROR(Y106/H106,"0")</f>
        <v>17</v>
      </c>
      <c r="Z107" s="785">
        <f>IFERROR(IF(Z104="",0,Z104),"0")+IFERROR(IF(Z105="",0,Z105),"0")+IFERROR(IF(Z106="",0,Z106),"0")</f>
        <v>0.27285999999999999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147</v>
      </c>
      <c r="Y108" s="785">
        <f>IFERROR(SUM(Y104:Y106),"0")</f>
        <v>152.10000000000002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128</v>
      </c>
      <c r="Y111" s="784">
        <f t="shared" si="26"/>
        <v>134.4</v>
      </c>
      <c r="Z111" s="36">
        <f>IFERROR(IF(Y111=0,"",ROUNDUP(Y111/H111,0)*0.01898),"")</f>
        <v>0.30368000000000001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135.90857142857143</v>
      </c>
      <c r="BN111" s="64">
        <f t="shared" si="28"/>
        <v>142.70400000000001</v>
      </c>
      <c r="BO111" s="64">
        <f t="shared" si="29"/>
        <v>0.23809523809523808</v>
      </c>
      <c r="BP111" s="64">
        <f t="shared" si="30"/>
        <v>0.25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182</v>
      </c>
      <c r="Y112" s="784">
        <f t="shared" si="26"/>
        <v>183.60000000000002</v>
      </c>
      <c r="Z112" s="36">
        <f>IFERROR(IF(Y112=0,"",ROUNDUP(Y112/H112,0)*0.00651),"")</f>
        <v>0.44268000000000002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198.98666666666665</v>
      </c>
      <c r="BN112" s="64">
        <f t="shared" si="28"/>
        <v>200.73599999999999</v>
      </c>
      <c r="BO112" s="64">
        <f t="shared" si="29"/>
        <v>0.37037037037037041</v>
      </c>
      <c r="BP112" s="64">
        <f t="shared" si="30"/>
        <v>0.37362637362637363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82.645502645502646</v>
      </c>
      <c r="Y116" s="785">
        <f>IFERROR(Y110/H110,"0")+IFERROR(Y111/H111,"0")+IFERROR(Y112/H112,"0")+IFERROR(Y113/H113,"0")+IFERROR(Y114/H114,"0")+IFERROR(Y115/H115,"0")</f>
        <v>84</v>
      </c>
      <c r="Z116" s="785">
        <f>IFERROR(IF(Z110="",0,Z110),"0")+IFERROR(IF(Z111="",0,Z111),"0")+IFERROR(IF(Z112="",0,Z112),"0")+IFERROR(IF(Z113="",0,Z113),"0")+IFERROR(IF(Z114="",0,Z114),"0")+IFERROR(IF(Z115="",0,Z115),"0")</f>
        <v>0.74636000000000002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310</v>
      </c>
      <c r="Y117" s="785">
        <f>IFERROR(SUM(Y110:Y115),"0")</f>
        <v>318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42</v>
      </c>
      <c r="Y121" s="784">
        <f>IFERROR(IF(X121="",0,CEILING((X121/$H121),1)*$H121),"")</f>
        <v>44.8</v>
      </c>
      <c r="Z121" s="36">
        <f>IFERROR(IF(Y121=0,"",ROUNDUP(Y121/H121,0)*0.01898),"")</f>
        <v>7.5920000000000001E-2</v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43.631250000000001</v>
      </c>
      <c r="BN121" s="64">
        <f>IFERROR(Y121*I121/H121,"0")</f>
        <v>46.54</v>
      </c>
      <c r="BO121" s="64">
        <f>IFERROR(1/J121*(X121/H121),"0")</f>
        <v>5.8593750000000007E-2</v>
      </c>
      <c r="BP121" s="64">
        <f>IFERROR(1/J121*(Y121/H121),"0")</f>
        <v>6.25E-2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51</v>
      </c>
      <c r="Y123" s="784">
        <f>IFERROR(IF(X123="",0,CEILING((X123/$H123),1)*$H123),"")</f>
        <v>54</v>
      </c>
      <c r="Z123" s="36">
        <f>IFERROR(IF(Y123=0,"",ROUNDUP(Y123/H123,0)*0.00902),"")</f>
        <v>0.10824</v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53.38</v>
      </c>
      <c r="BN123" s="64">
        <f>IFERROR(Y123*I123/H123,"0")</f>
        <v>56.52</v>
      </c>
      <c r="BO123" s="64">
        <f>IFERROR(1/J123*(X123/H123),"0")</f>
        <v>8.585858585858587E-2</v>
      </c>
      <c r="BP123" s="64">
        <f>IFERROR(1/J123*(Y123/H123),"0")</f>
        <v>9.0909090909090912E-2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15.083333333333334</v>
      </c>
      <c r="Y125" s="785">
        <f>IFERROR(Y120/H120,"0")+IFERROR(Y121/H121,"0")+IFERROR(Y122/H122,"0")+IFERROR(Y123/H123,"0")+IFERROR(Y124/H124,"0")</f>
        <v>16</v>
      </c>
      <c r="Z125" s="785">
        <f>IFERROR(IF(Z120="",0,Z120),"0")+IFERROR(IF(Z121="",0,Z121),"0")+IFERROR(IF(Z122="",0,Z122),"0")+IFERROR(IF(Z123="",0,Z123),"0")+IFERROR(IF(Z124="",0,Z124),"0")</f>
        <v>0.18415999999999999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93</v>
      </c>
      <c r="Y126" s="785">
        <f>IFERROR(SUM(Y120:Y124),"0")</f>
        <v>98.8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45</v>
      </c>
      <c r="Y130" s="784">
        <f>IFERROR(IF(X130="",0,CEILING((X130/$H130),1)*$H130),"")</f>
        <v>45.6</v>
      </c>
      <c r="Z130" s="36">
        <f>IFERROR(IF(Y130=0,"",ROUNDUP(Y130/H130,0)*0.00651),"")</f>
        <v>0.12369000000000001</v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48.375000000000007</v>
      </c>
      <c r="BN130" s="64">
        <f>IFERROR(Y130*I130/H130,"0")</f>
        <v>49.02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18.75</v>
      </c>
      <c r="Y131" s="785">
        <f>IFERROR(Y128/H128,"0")+IFERROR(Y129/H129,"0")+IFERROR(Y130/H130,"0")</f>
        <v>19</v>
      </c>
      <c r="Z131" s="785">
        <f>IFERROR(IF(Z128="",0,Z128),"0")+IFERROR(IF(Z129="",0,Z129),"0")+IFERROR(IF(Z130="",0,Z130),"0")</f>
        <v>0.12369000000000001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45</v>
      </c>
      <c r="Y132" s="785">
        <f>IFERROR(SUM(Y128:Y130),"0")</f>
        <v>45.6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55</v>
      </c>
      <c r="Y135" s="784">
        <f t="shared" si="31"/>
        <v>58.800000000000004</v>
      </c>
      <c r="Z135" s="36">
        <f>IFERROR(IF(Y135=0,"",ROUNDUP(Y135/H135,0)*0.01898),"")</f>
        <v>0.13286000000000001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58.358928571428571</v>
      </c>
      <c r="BN135" s="64">
        <f t="shared" si="33"/>
        <v>62.391000000000005</v>
      </c>
      <c r="BO135" s="64">
        <f t="shared" si="34"/>
        <v>0.10230654761904762</v>
      </c>
      <c r="BP135" s="64">
        <f t="shared" si="35"/>
        <v>0.109375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273</v>
      </c>
      <c r="Y138" s="784">
        <f t="shared" si="31"/>
        <v>275.40000000000003</v>
      </c>
      <c r="Z138" s="36">
        <f>IFERROR(IF(Y138=0,"",ROUNDUP(Y138/H138,0)*0.00651),"")</f>
        <v>0.66402000000000005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298.47999999999996</v>
      </c>
      <c r="BN138" s="64">
        <f t="shared" si="33"/>
        <v>301.10399999999998</v>
      </c>
      <c r="BO138" s="64">
        <f t="shared" si="34"/>
        <v>0.55555555555555558</v>
      </c>
      <c r="BP138" s="64">
        <f t="shared" si="35"/>
        <v>0.56043956043956045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107.65873015873015</v>
      </c>
      <c r="Y141" s="785">
        <f>IFERROR(Y134/H134,"0")+IFERROR(Y135/H135,"0")+IFERROR(Y136/H136,"0")+IFERROR(Y137/H137,"0")+IFERROR(Y138/H138,"0")+IFERROR(Y139/H139,"0")+IFERROR(Y140/H140,"0")</f>
        <v>109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0.79688000000000003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328</v>
      </c>
      <c r="Y142" s="785">
        <f>IFERROR(SUM(Y134:Y140),"0")</f>
        <v>334.20000000000005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5</v>
      </c>
      <c r="Y187" s="784">
        <f>IFERROR(IF(X187="",0,CEILING((X187/$H187),1)*$H187),"")</f>
        <v>5.9399999999999995</v>
      </c>
      <c r="Z187" s="36">
        <f>IFERROR(IF(Y187=0,"",ROUNDUP(Y187/H187,0)*0.00502),"")</f>
        <v>1.506E-2</v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5.2525252525252526</v>
      </c>
      <c r="BN187" s="64">
        <f>IFERROR(Y187*I187/H187,"0")</f>
        <v>6.24</v>
      </c>
      <c r="BO187" s="64">
        <f>IFERROR(1/J187*(X187/H187),"0")</f>
        <v>1.0791677458344126E-2</v>
      </c>
      <c r="BP187" s="64">
        <f>IFERROR(1/J187*(Y187/H187),"0")</f>
        <v>1.282051282051282E-2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2.5252525252525251</v>
      </c>
      <c r="Y188" s="785">
        <f>IFERROR(Y187/H187,"0")</f>
        <v>2.9999999999999996</v>
      </c>
      <c r="Z188" s="785">
        <f>IFERROR(IF(Z187="",0,Z187),"0")</f>
        <v>1.506E-2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5</v>
      </c>
      <c r="Y189" s="785">
        <f>IFERROR(SUM(Y187:Y187),"0")</f>
        <v>5.9399999999999995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0</v>
      </c>
      <c r="Y193" s="784">
        <f t="shared" si="36"/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62</v>
      </c>
      <c r="Y194" s="784">
        <f t="shared" si="36"/>
        <v>63</v>
      </c>
      <c r="Z194" s="36">
        <f>IFERROR(IF(Y194=0,"",ROUNDUP(Y194/H194,0)*0.00502),"")</f>
        <v>0.15060000000000001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65.838095238095235</v>
      </c>
      <c r="BN194" s="64">
        <f t="shared" si="38"/>
        <v>66.900000000000006</v>
      </c>
      <c r="BO194" s="64">
        <f t="shared" si="39"/>
        <v>0.12617012617012618</v>
      </c>
      <c r="BP194" s="64">
        <f t="shared" si="40"/>
        <v>0.12820512820512822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35</v>
      </c>
      <c r="Y196" s="784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36.666666666666664</v>
      </c>
      <c r="BN196" s="64">
        <f t="shared" si="38"/>
        <v>37.4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46.19047619047619</v>
      </c>
      <c r="Y199" s="785">
        <f>IFERROR(Y191/H191,"0")+IFERROR(Y192/H192,"0")+IFERROR(Y193/H193,"0")+IFERROR(Y194/H194,"0")+IFERROR(Y195/H195,"0")+IFERROR(Y196/H196,"0")+IFERROR(Y197/H197,"0")+IFERROR(Y198/H198,"0")</f>
        <v>47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0.23594000000000001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97</v>
      </c>
      <c r="Y200" s="785">
        <f>IFERROR(SUM(Y191:Y198),"0")</f>
        <v>98.7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240</v>
      </c>
      <c r="Y213" s="784">
        <f t="shared" ref="Y213:Y220" si="41">IFERROR(IF(X213="",0,CEILING((X213/$H213),1)*$H213),"")</f>
        <v>243.00000000000003</v>
      </c>
      <c r="Z213" s="36">
        <f>IFERROR(IF(Y213=0,"",ROUNDUP(Y213/H213,0)*0.00902),"")</f>
        <v>0.40590000000000004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249.33333333333334</v>
      </c>
      <c r="BN213" s="64">
        <f t="shared" ref="BN213:BN220" si="43">IFERROR(Y213*I213/H213,"0")</f>
        <v>252.45000000000002</v>
      </c>
      <c r="BO213" s="64">
        <f t="shared" ref="BO213:BO220" si="44">IFERROR(1/J213*(X213/H213),"0")</f>
        <v>0.33670033670033672</v>
      </c>
      <c r="BP213" s="64">
        <f t="shared" ref="BP213:BP220" si="45">IFERROR(1/J213*(Y213/H213),"0")</f>
        <v>0.34090909090909094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121</v>
      </c>
      <c r="Y214" s="784">
        <f t="shared" si="41"/>
        <v>124.2</v>
      </c>
      <c r="Z214" s="36">
        <f>IFERROR(IF(Y214=0,"",ROUNDUP(Y214/H214,0)*0.00902),"")</f>
        <v>0.20746000000000001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125.70555555555556</v>
      </c>
      <c r="BN214" s="64">
        <f t="shared" si="43"/>
        <v>129.03</v>
      </c>
      <c r="BO214" s="64">
        <f t="shared" si="44"/>
        <v>0.16975308641975306</v>
      </c>
      <c r="BP214" s="64">
        <f t="shared" si="45"/>
        <v>0.17424242424242425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191</v>
      </c>
      <c r="Y216" s="784">
        <f t="shared" si="41"/>
        <v>194.4</v>
      </c>
      <c r="Z216" s="36">
        <f>IFERROR(IF(Y216=0,"",ROUNDUP(Y216/H216,0)*0.00902),"")</f>
        <v>0.32472000000000001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198.42777777777778</v>
      </c>
      <c r="BN216" s="64">
        <f t="shared" si="43"/>
        <v>201.96</v>
      </c>
      <c r="BO216" s="64">
        <f t="shared" si="44"/>
        <v>0.2679573512906846</v>
      </c>
      <c r="BP216" s="64">
        <f t="shared" si="45"/>
        <v>0.27272727272727271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30</v>
      </c>
      <c r="Y217" s="784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32.166666666666664</v>
      </c>
      <c r="BN217" s="64">
        <f t="shared" si="43"/>
        <v>32.81</v>
      </c>
      <c r="BO217" s="64">
        <f t="shared" si="44"/>
        <v>7.122507122507124E-2</v>
      </c>
      <c r="BP217" s="64">
        <f t="shared" si="45"/>
        <v>7.2649572649572655E-2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30</v>
      </c>
      <c r="Y218" s="784">
        <f t="shared" si="4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31.666666666666664</v>
      </c>
      <c r="BN218" s="64">
        <f t="shared" si="43"/>
        <v>32.299999999999997</v>
      </c>
      <c r="BO218" s="64">
        <f t="shared" si="44"/>
        <v>7.122507122507124E-2</v>
      </c>
      <c r="BP218" s="64">
        <f t="shared" si="45"/>
        <v>7.2649572649572655E-2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30</v>
      </c>
      <c r="Y220" s="784">
        <f t="shared" si="41"/>
        <v>30.6</v>
      </c>
      <c r="Z220" s="36">
        <f>IFERROR(IF(Y220=0,"",ROUNDUP(Y220/H220,0)*0.00502),"")</f>
        <v>8.5339999999999999E-2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31.666666666666664</v>
      </c>
      <c r="BN220" s="64">
        <f t="shared" si="43"/>
        <v>32.299999999999997</v>
      </c>
      <c r="BO220" s="64">
        <f t="shared" si="44"/>
        <v>7.122507122507124E-2</v>
      </c>
      <c r="BP220" s="64">
        <f t="shared" si="45"/>
        <v>7.2649572649572655E-2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152.2222222222222</v>
      </c>
      <c r="Y221" s="785">
        <f>IFERROR(Y213/H213,"0")+IFERROR(Y214/H214,"0")+IFERROR(Y215/H215,"0")+IFERROR(Y216/H216,"0")+IFERROR(Y217/H217,"0")+IFERROR(Y218/H218,"0")+IFERROR(Y219/H219,"0")+IFERROR(Y220/H220,"0")</f>
        <v>155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1.1940999999999999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642</v>
      </c>
      <c r="Y222" s="785">
        <f>IFERROR(SUM(Y213:Y220),"0")</f>
        <v>653.40000000000009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57</v>
      </c>
      <c r="Y228" s="784">
        <f t="shared" si="46"/>
        <v>57.599999999999994</v>
      </c>
      <c r="Z228" s="36">
        <f t="shared" ref="Z228:Z234" si="51">IFERROR(IF(Y228=0,"",ROUNDUP(Y228/H228,0)*0.00651),"")</f>
        <v>0.15623999999999999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63.412500000000001</v>
      </c>
      <c r="BN228" s="64">
        <f t="shared" si="48"/>
        <v>64.079999999999984</v>
      </c>
      <c r="BO228" s="64">
        <f t="shared" si="49"/>
        <v>0.1304945054945055</v>
      </c>
      <c r="BP228" s="64">
        <f t="shared" si="50"/>
        <v>0.13186813186813187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183</v>
      </c>
      <c r="Y230" s="784">
        <f t="shared" si="46"/>
        <v>184.79999999999998</v>
      </c>
      <c r="Z230" s="36">
        <f t="shared" si="51"/>
        <v>0.50126999999999999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202.21500000000003</v>
      </c>
      <c r="BN230" s="64">
        <f t="shared" si="48"/>
        <v>204.20399999999998</v>
      </c>
      <c r="BO230" s="64">
        <f t="shared" si="49"/>
        <v>0.41895604395604397</v>
      </c>
      <c r="BP230" s="64">
        <f t="shared" si="50"/>
        <v>0.42307692307692313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145</v>
      </c>
      <c r="Y231" s="784">
        <f t="shared" si="46"/>
        <v>146.4</v>
      </c>
      <c r="Z231" s="36">
        <f t="shared" si="51"/>
        <v>0.39711000000000002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160.22500000000002</v>
      </c>
      <c r="BN231" s="64">
        <f t="shared" si="48"/>
        <v>161.77200000000002</v>
      </c>
      <c r="BO231" s="64">
        <f t="shared" si="49"/>
        <v>0.331959706959707</v>
      </c>
      <c r="BP231" s="64">
        <f t="shared" si="50"/>
        <v>0.33516483516483525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56</v>
      </c>
      <c r="Y234" s="784">
        <f t="shared" si="46"/>
        <v>57.599999999999994</v>
      </c>
      <c r="Z234" s="36">
        <f t="shared" si="51"/>
        <v>0.15623999999999999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62.019999999999996</v>
      </c>
      <c r="BN234" s="64">
        <f t="shared" si="48"/>
        <v>63.792000000000002</v>
      </c>
      <c r="BO234" s="64">
        <f t="shared" si="49"/>
        <v>0.12820512820512822</v>
      </c>
      <c r="BP234" s="64">
        <f t="shared" si="50"/>
        <v>0.13186813186813187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183.75000000000003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186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1.21086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441</v>
      </c>
      <c r="Y236" s="785">
        <f>IFERROR(SUM(Y224:Y234),"0")</f>
        <v>446.4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18</v>
      </c>
      <c r="Y242" s="784">
        <f t="shared" si="52"/>
        <v>19.2</v>
      </c>
      <c r="Z242" s="36">
        <f>IFERROR(IF(Y242=0,"",ROUNDUP(Y242/H242,0)*0.00651),"")</f>
        <v>5.2080000000000001E-2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19.890000000000004</v>
      </c>
      <c r="BN242" s="64">
        <f t="shared" si="54"/>
        <v>21.216000000000001</v>
      </c>
      <c r="BO242" s="64">
        <f t="shared" si="55"/>
        <v>4.1208791208791215E-2</v>
      </c>
      <c r="BP242" s="64">
        <f t="shared" si="56"/>
        <v>4.3956043956043959E-2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7.5</v>
      </c>
      <c r="Y244" s="785">
        <f>IFERROR(Y238/H238,"0")+IFERROR(Y239/H239,"0")+IFERROR(Y240/H240,"0")+IFERROR(Y241/H241,"0")+IFERROR(Y242/H242,"0")+IFERROR(Y243/H243,"0")</f>
        <v>8</v>
      </c>
      <c r="Z244" s="785">
        <f>IFERROR(IF(Z238="",0,Z238),"0")+IFERROR(IF(Z239="",0,Z239),"0")+IFERROR(IF(Z240="",0,Z240),"0")+IFERROR(IF(Z241="",0,Z241),"0")+IFERROR(IF(Z242="",0,Z242),"0")+IFERROR(IF(Z243="",0,Z243),"0")</f>
        <v>5.2080000000000001E-2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18</v>
      </c>
      <c r="Y245" s="785">
        <f>IFERROR(SUM(Y238:Y243),"0")</f>
        <v>19.2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5</v>
      </c>
      <c r="Y360" s="784">
        <f t="shared" ref="Y360:Y367" si="77">IFERROR(IF(X360="",0,CEILING((X360/$H360),1)*$H360),"")</f>
        <v>10.8</v>
      </c>
      <c r="Z360" s="36">
        <f>IFERROR(IF(Y360=0,"",ROUNDUP(Y360/H360,0)*0.01898),"")</f>
        <v>1.898E-2</v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5.2013888888888884</v>
      </c>
      <c r="BN360" s="64">
        <f t="shared" ref="BN360:BN367" si="79">IFERROR(Y360*I360/H360,"0")</f>
        <v>11.234999999999999</v>
      </c>
      <c r="BO360" s="64">
        <f t="shared" ref="BO360:BO367" si="80">IFERROR(1/J360*(X360/H360),"0")</f>
        <v>7.2337962962962955E-3</v>
      </c>
      <c r="BP360" s="64">
        <f t="shared" ref="BP360:BP367" si="81">IFERROR(1/J360*(Y360/H360),"0")</f>
        <v>1.5625E-2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8</v>
      </c>
      <c r="Y363" s="784">
        <f t="shared" si="77"/>
        <v>10.8</v>
      </c>
      <c r="Z363" s="36">
        <f>IFERROR(IF(Y363=0,"",ROUNDUP(Y363/H363,0)*0.01898),"")</f>
        <v>1.898E-2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8.3222222222222211</v>
      </c>
      <c r="BN363" s="64">
        <f t="shared" si="79"/>
        <v>11.234999999999999</v>
      </c>
      <c r="BO363" s="64">
        <f t="shared" si="80"/>
        <v>1.1574074074074073E-2</v>
      </c>
      <c r="BP363" s="64">
        <f t="shared" si="81"/>
        <v>1.5625E-2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1.2037037037037037</v>
      </c>
      <c r="Y368" s="785">
        <f>IFERROR(Y360/H360,"0")+IFERROR(Y361/H361,"0")+IFERROR(Y362/H362,"0")+IFERROR(Y363/H363,"0")+IFERROR(Y364/H364,"0")+IFERROR(Y365/H365,"0")+IFERROR(Y366/H366,"0")+IFERROR(Y367/H367,"0")</f>
        <v>2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3.7960000000000001E-2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13</v>
      </c>
      <c r="Y369" s="785">
        <f>IFERROR(SUM(Y360:Y367),"0")</f>
        <v>21.6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191</v>
      </c>
      <c r="Y388" s="784">
        <f>IFERROR(IF(X388="",0,CEILING((X388/$H388),1)*$H388),"")</f>
        <v>195</v>
      </c>
      <c r="Z388" s="36">
        <f>IFERROR(IF(Y388=0,"",ROUNDUP(Y388/H388,0)*0.02175),"")</f>
        <v>0.54374999999999996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204.81076923076924</v>
      </c>
      <c r="BN388" s="64">
        <f>IFERROR(Y388*I388/H388,"0")</f>
        <v>209.10000000000002</v>
      </c>
      <c r="BO388" s="64">
        <f>IFERROR(1/J388*(X388/H388),"0")</f>
        <v>0.43727106227106227</v>
      </c>
      <c r="BP388" s="64">
        <f>IFERROR(1/J388*(Y388/H388),"0")</f>
        <v>0.4464285714285714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24.487179487179489</v>
      </c>
      <c r="Y391" s="785">
        <f>IFERROR(Y387/H387,"0")+IFERROR(Y388/H388,"0")+IFERROR(Y389/H389,"0")+IFERROR(Y390/H390,"0")</f>
        <v>25</v>
      </c>
      <c r="Z391" s="785">
        <f>IFERROR(IF(Z387="",0,Z387),"0")+IFERROR(IF(Z388="",0,Z388),"0")+IFERROR(IF(Z389="",0,Z389),"0")+IFERROR(IF(Z390="",0,Z390),"0")</f>
        <v>0.54374999999999996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191</v>
      </c>
      <c r="Y392" s="785">
        <f>IFERROR(SUM(Y387:Y390),"0")</f>
        <v>195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2</v>
      </c>
      <c r="Y408" s="784">
        <f>IFERROR(IF(X408="",0,CEILING((X408/$H408),1)*$H408),"")</f>
        <v>3.6</v>
      </c>
      <c r="Z408" s="36">
        <f>IFERROR(IF(Y408=0,"",ROUNDUP(Y408/H408,0)*0.00651),"")</f>
        <v>1.302E-2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2.2533333333333334</v>
      </c>
      <c r="BN408" s="64">
        <f>IFERROR(Y408*I408/H408,"0")</f>
        <v>4.056</v>
      </c>
      <c r="BO408" s="64">
        <f>IFERROR(1/J408*(X408/H408),"0")</f>
        <v>6.1050061050061059E-3</v>
      </c>
      <c r="BP408" s="64">
        <f>IFERROR(1/J408*(Y408/H408),"0")</f>
        <v>1.098901098901099E-2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1.1111111111111112</v>
      </c>
      <c r="Y409" s="785">
        <f>IFERROR(Y408/H408,"0")</f>
        <v>2</v>
      </c>
      <c r="Z409" s="785">
        <f>IFERROR(IF(Z408="",0,Z408),"0")</f>
        <v>1.302E-2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2</v>
      </c>
      <c r="Y410" s="785">
        <f>IFERROR(SUM(Y408:Y408),"0")</f>
        <v>3.6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1200</v>
      </c>
      <c r="Y421" s="784">
        <f t="shared" si="87"/>
        <v>1200</v>
      </c>
      <c r="Z421" s="36">
        <f>IFERROR(IF(Y421=0,"",ROUNDUP(Y421/H421,0)*0.02175),"")</f>
        <v>1.7399999999999998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1238.4000000000001</v>
      </c>
      <c r="BN421" s="64">
        <f t="shared" si="89"/>
        <v>1238.4000000000001</v>
      </c>
      <c r="BO421" s="64">
        <f t="shared" si="90"/>
        <v>1.6666666666666665</v>
      </c>
      <c r="BP421" s="64">
        <f t="shared" si="91"/>
        <v>1.6666666666666665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1600</v>
      </c>
      <c r="Y423" s="784">
        <f t="shared" si="87"/>
        <v>1605</v>
      </c>
      <c r="Z423" s="36">
        <f>IFERROR(IF(Y423=0,"",ROUNDUP(Y423/H423,0)*0.02175),"")</f>
        <v>2.3272499999999998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1651.2</v>
      </c>
      <c r="BN423" s="64">
        <f t="shared" si="89"/>
        <v>1656.3600000000001</v>
      </c>
      <c r="BO423" s="64">
        <f t="shared" si="90"/>
        <v>2.2222222222222223</v>
      </c>
      <c r="BP423" s="64">
        <f t="shared" si="91"/>
        <v>2.2291666666666665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777</v>
      </c>
      <c r="Y424" s="784">
        <f t="shared" si="87"/>
        <v>780</v>
      </c>
      <c r="Z424" s="36">
        <f>IFERROR(IF(Y424=0,"",ROUNDUP(Y424/H424,0)*0.02175),"")</f>
        <v>1.131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801.86400000000003</v>
      </c>
      <c r="BN424" s="64">
        <f t="shared" si="89"/>
        <v>804.95999999999992</v>
      </c>
      <c r="BO424" s="64">
        <f t="shared" si="90"/>
        <v>1.0791666666666666</v>
      </c>
      <c r="BP424" s="64">
        <f t="shared" si="91"/>
        <v>1.0833333333333333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238.4666666666667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239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5.1982499999999998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3577</v>
      </c>
      <c r="Y431" s="785">
        <f>IFERROR(SUM(Y420:Y429),"0")</f>
        <v>3585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4160</v>
      </c>
      <c r="Y464" s="784">
        <f>IFERROR(IF(X464="",0,CEILING((X464/$H464),1)*$H464),"")</f>
        <v>4167</v>
      </c>
      <c r="Z464" s="36">
        <f>IFERROR(IF(Y464=0,"",ROUNDUP(Y464/H464,0)*0.01898),"")</f>
        <v>8.7877399999999994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4399.8933333333334</v>
      </c>
      <c r="BN464" s="64">
        <f>IFERROR(Y464*I464/H464,"0")</f>
        <v>4407.2970000000005</v>
      </c>
      <c r="BO464" s="64">
        <f>IFERROR(1/J464*(X464/H464),"0")</f>
        <v>7.2222222222222223</v>
      </c>
      <c r="BP464" s="64">
        <f>IFERROR(1/J464*(Y464/H464),"0")</f>
        <v>7.234375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462.22222222222223</v>
      </c>
      <c r="Y469" s="785">
        <f>IFERROR(Y464/H464,"0")+IFERROR(Y465/H465,"0")+IFERROR(Y466/H466,"0")+IFERROR(Y467/H467,"0")+IFERROR(Y468/H468,"0")</f>
        <v>463</v>
      </c>
      <c r="Z469" s="785">
        <f>IFERROR(IF(Z464="",0,Z464),"0")+IFERROR(IF(Z465="",0,Z465),"0")+IFERROR(IF(Z466="",0,Z466),"0")+IFERROR(IF(Z467="",0,Z467),"0")+IFERROR(IF(Z468="",0,Z468),"0")</f>
        <v>8.7877399999999994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4160</v>
      </c>
      <c r="Y470" s="785">
        <f>IFERROR(SUM(Y464:Y468),"0")</f>
        <v>4167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20</v>
      </c>
      <c r="Y482" s="784">
        <f t="shared" ref="Y482:Y501" si="97">IFERROR(IF(X482="",0,CEILING((X482/$H482),1)*$H482),"")</f>
        <v>21.6</v>
      </c>
      <c r="Z482" s="36">
        <f>IFERROR(IF(Y482=0,"",ROUNDUP(Y482/H482,0)*0.00902),"")</f>
        <v>3.6080000000000001E-2</v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20.777777777777779</v>
      </c>
      <c r="BN482" s="64">
        <f t="shared" ref="BN482:BN501" si="99">IFERROR(Y482*I482/H482,"0")</f>
        <v>22.44</v>
      </c>
      <c r="BO482" s="64">
        <f t="shared" ref="BO482:BO501" si="100">IFERROR(1/J482*(X482/H482),"0")</f>
        <v>2.8058361391694722E-2</v>
      </c>
      <c r="BP482" s="64">
        <f t="shared" ref="BP482:BP501" si="101">IFERROR(1/J482*(Y482/H482),"0")</f>
        <v>3.0303030303030304E-2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30</v>
      </c>
      <c r="Y497" s="784">
        <f t="shared" si="97"/>
        <v>31.5</v>
      </c>
      <c r="Z497" s="36">
        <f t="shared" si="102"/>
        <v>7.5300000000000006E-2</v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31.857142857142858</v>
      </c>
      <c r="BN497" s="64">
        <f t="shared" si="99"/>
        <v>33.450000000000003</v>
      </c>
      <c r="BO497" s="64">
        <f t="shared" si="100"/>
        <v>6.1050061050061055E-2</v>
      </c>
      <c r="BP497" s="64">
        <f t="shared" si="101"/>
        <v>6.4102564102564111E-2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17.989417989417987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19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0.11138000000000001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50</v>
      </c>
      <c r="Y503" s="785">
        <f>IFERROR(SUM(Y482:Y501),"0")</f>
        <v>53.1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0.83333333333333337</v>
      </c>
      <c r="Y512" s="785">
        <f>IFERROR(Y510/H510,"0")+IFERROR(Y511/H511,"0")</f>
        <v>1</v>
      </c>
      <c r="Z512" s="785">
        <f>IFERROR(IF(Z510="",0,Z510),"0")+IFERROR(IF(Z511="",0,Z511),"0")</f>
        <v>6.2700000000000004E-3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1</v>
      </c>
      <c r="Y513" s="785">
        <f>IFERROR(SUM(Y510:Y511),"0")</f>
        <v>1.2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102</v>
      </c>
      <c r="Y555" s="784">
        <f t="shared" ref="Y555:Y569" si="103">IFERROR(IF(X555="",0,CEILING((X555/$H555),1)*$H555),"")</f>
        <v>105.60000000000001</v>
      </c>
      <c r="Z555" s="36">
        <f t="shared" ref="Z555:Z560" si="104">IFERROR(IF(Y555=0,"",ROUNDUP(Y555/H555,0)*0.01196),"")</f>
        <v>0.2392</v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108.95454545454544</v>
      </c>
      <c r="BN555" s="64">
        <f t="shared" ref="BN555:BN569" si="106">IFERROR(Y555*I555/H555,"0")</f>
        <v>112.80000000000001</v>
      </c>
      <c r="BO555" s="64">
        <f t="shared" ref="BO555:BO569" si="107">IFERROR(1/J555*(X555/H555),"0")</f>
        <v>0.18575174825174826</v>
      </c>
      <c r="BP555" s="64">
        <f t="shared" ref="BP555:BP569" si="108">IFERROR(1/J555*(Y555/H555),"0")</f>
        <v>0.19230769230769232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900</v>
      </c>
      <c r="Y558" s="784">
        <f t="shared" si="103"/>
        <v>902.88</v>
      </c>
      <c r="Z558" s="36">
        <f t="shared" si="104"/>
        <v>2.0451600000000001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961.36363636363637</v>
      </c>
      <c r="BN558" s="64">
        <f t="shared" si="106"/>
        <v>964.43999999999994</v>
      </c>
      <c r="BO558" s="64">
        <f t="shared" si="107"/>
        <v>1.638986013986014</v>
      </c>
      <c r="BP558" s="64">
        <f t="shared" si="108"/>
        <v>1.6442307692307694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428</v>
      </c>
      <c r="Y560" s="784">
        <f t="shared" si="103"/>
        <v>432.96000000000004</v>
      </c>
      <c r="Z560" s="36">
        <f t="shared" si="104"/>
        <v>0.98072000000000004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457.18181818181819</v>
      </c>
      <c r="BN560" s="64">
        <f t="shared" si="106"/>
        <v>462.48</v>
      </c>
      <c r="BO560" s="64">
        <f t="shared" si="107"/>
        <v>0.77942890442890445</v>
      </c>
      <c r="BP560" s="64">
        <f t="shared" si="108"/>
        <v>0.78846153846153855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270.83333333333331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273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3.2650800000000002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1430</v>
      </c>
      <c r="Y571" s="785">
        <f>IFERROR(SUM(Y555:Y569),"0")</f>
        <v>1441.44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569</v>
      </c>
      <c r="Y573" s="784">
        <f>IFERROR(IF(X573="",0,CEILING((X573/$H573),1)*$H573),"")</f>
        <v>570.24</v>
      </c>
      <c r="Z573" s="36">
        <f>IFERROR(IF(Y573=0,"",ROUNDUP(Y573/H573,0)*0.01196),"")</f>
        <v>1.2916799999999999</v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607.7954545454545</v>
      </c>
      <c r="BN573" s="64">
        <f>IFERROR(Y573*I573/H573,"0")</f>
        <v>609.11999999999989</v>
      </c>
      <c r="BO573" s="64">
        <f>IFERROR(1/J573*(X573/H573),"0")</f>
        <v>1.0362033799533801</v>
      </c>
      <c r="BP573" s="64">
        <f>IFERROR(1/J573*(Y573/H573),"0")</f>
        <v>1.0384615384615385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167</v>
      </c>
      <c r="Y575" s="784">
        <f>IFERROR(IF(X575="",0,CEILING((X575/$H575),1)*$H575),"")</f>
        <v>168</v>
      </c>
      <c r="Z575" s="36">
        <f>IFERROR(IF(Y575=0,"",ROUNDUP(Y575/H575,0)*0.00902),"")</f>
        <v>0.31569999999999998</v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241.10624999999999</v>
      </c>
      <c r="BN575" s="64">
        <f>IFERROR(Y575*I575/H575,"0")</f>
        <v>242.55</v>
      </c>
      <c r="BO575" s="64">
        <f>IFERROR(1/J575*(X575/H575),"0")</f>
        <v>0.26357323232323238</v>
      </c>
      <c r="BP575" s="64">
        <f>IFERROR(1/J575*(Y575/H575),"0")</f>
        <v>0.26515151515151514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142.55681818181819</v>
      </c>
      <c r="Y576" s="785">
        <f>IFERROR(Y573/H573,"0")+IFERROR(Y574/H574,"0")+IFERROR(Y575/H575,"0")</f>
        <v>143</v>
      </c>
      <c r="Z576" s="785">
        <f>IFERROR(IF(Z573="",0,Z573),"0")+IFERROR(IF(Z574="",0,Z574),"0")+IFERROR(IF(Z575="",0,Z575),"0")</f>
        <v>1.60738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736</v>
      </c>
      <c r="Y577" s="785">
        <f>IFERROR(SUM(Y573:Y575),"0")</f>
        <v>738.24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200</v>
      </c>
      <c r="Y579" s="784">
        <f t="shared" ref="Y579:Y592" si="109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213.63636363636363</v>
      </c>
      <c r="BN579" s="64">
        <f t="shared" ref="BN579:BN592" si="111">IFERROR(Y579*I579/H579,"0")</f>
        <v>214.32</v>
      </c>
      <c r="BO579" s="64">
        <f t="shared" ref="BO579:BO592" si="112">IFERROR(1/J579*(X579/H579),"0")</f>
        <v>0.36421911421911418</v>
      </c>
      <c r="BP579" s="64">
        <f t="shared" ref="BP579:BP592" si="113">IFERROR(1/J579*(Y579/H579),"0")</f>
        <v>0.36538461538461542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300</v>
      </c>
      <c r="Y581" s="784">
        <f t="shared" si="109"/>
        <v>300.96000000000004</v>
      </c>
      <c r="Z581" s="36">
        <f>IFERROR(IF(Y581=0,"",ROUNDUP(Y581/H581,0)*0.01196),"")</f>
        <v>0.68171999999999999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320.45454545454544</v>
      </c>
      <c r="BN581" s="64">
        <f t="shared" si="111"/>
        <v>321.48</v>
      </c>
      <c r="BO581" s="64">
        <f t="shared" si="112"/>
        <v>0.54632867132867136</v>
      </c>
      <c r="BP581" s="64">
        <f t="shared" si="113"/>
        <v>0.54807692307692313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275</v>
      </c>
      <c r="Y583" s="784">
        <f t="shared" si="109"/>
        <v>279.84000000000003</v>
      </c>
      <c r="Z583" s="36">
        <f>IFERROR(IF(Y583=0,"",ROUNDUP(Y583/H583,0)*0.01196),"")</f>
        <v>0.63388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293.75</v>
      </c>
      <c r="BN583" s="64">
        <f t="shared" si="111"/>
        <v>298.92</v>
      </c>
      <c r="BO583" s="64">
        <f t="shared" si="112"/>
        <v>0.50080128205128205</v>
      </c>
      <c r="BP583" s="64">
        <f t="shared" si="113"/>
        <v>0.50961538461538469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146.780303030303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148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1.7700800000000001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775</v>
      </c>
      <c r="Y594" s="785">
        <f>IFERROR(SUM(Y579:Y592),"0")</f>
        <v>781.44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13300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13418.960000000003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14098.119164072041</v>
      </c>
      <c r="Y682" s="785">
        <f>IFERROR(SUM(BN22:BN678),"0")</f>
        <v>14224.564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23</v>
      </c>
      <c r="Y683" s="38">
        <f>ROUNDUP(SUM(BP22:BP678),0)</f>
        <v>23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14673.119164072041</v>
      </c>
      <c r="Y684" s="785">
        <f>GrossWeightTotalR+PalletQtyTotalR*25</f>
        <v>14799.564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1968.6065638065636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1991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26.767610000000001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22.4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233.60000000000002</v>
      </c>
      <c r="E691" s="46">
        <f>IFERROR(Y104*1,"0")+IFERROR(Y105*1,"0")+IFERROR(Y106*1,"0")+IFERROR(Y110*1,"0")+IFERROR(Y111*1,"0")+IFERROR(Y112*1,"0")+IFERROR(Y113*1,"0")+IFERROR(Y114*1,"0")+IFERROR(Y115*1,"0")</f>
        <v>470.1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478.6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104.64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1119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216.6</v>
      </c>
      <c r="W691" s="46">
        <f>IFERROR(Y408*1,"0")+IFERROR(Y412*1,"0")+IFERROR(Y413*1,"0")+IFERROR(Y414*1,"0")</f>
        <v>3.6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3585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4167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54.300000000000004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2961.1200000000003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2025-01-30T07:42:54Z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