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8DB6E7E-60F8-4899-A356-9880F32718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Y204" i="1"/>
  <c r="X204" i="1"/>
  <c r="Z203" i="1"/>
  <c r="X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P134" i="1"/>
  <c r="X131" i="1"/>
  <c r="Z130" i="1"/>
  <c r="X130" i="1"/>
  <c r="BO129" i="1"/>
  <c r="BM129" i="1"/>
  <c r="Z129" i="1"/>
  <c r="Y129" i="1"/>
  <c r="Y131" i="1" s="1"/>
  <c r="P129" i="1"/>
  <c r="Y126" i="1"/>
  <c r="X126" i="1"/>
  <c r="Z125" i="1"/>
  <c r="X125" i="1"/>
  <c r="BO124" i="1"/>
  <c r="BM124" i="1"/>
  <c r="Z124" i="1"/>
  <c r="Y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P118" i="1"/>
  <c r="X115" i="1"/>
  <c r="X114" i="1"/>
  <c r="BO113" i="1"/>
  <c r="BM113" i="1"/>
  <c r="Z113" i="1"/>
  <c r="Y113" i="1"/>
  <c r="Y115" i="1" s="1"/>
  <c r="P113" i="1"/>
  <c r="BP112" i="1"/>
  <c r="BO112" i="1"/>
  <c r="BN112" i="1"/>
  <c r="BM112" i="1"/>
  <c r="Z112" i="1"/>
  <c r="Z114" i="1" s="1"/>
  <c r="Y112" i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2" i="1" s="1"/>
  <c r="Y98" i="1"/>
  <c r="P98" i="1"/>
  <c r="BO97" i="1"/>
  <c r="BM97" i="1"/>
  <c r="Z97" i="1"/>
  <c r="Y97" i="1"/>
  <c r="Y102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4" i="1" s="1"/>
  <c r="P90" i="1"/>
  <c r="X87" i="1"/>
  <c r="Z86" i="1"/>
  <c r="X86" i="1"/>
  <c r="BO85" i="1"/>
  <c r="BM85" i="1"/>
  <c r="Z85" i="1"/>
  <c r="Y85" i="1"/>
  <c r="Y87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Z81" i="1" s="1"/>
  <c r="Y75" i="1"/>
  <c r="Y81" i="1" s="1"/>
  <c r="X72" i="1"/>
  <c r="X71" i="1"/>
  <c r="BO70" i="1"/>
  <c r="BM70" i="1"/>
  <c r="Z70" i="1"/>
  <c r="Y70" i="1"/>
  <c r="Y72" i="1" s="1"/>
  <c r="P70" i="1"/>
  <c r="BP69" i="1"/>
  <c r="BO69" i="1"/>
  <c r="BN69" i="1"/>
  <c r="BM69" i="1"/>
  <c r="Z69" i="1"/>
  <c r="Z71" i="1" s="1"/>
  <c r="Y69" i="1"/>
  <c r="Y71" i="1" s="1"/>
  <c r="P69" i="1"/>
  <c r="X66" i="1"/>
  <c r="Y65" i="1"/>
  <c r="X65" i="1"/>
  <c r="BP64" i="1"/>
  <c r="BO64" i="1"/>
  <c r="BN64" i="1"/>
  <c r="BM64" i="1"/>
  <c r="Z64" i="1"/>
  <c r="Z65" i="1" s="1"/>
  <c r="Y64" i="1"/>
  <c r="Y66" i="1" s="1"/>
  <c r="X61" i="1"/>
  <c r="X60" i="1"/>
  <c r="BO59" i="1"/>
  <c r="BM59" i="1"/>
  <c r="Z59" i="1"/>
  <c r="Y59" i="1"/>
  <c r="Y61" i="1" s="1"/>
  <c r="P59" i="1"/>
  <c r="BP58" i="1"/>
  <c r="BO58" i="1"/>
  <c r="BN58" i="1"/>
  <c r="BM58" i="1"/>
  <c r="Z58" i="1"/>
  <c r="Z60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Z54" i="1" s="1"/>
  <c r="Y44" i="1"/>
  <c r="Y54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P36" i="1"/>
  <c r="BO36" i="1"/>
  <c r="BN36" i="1"/>
  <c r="BM36" i="1"/>
  <c r="Z36" i="1"/>
  <c r="Z40" i="1" s="1"/>
  <c r="Y36" i="1"/>
  <c r="Y41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BN28" i="1"/>
  <c r="BP28" i="1"/>
  <c r="BN29" i="1"/>
  <c r="BN31" i="1"/>
  <c r="Y32" i="1"/>
  <c r="Y308" i="1" s="1"/>
  <c r="BN37" i="1"/>
  <c r="BN38" i="1"/>
  <c r="BN39" i="1"/>
  <c r="Y40" i="1"/>
  <c r="BN44" i="1"/>
  <c r="BP44" i="1"/>
  <c r="BN46" i="1"/>
  <c r="BN48" i="1"/>
  <c r="BN50" i="1"/>
  <c r="BN52" i="1"/>
  <c r="Y55" i="1"/>
  <c r="BN59" i="1"/>
  <c r="BP59" i="1"/>
  <c r="BN70" i="1"/>
  <c r="BP70" i="1"/>
  <c r="BN76" i="1"/>
  <c r="BN77" i="1"/>
  <c r="BN79" i="1"/>
  <c r="Y82" i="1"/>
  <c r="BN85" i="1"/>
  <c r="BP85" i="1"/>
  <c r="Y86" i="1"/>
  <c r="BN90" i="1"/>
  <c r="BP90" i="1"/>
  <c r="BN92" i="1"/>
  <c r="Y93" i="1"/>
  <c r="BN97" i="1"/>
  <c r="BP97" i="1"/>
  <c r="BN99" i="1"/>
  <c r="BP101" i="1"/>
  <c r="BN101" i="1"/>
  <c r="Z108" i="1"/>
  <c r="Z309" i="1" s="1"/>
  <c r="Y114" i="1"/>
  <c r="Y121" i="1"/>
  <c r="BP118" i="1"/>
  <c r="BN118" i="1"/>
  <c r="Y120" i="1"/>
  <c r="Y125" i="1"/>
  <c r="BP124" i="1"/>
  <c r="BN124" i="1"/>
  <c r="Y137" i="1"/>
  <c r="BP134" i="1"/>
  <c r="BN134" i="1"/>
  <c r="Y136" i="1"/>
  <c r="Y147" i="1"/>
  <c r="BP146" i="1"/>
  <c r="BN146" i="1"/>
  <c r="Y156" i="1"/>
  <c r="Y160" i="1"/>
  <c r="Y168" i="1"/>
  <c r="BP165" i="1"/>
  <c r="BN165" i="1"/>
  <c r="BP167" i="1"/>
  <c r="BN167" i="1"/>
  <c r="Y212" i="1"/>
  <c r="BP207" i="1"/>
  <c r="BN207" i="1"/>
  <c r="BP209" i="1"/>
  <c r="BN209" i="1"/>
  <c r="Y211" i="1"/>
  <c r="BP226" i="1"/>
  <c r="BN226" i="1"/>
  <c r="Y228" i="1"/>
  <c r="Y241" i="1"/>
  <c r="BP238" i="1"/>
  <c r="BN238" i="1"/>
  <c r="Y240" i="1"/>
  <c r="Y251" i="1"/>
  <c r="BP250" i="1"/>
  <c r="BN250" i="1"/>
  <c r="Y252" i="1"/>
  <c r="F9" i="1"/>
  <c r="J9" i="1"/>
  <c r="BN22" i="1"/>
  <c r="BP22" i="1"/>
  <c r="Y103" i="1"/>
  <c r="Y109" i="1"/>
  <c r="BP106" i="1"/>
  <c r="BN106" i="1"/>
  <c r="Y108" i="1"/>
  <c r="BP113" i="1"/>
  <c r="BN113" i="1"/>
  <c r="Y130" i="1"/>
  <c r="BP129" i="1"/>
  <c r="BN129" i="1"/>
  <c r="BP153" i="1"/>
  <c r="BN153" i="1"/>
  <c r="Y155" i="1"/>
  <c r="BP159" i="1"/>
  <c r="BN159" i="1"/>
  <c r="Y169" i="1"/>
  <c r="BP183" i="1"/>
  <c r="BN183" i="1"/>
  <c r="Y186" i="1"/>
  <c r="BP191" i="1"/>
  <c r="BN191" i="1"/>
  <c r="Y193" i="1"/>
  <c r="BP198" i="1"/>
  <c r="BN198" i="1"/>
  <c r="BP200" i="1"/>
  <c r="BN200" i="1"/>
  <c r="BP202" i="1"/>
  <c r="BN202" i="1"/>
  <c r="Z211" i="1"/>
  <c r="Y267" i="1"/>
  <c r="BP266" i="1"/>
  <c r="BN266" i="1"/>
  <c r="Y227" i="1"/>
  <c r="Y233" i="1"/>
  <c r="BP232" i="1"/>
  <c r="BN232" i="1"/>
  <c r="Z240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6" i="1"/>
  <c r="Y304" i="1"/>
  <c r="Y307" i="1" l="1"/>
  <c r="C317" i="1" s="1"/>
  <c r="A317" i="1"/>
  <c r="B317" i="1" l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<sst xmlns="http://schemas.openxmlformats.org/spreadsheetml/2006/main" count="1507" uniqueCount="508">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</sst>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0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42</v>
      </c>
      <c r="Y28" s="31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14</v>
      </c>
      <c r="Y31" s="319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126</v>
      </c>
      <c r="Y32" s="320">
        <f>IFERROR(SUM(Y28:Y31),"0")</f>
        <v>126</v>
      </c>
      <c r="Z32" s="320">
        <f>IFERROR(IF(Z28="",0,Z28),"0")+IFERROR(IF(Z29="",0,Z29),"0")+IFERROR(IF(Z30="",0,Z30),"0")+IFERROR(IF(Z31="",0,Z31),"0")</f>
        <v>1.1856599999999999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189</v>
      </c>
      <c r="Y33" s="320">
        <f>IFERROR(SUMPRODUCT(Y28:Y31*H28:H31),"0")</f>
        <v>189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72</v>
      </c>
      <c r="Y59" s="319">
        <f>IFERROR(IF(X59="","",X59),"")</f>
        <v>72</v>
      </c>
      <c r="Z59" s="36">
        <f>IFERROR(IF(X59="","",X59*0.00866),"")</f>
        <v>0.62351999999999996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375.35039999999998</v>
      </c>
      <c r="BN59" s="67">
        <f>IFERROR(Y59*I59,"0")</f>
        <v>375.35039999999998</v>
      </c>
      <c r="BO59" s="67">
        <f>IFERROR(X59/J59,"0")</f>
        <v>0.5</v>
      </c>
      <c r="BP59" s="67">
        <f>IFERROR(Y59/J59,"0")</f>
        <v>0.5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72</v>
      </c>
      <c r="Y60" s="320">
        <f>IFERROR(SUM(Y58:Y59),"0")</f>
        <v>72</v>
      </c>
      <c r="Z60" s="320">
        <f>IFERROR(IF(Z58="",0,Z58),"0")+IFERROR(IF(Z59="",0,Z59),"0")</f>
        <v>0.62351999999999996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360</v>
      </c>
      <c r="Y61" s="320">
        <f>IFERROR(SUMPRODUCT(Y58:Y59*H58:H59),"0")</f>
        <v>360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14</v>
      </c>
      <c r="Y76" s="319">
        <f t="shared" si="6"/>
        <v>14</v>
      </c>
      <c r="Z76" s="36">
        <f t="shared" si="7"/>
        <v>0.25031999999999999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60.250400000000006</v>
      </c>
      <c r="BN76" s="67">
        <f t="shared" si="9"/>
        <v>60.250400000000006</v>
      </c>
      <c r="BO76" s="67">
        <f t="shared" si="10"/>
        <v>0.2</v>
      </c>
      <c r="BP76" s="67">
        <f t="shared" si="11"/>
        <v>0.2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14</v>
      </c>
      <c r="Y77" s="319">
        <f t="shared" si="6"/>
        <v>14</v>
      </c>
      <c r="Z77" s="36">
        <f t="shared" si="7"/>
        <v>0.25031999999999999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60.250400000000006</v>
      </c>
      <c r="BN77" s="67">
        <f t="shared" si="9"/>
        <v>60.250400000000006</v>
      </c>
      <c r="BO77" s="67">
        <f t="shared" si="10"/>
        <v>0.2</v>
      </c>
      <c r="BP77" s="67">
        <f t="shared" si="11"/>
        <v>0.2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14</v>
      </c>
      <c r="Y79" s="319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42</v>
      </c>
      <c r="Y81" s="320">
        <f>IFERROR(SUM(Y75:Y80),"0")</f>
        <v>42</v>
      </c>
      <c r="Z81" s="320">
        <f>IFERROR(IF(Z75="",0,Z75),"0")+IFERROR(IF(Z76="",0,Z76),"0")+IFERROR(IF(Z77="",0,Z77),"0")+IFERROR(IF(Z78="",0,Z78),"0")+IFERROR(IF(Z79="",0,Z79),"0")+IFERROR(IF(Z80="",0,Z80),"0")</f>
        <v>0.75095999999999996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154.56</v>
      </c>
      <c r="Y82" s="320">
        <f>IFERROR(SUMPRODUCT(Y75:Y80*H75:H80),"0")</f>
        <v>154.56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IFERROR(IF(X90="","",X90*0.01788),"")</f>
        <v>0.25031999999999999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59.415999999999997</v>
      </c>
      <c r="BN90" s="67">
        <f>IFERROR(Y90*I90,"0")</f>
        <v>59.415999999999997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14</v>
      </c>
      <c r="Y93" s="320">
        <f>IFERROR(SUM(Y90:Y92),"0")</f>
        <v>14</v>
      </c>
      <c r="Z93" s="320">
        <f>IFERROR(IF(Z90="",0,Z90),"0")+IFERROR(IF(Z91="",0,Z91),"0")+IFERROR(IF(Z92="",0,Z92),"0")</f>
        <v>0.25031999999999999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50.4</v>
      </c>
      <c r="Y94" s="320">
        <f>IFERROR(SUMPRODUCT(Y90:Y92*H90:H92),"0")</f>
        <v>50.4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36</v>
      </c>
      <c r="Y101" s="319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262.8</v>
      </c>
      <c r="BN101" s="67">
        <f>IFERROR(Y101*I101,"0")</f>
        <v>262.8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36</v>
      </c>
      <c r="Y102" s="320">
        <f>IFERROR(SUM(Y97:Y101),"0")</f>
        <v>36</v>
      </c>
      <c r="Z102" s="320">
        <f>IFERROR(IF(Z97="",0,Z97),"0")+IFERROR(IF(Z98="",0,Z98),"0")+IFERROR(IF(Z99="",0,Z99),"0")+IFERROR(IF(Z100="",0,Z100),"0")+IFERROR(IF(Z101="",0,Z101),"0")</f>
        <v>0.55800000000000005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252</v>
      </c>
      <c r="Y103" s="320">
        <f>IFERROR(SUMPRODUCT(Y97:Y101*H97:H101),"0")</f>
        <v>252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14</v>
      </c>
      <c r="Y106" s="319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51.850399999999993</v>
      </c>
      <c r="BN106" s="67">
        <f>IFERROR(Y106*I106,"0")</f>
        <v>51.850399999999993</v>
      </c>
      <c r="BO106" s="67">
        <f>IFERROR(X106/J106,"0")</f>
        <v>0.2</v>
      </c>
      <c r="BP106" s="67">
        <f>IFERROR(Y106/J106,"0")</f>
        <v>0.2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28</v>
      </c>
      <c r="Y107" s="319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42</v>
      </c>
      <c r="Y108" s="320">
        <f>IFERROR(SUM(Y106:Y107),"0")</f>
        <v>42</v>
      </c>
      <c r="Z108" s="320">
        <f>IFERROR(IF(Z106="",0,Z106),"0")+IFERROR(IF(Z107="",0,Z107),"0")</f>
        <v>0.75095999999999996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126</v>
      </c>
      <c r="Y109" s="320">
        <f>IFERROR(SUMPRODUCT(Y106:Y107*H106:H107),"0")</f>
        <v>126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14</v>
      </c>
      <c r="Y113" s="319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51.850399999999993</v>
      </c>
      <c r="BN113" s="67">
        <f>IFERROR(Y113*I113,"0")</f>
        <v>51.850399999999993</v>
      </c>
      <c r="BO113" s="67">
        <f>IFERROR(X113/J113,"0")</f>
        <v>0.2</v>
      </c>
      <c r="BP113" s="67">
        <f>IFERROR(Y113/J113,"0")</f>
        <v>0.2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28</v>
      </c>
      <c r="Y114" s="320">
        <f>IFERROR(SUM(Y112:Y113),"0")</f>
        <v>28</v>
      </c>
      <c r="Z114" s="320">
        <f>IFERROR(IF(Z112="",0,Z112),"0")+IFERROR(IF(Z113="",0,Z113),"0")</f>
        <v>0.50063999999999997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84</v>
      </c>
      <c r="Y115" s="320">
        <f>IFERROR(SUMPRODUCT(Y112:Y113*H112:H113),"0")</f>
        <v>84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0</v>
      </c>
      <c r="Y120" s="320">
        <f>IFERROR(SUM(Y118:Y119),"0")</f>
        <v>0</v>
      </c>
      <c r="Z120" s="320">
        <f>IFERROR(IF(Z118="",0,Z118),"0")+IFERROR(IF(Z119="",0,Z119),"0")</f>
        <v>0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0</v>
      </c>
      <c r="Y121" s="320">
        <f>IFERROR(SUMPRODUCT(Y118:Y119*H118:H119),"0")</f>
        <v>0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28</v>
      </c>
      <c r="Y129" s="319">
        <f>IFERROR(IF(X129="","",X129),"")</f>
        <v>28</v>
      </c>
      <c r="Z129" s="36">
        <f>IFERROR(IF(X129="","",X129*0.00936),"")</f>
        <v>0.26207999999999998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86.52</v>
      </c>
      <c r="BN129" s="67">
        <f>IFERROR(Y129*I129,"0")</f>
        <v>86.52</v>
      </c>
      <c r="BO129" s="67">
        <f>IFERROR(X129/J129,"0")</f>
        <v>0.22222222222222221</v>
      </c>
      <c r="BP129" s="67">
        <f>IFERROR(Y129/J129,"0")</f>
        <v>0.22222222222222221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28</v>
      </c>
      <c r="Y130" s="320">
        <f>IFERROR(SUM(Y129:Y129),"0")</f>
        <v>28</v>
      </c>
      <c r="Z130" s="320">
        <f>IFERROR(IF(Z129="",0,Z129),"0")</f>
        <v>0.26207999999999998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75.600000000000009</v>
      </c>
      <c r="Y131" s="320">
        <f>IFERROR(SUMPRODUCT(Y129:Y129*H129:H129),"0")</f>
        <v>75.600000000000009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204</v>
      </c>
      <c r="Y153" s="319">
        <f>IFERROR(IF(X153="","",X153),"")</f>
        <v>204</v>
      </c>
      <c r="Z153" s="36">
        <f>IFERROR(IF(X153="","",X153*0.00866),"")</f>
        <v>1.7666399999999998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1063.4928</v>
      </c>
      <c r="BN153" s="67">
        <f>IFERROR(Y153*I153,"0")</f>
        <v>1063.4928</v>
      </c>
      <c r="BO153" s="67">
        <f>IFERROR(X153/J153,"0")</f>
        <v>1.4166666666666667</v>
      </c>
      <c r="BP153" s="67">
        <f>IFERROR(Y153/J153,"0")</f>
        <v>1.4166666666666667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204</v>
      </c>
      <c r="Y155" s="320">
        <f>IFERROR(SUM(Y151:Y154),"0")</f>
        <v>204</v>
      </c>
      <c r="Z155" s="320">
        <f>IFERROR(IF(Z151="",0,Z151),"0")+IFERROR(IF(Z152="",0,Z152),"0")+IFERROR(IF(Z153="",0,Z153),"0")+IFERROR(IF(Z154="",0,Z154),"0")</f>
        <v>1.7666399999999998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1020</v>
      </c>
      <c r="Y156" s="320">
        <f>IFERROR(SUMPRODUCT(Y151:Y154*H151:H154),"0")</f>
        <v>1020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48</v>
      </c>
      <c r="Y261" s="319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349.44</v>
      </c>
      <c r="BN261" s="67">
        <f>IFERROR(Y261*I261,"0")</f>
        <v>349.44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12</v>
      </c>
      <c r="Y262" s="319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74.760000000000005</v>
      </c>
      <c r="BN262" s="67">
        <f>IFERROR(Y262*I262,"0")</f>
        <v>74.760000000000005</v>
      </c>
      <c r="BO262" s="67">
        <f>IFERROR(X262/J262,"0")</f>
        <v>0.14285714285714285</v>
      </c>
      <c r="BP262" s="67">
        <f>IFERROR(Y262/J262,"0")</f>
        <v>0.14285714285714285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60</v>
      </c>
      <c r="Y263" s="320">
        <f>IFERROR(SUM(Y260:Y262),"0")</f>
        <v>60</v>
      </c>
      <c r="Z263" s="320">
        <f>IFERROR(IF(Z260="",0,Z260),"0")+IFERROR(IF(Z261="",0,Z261),"0")+IFERROR(IF(Z262="",0,Z262),"0")</f>
        <v>0.92999999999999994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408</v>
      </c>
      <c r="Y264" s="320">
        <f>IFERROR(SUMPRODUCT(Y260:Y262*H260:H262),"0")</f>
        <v>408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96</v>
      </c>
      <c r="Y276" s="319">
        <f>IFERROR(IF(X276="","",X276),"")</f>
        <v>96</v>
      </c>
      <c r="Z276" s="36">
        <f>IFERROR(IF(X276="","",X276*0.0155),"")</f>
        <v>1.488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502.56000000000006</v>
      </c>
      <c r="BN276" s="67">
        <f>IFERROR(Y276*I276,"0")</f>
        <v>502.56000000000006</v>
      </c>
      <c r="BO276" s="67">
        <f>IFERROR(X276/J276,"0")</f>
        <v>1.1428571428571428</v>
      </c>
      <c r="BP276" s="67">
        <f>IFERROR(Y276/J276,"0")</f>
        <v>1.1428571428571428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96</v>
      </c>
      <c r="Y278" s="320">
        <f>IFERROR(SUM(Y275:Y277),"0")</f>
        <v>96</v>
      </c>
      <c r="Z278" s="320">
        <f>IFERROR(IF(Z275="",0,Z275),"0")+IFERROR(IF(Z276="",0,Z276),"0")+IFERROR(IF(Z277="",0,Z277),"0")</f>
        <v>1.488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480</v>
      </c>
      <c r="Y279" s="320">
        <f>IFERROR(SUMPRODUCT(Y275:Y277*H275:H277),"0")</f>
        <v>480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51.800000000000004</v>
      </c>
      <c r="Y303" s="320">
        <f>IFERROR(SUMPRODUCT(Y281:Y301*H281:H301),"0")</f>
        <v>51.800000000000004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3485.36</v>
      </c>
      <c r="Y304" s="320">
        <f>IFERROR(Y24+Y33+Y41+Y55+Y61+Y66+Y72+Y82+Y87+Y94+Y103+Y109+Y115+Y121+Y126+Y131+Y137+Y142+Y148+Y156+Y161+Y169+Y173+Y178+Y187+Y194+Y204+Y212+Y217+Y222+Y228+Y234+Y241+Y246+Y252+Y256+Y264+Y268+Y273+Y279+Y303,"0")</f>
        <v>3485.36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3759.4215999999997</v>
      </c>
      <c r="Y305" s="320">
        <f>IFERROR(SUM(BN22:BN301),"0")</f>
        <v>3759.4215999999997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8</v>
      </c>
      <c r="Y306" s="38">
        <f>ROUNDUP(SUM(BP22:BP301),0)</f>
        <v>8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3959.4215999999997</v>
      </c>
      <c r="Y307" s="320">
        <f>GrossWeightTotalR+PalletQtyTotalR*25</f>
        <v>3959.4215999999997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816</v>
      </c>
      <c r="Y308" s="320">
        <f>IFERROR(Y23+Y32+Y40+Y54+Y60+Y65+Y71+Y81+Y86+Y93+Y102+Y108+Y114+Y120+Y125+Y130+Y136+Y141+Y147+Y155+Y160+Y168+Y172+Y177+Y186+Y193+Y203+Y211+Y216+Y221+Y227+Y233+Y240+Y245+Y251+Y255+Y263+Y267+Y272+Y278+Y302,"0")</f>
        <v>816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9.8461800000000004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189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360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154.56</v>
      </c>
      <c r="J314" s="46">
        <f>IFERROR(X85*H85,"0")</f>
        <v>0</v>
      </c>
      <c r="K314" s="46">
        <f>IFERROR(X90*H90,"0")+IFERROR(X91*H91,"0")+IFERROR(X92*H92,"0")</f>
        <v>50.4</v>
      </c>
      <c r="L314" s="46">
        <f>IFERROR(X97*H97,"0")+IFERROR(X98*H98,"0")+IFERROR(X99*H99,"0")+IFERROR(X100*H100,"0")+IFERROR(X101*H101,"0")</f>
        <v>252</v>
      </c>
      <c r="M314" s="46">
        <f>IFERROR(X106*H106,"0")+IFERROR(X107*H107,"0")</f>
        <v>126</v>
      </c>
      <c r="N314" s="316"/>
      <c r="O314" s="46">
        <f>IFERROR(X112*H112,"0")+IFERROR(X113*H113,"0")</f>
        <v>84</v>
      </c>
      <c r="P314" s="46">
        <f>IFERROR(X118*H118,"0")+IFERROR(X119*H119,"0")</f>
        <v>0</v>
      </c>
      <c r="Q314" s="46">
        <f>IFERROR(X124*H124,"0")</f>
        <v>0</v>
      </c>
      <c r="R314" s="46">
        <f>IFERROR(X129*H129,"0")</f>
        <v>75.600000000000009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1020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972.19999999999993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2241.6</v>
      </c>
      <c r="B317" s="60">
        <f>SUMPRODUCT(--(BB:BB="ПГП"),--(W:W="кор"),H:H,Y:Y)+SUMPRODUCT(--(BB:BB="ПГП"),--(W:W="кг"),Y:Y)</f>
        <v>1243.76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