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F217D724-B714-421F-93F1-6C9D229ADA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AH14" i="1" l="1"/>
  <c r="R8" i="1"/>
  <c r="R11" i="1"/>
  <c r="AH11" i="1" s="1"/>
  <c r="R12" i="1"/>
  <c r="R19" i="1"/>
  <c r="AH19" i="1" s="1"/>
  <c r="R28" i="1"/>
  <c r="R30" i="1"/>
  <c r="AH30" i="1" s="1"/>
  <c r="R31" i="1"/>
  <c r="AH31" i="1" s="1"/>
  <c r="R48" i="1"/>
  <c r="R54" i="1"/>
  <c r="AH54" i="1" s="1"/>
  <c r="R63" i="1"/>
  <c r="AH63" i="1" s="1"/>
  <c r="R66" i="1"/>
  <c r="AH66" i="1" s="1"/>
  <c r="R68" i="1"/>
  <c r="R69" i="1"/>
  <c r="AH69" i="1" s="1"/>
  <c r="AH70" i="1"/>
  <c r="R71" i="1"/>
  <c r="AH71" i="1" s="1"/>
  <c r="R72" i="1"/>
  <c r="R76" i="1"/>
  <c r="R77" i="1"/>
  <c r="AH77" i="1" s="1"/>
  <c r="R78" i="1"/>
  <c r="AH78" i="1" s="1"/>
  <c r="AH79" i="1"/>
  <c r="R82" i="1"/>
  <c r="AH82" i="1" s="1"/>
  <c r="R83" i="1"/>
  <c r="AH83" i="1" s="1"/>
  <c r="R84" i="1"/>
  <c r="R89" i="1"/>
  <c r="AH89" i="1" s="1"/>
  <c r="R94" i="1"/>
  <c r="AH94" i="1" s="1"/>
  <c r="AH84" i="1" l="1"/>
  <c r="AH76" i="1"/>
  <c r="AH72" i="1"/>
  <c r="AH68" i="1"/>
  <c r="AH48" i="1"/>
  <c r="AH28" i="1"/>
  <c r="AH12" i="1"/>
  <c r="AH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K48" i="1"/>
  <c r="J49" i="1"/>
  <c r="K49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J73" i="1"/>
  <c r="K73" i="1" s="1"/>
  <c r="J74" i="1"/>
  <c r="K74" i="1" s="1"/>
  <c r="J75" i="1"/>
  <c r="K75" i="1" s="1"/>
  <c r="J76" i="1"/>
  <c r="K76" i="1" s="1"/>
  <c r="K77" i="1"/>
  <c r="J78" i="1"/>
  <c r="K78" i="1" s="1"/>
  <c r="J79" i="1"/>
  <c r="K79" i="1" s="1"/>
  <c r="J80" i="1"/>
  <c r="K80" i="1" s="1"/>
  <c r="J81" i="1"/>
  <c r="K81" i="1" s="1"/>
  <c r="J82" i="1"/>
  <c r="K82" i="1" s="1"/>
  <c r="K83" i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6" i="1"/>
  <c r="F51" i="1"/>
  <c r="E51" i="1"/>
  <c r="P51" i="1" s="1"/>
  <c r="P7" i="1"/>
  <c r="Q7" i="1" s="1"/>
  <c r="P8" i="1"/>
  <c r="U8" i="1" s="1"/>
  <c r="P9" i="1"/>
  <c r="Q9" i="1" s="1"/>
  <c r="R9" i="1" s="1"/>
  <c r="P10" i="1"/>
  <c r="Q10" i="1" s="1"/>
  <c r="P11" i="1"/>
  <c r="U11" i="1" s="1"/>
  <c r="P12" i="1"/>
  <c r="U12" i="1" s="1"/>
  <c r="P13" i="1"/>
  <c r="Q13" i="1" s="1"/>
  <c r="R13" i="1" s="1"/>
  <c r="P14" i="1"/>
  <c r="U14" i="1" s="1"/>
  <c r="P15" i="1"/>
  <c r="Q15" i="1" s="1"/>
  <c r="P16" i="1"/>
  <c r="Q16" i="1" s="1"/>
  <c r="P17" i="1"/>
  <c r="Q17" i="1" s="1"/>
  <c r="P18" i="1"/>
  <c r="Q18" i="1" s="1"/>
  <c r="P19" i="1"/>
  <c r="U19" i="1" s="1"/>
  <c r="P20" i="1"/>
  <c r="Q20" i="1" s="1"/>
  <c r="R20" i="1" s="1"/>
  <c r="P21" i="1"/>
  <c r="Q21" i="1" s="1"/>
  <c r="P22" i="1"/>
  <c r="Q22" i="1" s="1"/>
  <c r="P23" i="1"/>
  <c r="Q23" i="1" s="1"/>
  <c r="P24" i="1"/>
  <c r="Q24" i="1" s="1"/>
  <c r="P25" i="1"/>
  <c r="Q25" i="1" s="1"/>
  <c r="R25" i="1" s="1"/>
  <c r="P26" i="1"/>
  <c r="Q26" i="1" s="1"/>
  <c r="P27" i="1"/>
  <c r="Q27" i="1" s="1"/>
  <c r="P28" i="1"/>
  <c r="U28" i="1" s="1"/>
  <c r="P29" i="1"/>
  <c r="Q29" i="1" s="1"/>
  <c r="P30" i="1"/>
  <c r="U30" i="1" s="1"/>
  <c r="P31" i="1"/>
  <c r="U31" i="1" s="1"/>
  <c r="P32" i="1"/>
  <c r="P33" i="1"/>
  <c r="Q33" i="1" s="1"/>
  <c r="P34" i="1"/>
  <c r="Q34" i="1" s="1"/>
  <c r="P35" i="1"/>
  <c r="Q35" i="1" s="1"/>
  <c r="R35" i="1" s="1"/>
  <c r="P36" i="1"/>
  <c r="Q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P48" i="1"/>
  <c r="U48" i="1" s="1"/>
  <c r="P49" i="1"/>
  <c r="Q49" i="1" s="1"/>
  <c r="P50" i="1"/>
  <c r="Q50" i="1" s="1"/>
  <c r="R50" i="1" s="1"/>
  <c r="P52" i="1"/>
  <c r="Q52" i="1" s="1"/>
  <c r="R52" i="1" s="1"/>
  <c r="P53" i="1"/>
  <c r="Q53" i="1" s="1"/>
  <c r="P54" i="1"/>
  <c r="U54" i="1" s="1"/>
  <c r="P55" i="1"/>
  <c r="Q55" i="1" s="1"/>
  <c r="R55" i="1" s="1"/>
  <c r="P56" i="1"/>
  <c r="Q56" i="1" s="1"/>
  <c r="R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R62" i="1" s="1"/>
  <c r="P63" i="1"/>
  <c r="U63" i="1" s="1"/>
  <c r="P64" i="1"/>
  <c r="Q64" i="1" s="1"/>
  <c r="R64" i="1" s="1"/>
  <c r="P65" i="1"/>
  <c r="Q65" i="1" s="1"/>
  <c r="P66" i="1"/>
  <c r="U66" i="1" s="1"/>
  <c r="P67" i="1"/>
  <c r="Q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Q73" i="1" s="1"/>
  <c r="P74" i="1"/>
  <c r="Q74" i="1" s="1"/>
  <c r="R74" i="1" s="1"/>
  <c r="P75" i="1"/>
  <c r="Q75" i="1" s="1"/>
  <c r="P76" i="1"/>
  <c r="U76" i="1" s="1"/>
  <c r="P77" i="1"/>
  <c r="U77" i="1" s="1"/>
  <c r="P78" i="1"/>
  <c r="U78" i="1" s="1"/>
  <c r="P79" i="1"/>
  <c r="U79" i="1" s="1"/>
  <c r="P80" i="1"/>
  <c r="Q80" i="1" s="1"/>
  <c r="P81" i="1"/>
  <c r="Q81" i="1" s="1"/>
  <c r="P82" i="1"/>
  <c r="U82" i="1" s="1"/>
  <c r="P83" i="1"/>
  <c r="U83" i="1" s="1"/>
  <c r="P84" i="1"/>
  <c r="U84" i="1" s="1"/>
  <c r="P85" i="1"/>
  <c r="P86" i="1"/>
  <c r="P87" i="1"/>
  <c r="Q87" i="1" s="1"/>
  <c r="P88" i="1"/>
  <c r="Q88" i="1" s="1"/>
  <c r="P89" i="1"/>
  <c r="U89" i="1" s="1"/>
  <c r="P90" i="1"/>
  <c r="Q90" i="1" s="1"/>
  <c r="P91" i="1"/>
  <c r="Q91" i="1" s="1"/>
  <c r="R91" i="1" s="1"/>
  <c r="P92" i="1"/>
  <c r="P93" i="1"/>
  <c r="P94" i="1"/>
  <c r="U94" i="1" s="1"/>
  <c r="P6" i="1"/>
  <c r="Q6" i="1" s="1"/>
  <c r="K84" i="1"/>
  <c r="K72" i="1"/>
  <c r="K71" i="1"/>
  <c r="K70" i="1"/>
  <c r="K13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AH90" i="1" l="1"/>
  <c r="U90" i="1"/>
  <c r="AH88" i="1"/>
  <c r="U88" i="1"/>
  <c r="U80" i="1"/>
  <c r="AH80" i="1"/>
  <c r="U74" i="1"/>
  <c r="AH74" i="1"/>
  <c r="U64" i="1"/>
  <c r="AH64" i="1"/>
  <c r="U62" i="1"/>
  <c r="AH62" i="1"/>
  <c r="U60" i="1"/>
  <c r="AH60" i="1"/>
  <c r="U58" i="1"/>
  <c r="AH58" i="1"/>
  <c r="U56" i="1"/>
  <c r="AH56" i="1"/>
  <c r="U52" i="1"/>
  <c r="AH52" i="1"/>
  <c r="AH49" i="1"/>
  <c r="U49" i="1"/>
  <c r="AH47" i="1"/>
  <c r="U47" i="1"/>
  <c r="AH45" i="1"/>
  <c r="U45" i="1"/>
  <c r="AH43" i="1"/>
  <c r="U43" i="1"/>
  <c r="AH41" i="1"/>
  <c r="U41" i="1"/>
  <c r="AH39" i="1"/>
  <c r="U39" i="1"/>
  <c r="AH37" i="1"/>
  <c r="U37" i="1"/>
  <c r="AH35" i="1"/>
  <c r="U35" i="1"/>
  <c r="AH33" i="1"/>
  <c r="U33" i="1"/>
  <c r="AH29" i="1"/>
  <c r="U29" i="1"/>
  <c r="AH27" i="1"/>
  <c r="U27" i="1"/>
  <c r="AH25" i="1"/>
  <c r="U25" i="1"/>
  <c r="AH23" i="1"/>
  <c r="U23" i="1"/>
  <c r="AH21" i="1"/>
  <c r="U21" i="1"/>
  <c r="AH17" i="1"/>
  <c r="U17" i="1"/>
  <c r="AH15" i="1"/>
  <c r="U15" i="1"/>
  <c r="AH13" i="1"/>
  <c r="U13" i="1"/>
  <c r="AH9" i="1"/>
  <c r="U9" i="1"/>
  <c r="AH7" i="1"/>
  <c r="U7" i="1"/>
  <c r="F5" i="1"/>
  <c r="AH6" i="1"/>
  <c r="U6" i="1"/>
  <c r="AH91" i="1"/>
  <c r="U91" i="1"/>
  <c r="AH87" i="1"/>
  <c r="U87" i="1"/>
  <c r="AH81" i="1"/>
  <c r="U81" i="1"/>
  <c r="AH75" i="1"/>
  <c r="U75" i="1"/>
  <c r="AH73" i="1"/>
  <c r="U73" i="1"/>
  <c r="AH67" i="1"/>
  <c r="U67" i="1"/>
  <c r="AH65" i="1"/>
  <c r="U65" i="1"/>
  <c r="AH61" i="1"/>
  <c r="U61" i="1"/>
  <c r="AH59" i="1"/>
  <c r="U59" i="1"/>
  <c r="AH57" i="1"/>
  <c r="U57" i="1"/>
  <c r="AH55" i="1"/>
  <c r="U55" i="1"/>
  <c r="AH53" i="1"/>
  <c r="U53" i="1"/>
  <c r="U50" i="1"/>
  <c r="AH50" i="1"/>
  <c r="U46" i="1"/>
  <c r="AH46" i="1"/>
  <c r="U44" i="1"/>
  <c r="AH44" i="1"/>
  <c r="U42" i="1"/>
  <c r="AH42" i="1"/>
  <c r="U40" i="1"/>
  <c r="AH40" i="1"/>
  <c r="U38" i="1"/>
  <c r="AH38" i="1"/>
  <c r="U36" i="1"/>
  <c r="AH36" i="1"/>
  <c r="U34" i="1"/>
  <c r="AH34" i="1"/>
  <c r="U26" i="1"/>
  <c r="AH26" i="1"/>
  <c r="U24" i="1"/>
  <c r="AH24" i="1"/>
  <c r="U22" i="1"/>
  <c r="AH22" i="1"/>
  <c r="U20" i="1"/>
  <c r="AH20" i="1"/>
  <c r="U18" i="1"/>
  <c r="AH18" i="1"/>
  <c r="U16" i="1"/>
  <c r="AH16" i="1"/>
  <c r="U10" i="1"/>
  <c r="AH10" i="1"/>
  <c r="Q85" i="1"/>
  <c r="R85" i="1" s="1"/>
  <c r="Q32" i="1"/>
  <c r="Q86" i="1"/>
  <c r="Q93" i="1"/>
  <c r="Q51" i="1"/>
  <c r="R51" i="1" s="1"/>
  <c r="AH51" i="1" s="1"/>
  <c r="Q92" i="1"/>
  <c r="R92" i="1" s="1"/>
  <c r="J5" i="1"/>
  <c r="K6" i="1"/>
  <c r="E5" i="1"/>
  <c r="K51" i="1"/>
  <c r="K5" i="1" s="1"/>
  <c r="V94" i="1"/>
  <c r="P5" i="1"/>
  <c r="V92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3" i="1"/>
  <c r="V91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6" i="1"/>
  <c r="U86" i="1" l="1"/>
  <c r="AH86" i="1"/>
  <c r="AH85" i="1"/>
  <c r="U85" i="1"/>
  <c r="U51" i="1"/>
  <c r="AH92" i="1"/>
  <c r="U92" i="1"/>
  <c r="AH93" i="1"/>
  <c r="U93" i="1"/>
  <c r="U32" i="1"/>
  <c r="AH32" i="1"/>
  <c r="R5" i="1"/>
  <c r="Q5" i="1"/>
  <c r="AH5" i="1" l="1"/>
</calcChain>
</file>

<file path=xl/sharedStrings.xml><?xml version="1.0" encoding="utf-8"?>
<sst xmlns="http://schemas.openxmlformats.org/spreadsheetml/2006/main" count="388" uniqueCount="161">
  <si>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</si>
  <si>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</si>
  <si>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</si>
  <si>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</si>
  <si>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</si>
  <si>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</si>
  <si>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</si>
  <si>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</si>
  <si>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</si>
  <si>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</si>
  <si>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</si>
  <si>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</si>
  <si>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</si>
  <si>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</si>
  <si>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</si>
  <si>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</si>
  <si>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</si>
  <si>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</si>
  <si>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</si>
  <si>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</si>
  <si>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</si>
  <si>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</si>
  <si>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</si>
  <si>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</si>
  <si>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</si>
  <si>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</si>
  <si>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</si>
  <si>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</si>
  <si>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</si>
  <si>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</si>
  <si>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</si>
  <si>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</si>
  <si>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</si>
  <si>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</si>
  <si>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</si>
  <si>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</si>
  <si>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</si>
  <si>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</si>
  <si>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</si>
  <si>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</si>
  <si>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</si>
  <si>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</si>
  <si>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</si>
  <si>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</si>
  <si>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</si>
  <si>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</si>
  <si>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</si>
  <si>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</si>
  <si>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24,01,25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</si>
  <si>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</si>
  <si>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</si>
  <si>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</si>
  <si>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</si>
  <si>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</si>
  <si>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</si>
  <si>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</si>
  <si>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</si>
  <si>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</si>
  <si>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</si>
  <si>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</si>
  <si>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</si>
  <si>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</si>
  <si>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</si>
  <si>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</si>
  <si>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</si>
  <si>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</si>
  <si>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</si>
  <si>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</si>
  <si>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</si>
  <si>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</si>
  <si>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</si>
  <si>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</si>
  <si>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</si>
  <si>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</si>
  <si>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</si>
  <si>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</si>
  <si>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</si>
  <si>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</si>
  <si>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</si>
  <si>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</si>
  <si>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</si>
  <si>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</si>
  <si>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</si>
  <si>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</si>
  <si>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</si>
  <si>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</si>
  <si>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</si>
  <si>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</si>
  <si>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</si>
  <si>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</si>
  <si>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</si>
  <si>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</si>
  <si>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</si>
  <si>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</si>
  <si>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</si>
  <si>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</si>
  <si>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</si>
  <si>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</si>
  <si>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 в матрице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</si>
  <si>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</si>
  <si>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</si>
  <si>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</si>
  <si>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</si>
  <si>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</si>
  <si>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</si>
  <si>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</si>
  <si>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</si>
  <si>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</si>
  <si>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</si>
  <si>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</si>
  <si>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</si>
  <si>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</si>
  <si>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</si>
  <si>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22,01,25 перемещение в Донецк 350шт. / сети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</si>
  <si>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</si>
  <si>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</si>
  <si>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</si>
  <si>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</si>
  <si>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</si>
  <si>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</si>
  <si>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</si>
  <si>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</si>
  <si>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</si>
  <si>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</si>
  <si>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</si>
  <si>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</si>
  <si>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</si>
  <si>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</si>
  <si>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</si>
  <si>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</si>
  <si>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</si>
  <si>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</si>
  <si>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</si>
  <si>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</si>
  <si>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</si>
  <si>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</si>
  <si>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</si>
  <si>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</si>
  <si>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</si>
  <si>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</si>
  <si>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</si>
  <si>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</si>
  <si>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</si>
  <si>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</si>
  <si>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</si>
  <si>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</si>
  <si>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новинка / нет в бланке</t>
  </si>
  <si>
    <t>слабая реализация</t>
  </si>
  <si>
    <t>большие остатки, продажи сегодня 30кг</t>
  </si>
  <si>
    <t>конец ТМА</t>
  </si>
  <si>
    <t>большие остатки</t>
  </si>
  <si>
    <t>заказ под сети</t>
  </si>
  <si>
    <t>приоритет от завода</t>
  </si>
  <si>
    <t>ТМА февраль</t>
  </si>
  <si>
    <t>29,01,25 филиал обнулил</t>
  </si>
  <si>
    <t>нужно увеличить продажи / 29,01,25 филиал обнулил</t>
  </si>
  <si>
    <t>ТМА февраль / 15,01,25 филиал обнулил</t>
  </si>
  <si>
    <t>ТМА январь</t>
  </si>
  <si>
    <t>29,01,25 филиал обнулил / ТМА январь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</si>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</sst>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9;&#1072;&#1082;&#1072;&#1079;&#1072;&#1085;&#1086;-&#1086;&#1090;&#1075;&#1088;&#1091;&#1078;&#1077;&#1085;&#1086;%20&#1051;&#1091;&#1075;&#1072;&#1085;&#1089;&#1082;%2023,01,25-29,01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092;&#1077;&#1074;&#1088;&#1072;&#1083;&#110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103;&#1085;&#1074;&#1072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Склад ЛУГАНСК</v>
          </cell>
          <cell r="E6">
            <v>60556.809000000001</v>
          </cell>
        </row>
        <row r="7">
          <cell r="A7" t="str">
            <v>Дмитрогорский  продукт ТД</v>
          </cell>
          <cell r="E7">
            <v>258.22199999999998</v>
          </cell>
        </row>
        <row r="8">
          <cell r="A8" t="str">
            <v>Балыковая в/к в в/у БГ ДП</v>
          </cell>
          <cell r="E8">
            <v>13.522</v>
          </cell>
        </row>
        <row r="9">
          <cell r="A9" t="str">
            <v>Бекон с/к в/у 180г нарезка БГ  ДП</v>
          </cell>
          <cell r="E9">
            <v>37</v>
          </cell>
        </row>
        <row r="10">
          <cell r="A10" t="str">
            <v>Карбонат Деликатесный к/в в/у мал.кусок 350гр  БГ  ДП</v>
          </cell>
          <cell r="E10">
            <v>20</v>
          </cell>
        </row>
        <row r="11">
          <cell r="A11" t="str">
            <v>Краковская п/к ГОСТ в/у 350г БГ  ДП</v>
          </cell>
          <cell r="E11">
            <v>22</v>
          </cell>
        </row>
        <row r="12">
          <cell r="A12" t="str">
            <v>Кремлевская в/к в/у срез 350г БГ  ДП</v>
          </cell>
          <cell r="E12">
            <v>22</v>
          </cell>
        </row>
        <row r="13">
          <cell r="A13" t="str">
            <v>Рубленая в/к в/у срез 350г БГ  ДП</v>
          </cell>
          <cell r="E13">
            <v>12</v>
          </cell>
        </row>
        <row r="14">
          <cell r="A14" t="str">
            <v>Сардельки Свиные в н/о газ (шт.0,580кг) БГ  ДП</v>
          </cell>
          <cell r="E14">
            <v>1</v>
          </cell>
        </row>
        <row r="15">
          <cell r="A15" t="str">
            <v>Сервелат Австрийский в/к в/у БГ  ДП</v>
          </cell>
          <cell r="E15">
            <v>16.2</v>
          </cell>
        </row>
        <row r="16">
          <cell r="A16" t="str">
            <v>Сервелат Австрийский в/к в/у срез 330г БГ  ДП</v>
          </cell>
          <cell r="E16">
            <v>1</v>
          </cell>
        </row>
        <row r="17">
          <cell r="A17" t="str">
            <v>Сервелат в/к ГОСТ в/у 90г нарезка БГ  ДП</v>
          </cell>
          <cell r="E17">
            <v>28</v>
          </cell>
        </row>
        <row r="18">
          <cell r="A18" t="str">
            <v>Сервелат в/к ГОСТ пресс в в/у кусок 500гр БГ  ДП</v>
          </cell>
          <cell r="E18">
            <v>9</v>
          </cell>
        </row>
        <row r="19">
          <cell r="A19" t="str">
            <v>Сервелат Зернистый в/к в/у БГ  ДП</v>
          </cell>
          <cell r="E19">
            <v>6.6</v>
          </cell>
        </row>
        <row r="20">
          <cell r="A20" t="str">
            <v>Сервелат Зернистый в/к в/у срез 330г БГ  ДП</v>
          </cell>
          <cell r="E20">
            <v>16</v>
          </cell>
        </row>
        <row r="21">
          <cell r="A21" t="str">
            <v>Сервелат Российский в/к в/у срез 350г БГ  ДП</v>
          </cell>
          <cell r="E21">
            <v>19</v>
          </cell>
        </row>
        <row r="22">
          <cell r="A22" t="str">
            <v>Сливочная вар в п/о  ДП</v>
          </cell>
          <cell r="E22">
            <v>3</v>
          </cell>
        </row>
        <row r="23">
          <cell r="A23" t="str">
            <v>Сливочная п/о 400г БГ  ДП</v>
          </cell>
          <cell r="E23">
            <v>1</v>
          </cell>
        </row>
        <row r="24">
          <cell r="A24" t="str">
            <v>Сосиски Молочные ГОСТ ц/о газ БГ  ДН</v>
          </cell>
          <cell r="E24">
            <v>1</v>
          </cell>
        </row>
        <row r="25">
          <cell r="A25" t="str">
            <v>Сосиски Молочные Классические  п/о газ 450гр БГ  ДП</v>
          </cell>
          <cell r="E25">
            <v>8</v>
          </cell>
        </row>
        <row r="26">
          <cell r="A26" t="str">
            <v>Телячья ГОСТ в/у 330г срез БГ  ДП</v>
          </cell>
          <cell r="E26">
            <v>8</v>
          </cell>
        </row>
        <row r="27">
          <cell r="A27" t="str">
            <v>Тоскана с/к в/у БГ  ДП</v>
          </cell>
          <cell r="E27">
            <v>13.9</v>
          </cell>
        </row>
        <row r="28">
          <cell r="A28" t="str">
            <v>ЗНАМЕНСКИЙ СГЦ МК</v>
          </cell>
          <cell r="E28">
            <v>30</v>
          </cell>
        </row>
        <row r="29">
          <cell r="A29" t="str">
            <v>1002 Ветчина По Швейцарскому рецепту 0,3 (Знаменский СГЦ)  МК</v>
          </cell>
          <cell r="E29">
            <v>1</v>
          </cell>
        </row>
        <row r="30">
          <cell r="A30" t="str">
            <v>1004 Рулька свиная бескостная в/к в/у (Знаменский СГЦ) МК</v>
          </cell>
          <cell r="E30">
            <v>3</v>
          </cell>
        </row>
        <row r="31">
          <cell r="A31" t="str">
            <v>1011 Ветчина Карельская,кат.В,вес,бат (Знаменский СГЦ)  МК</v>
          </cell>
          <cell r="E31">
            <v>26</v>
          </cell>
        </row>
        <row r="32">
          <cell r="A32" t="str">
            <v>ЗНАМЕНСКИЙ СГЦ ООО</v>
          </cell>
          <cell r="E32">
            <v>173.6</v>
          </cell>
        </row>
        <row r="33">
          <cell r="A33" t="str">
            <v>Бекон "Орловский" 0,35 кг, категории Г  ЗНАМЕНСКИЙ</v>
          </cell>
          <cell r="E33">
            <v>3</v>
          </cell>
        </row>
        <row r="34">
          <cell r="A34" t="str">
            <v>Ветчина "Карельская" ВЕС  ЗНАМЕНСКИЙ</v>
          </cell>
          <cell r="E34">
            <v>108.5</v>
          </cell>
        </row>
        <row r="35">
          <cell r="A35" t="str">
            <v>Мясо по-домашнему 0,35 кг  ЗНАМЕНСКИЙ</v>
          </cell>
          <cell r="E35">
            <v>6</v>
          </cell>
        </row>
        <row r="36">
          <cell r="A36" t="str">
            <v>Рулька свиная бескостная ВЕС  ЗНАМЕНСКИЙ</v>
          </cell>
          <cell r="E36">
            <v>53.1</v>
          </cell>
        </row>
        <row r="37">
          <cell r="A37" t="str">
            <v>Сало с чесноком и черным перцем 0,35 кг  ЗНАМЕНСКИЙ</v>
          </cell>
          <cell r="E37">
            <v>3</v>
          </cell>
        </row>
        <row r="38">
          <cell r="A38" t="str">
            <v>Микоян ЗАО</v>
          </cell>
          <cell r="E38">
            <v>93.8</v>
          </cell>
        </row>
        <row r="39">
          <cell r="A39" t="str">
            <v>Микоян ЗАО  КГ</v>
          </cell>
          <cell r="E39">
            <v>68.8</v>
          </cell>
        </row>
        <row r="40">
          <cell r="A40" t="str">
            <v>Грудинка Кубанская к/в в/с крио  Микоян</v>
          </cell>
          <cell r="E40">
            <v>3.2</v>
          </cell>
        </row>
        <row r="41">
          <cell r="A41" t="str">
            <v>Колб.Марочная с/к в/у  Микоян</v>
          </cell>
          <cell r="E41">
            <v>32.5</v>
          </cell>
        </row>
        <row r="42">
          <cell r="A42" t="str">
            <v>Колбаса Деликатесная с/к в/у  Микоян</v>
          </cell>
          <cell r="E42">
            <v>15.7</v>
          </cell>
        </row>
        <row r="43">
          <cell r="A43" t="str">
            <v>Колбаса Кремлевская с/к в/у   Микоян</v>
          </cell>
          <cell r="E43">
            <v>17.399999999999999</v>
          </cell>
        </row>
        <row r="44">
          <cell r="A44" t="str">
            <v>Микоян ЗАО ШТ</v>
          </cell>
          <cell r="E44">
            <v>25</v>
          </cell>
        </row>
        <row r="45">
          <cell r="A45" t="str">
            <v>Колб.Серв.Коньячный в/к срез термо шт 350г  Микоян</v>
          </cell>
          <cell r="E45">
            <v>5</v>
          </cell>
        </row>
        <row r="46">
          <cell r="A46" t="str">
            <v>Колб.Серв.Российский в/к срез термо шт 350г  Микоян</v>
          </cell>
          <cell r="E46">
            <v>4</v>
          </cell>
        </row>
        <row r="47">
          <cell r="A47" t="str">
            <v>Колб.Серв.Таллинский в/к срез термо шт 350г  Микоян</v>
          </cell>
          <cell r="E47">
            <v>16</v>
          </cell>
        </row>
        <row r="48">
          <cell r="A48" t="str">
            <v>Останкино ООО</v>
          </cell>
          <cell r="E48">
            <v>2509.902</v>
          </cell>
        </row>
        <row r="49">
          <cell r="A49" t="str">
            <v>ООО Останкино-Краснодар</v>
          </cell>
          <cell r="E49">
            <v>1455.4</v>
          </cell>
        </row>
        <row r="50">
          <cell r="A50" t="str">
            <v>4063 МЯСНАЯ Папа может вар п/о_Л   ОСТАНКИНО</v>
          </cell>
          <cell r="E50">
            <v>221.8</v>
          </cell>
        </row>
        <row r="51">
          <cell r="A51" t="str">
            <v>4117 ЭКСТРА Папа может с/к в/у_Л   ОСТАНКИНО</v>
          </cell>
          <cell r="E51">
            <v>11</v>
          </cell>
        </row>
        <row r="52">
          <cell r="A52" t="str">
            <v>4558 ДОКТОРСКАЯ ГОСТ вар п/о  Останкино</v>
          </cell>
          <cell r="E52">
            <v>48.5</v>
          </cell>
        </row>
        <row r="53">
          <cell r="A53" t="str">
            <v>4574 Мясная со шпиком Папа может вар п/о ОСТАНКИНО</v>
          </cell>
          <cell r="E53">
            <v>87.7</v>
          </cell>
        </row>
        <row r="54">
          <cell r="A54" t="str">
            <v>4813 ФИЛЕЙНАЯ Папа может вар п/о_Л   ОСТАНКИНО</v>
          </cell>
          <cell r="E54">
            <v>118.1</v>
          </cell>
        </row>
        <row r="55">
          <cell r="A55" t="str">
            <v>5341 СЕРВЕЛАТ ОХОТНИЧИЙ в/к в/у  ОСТАНКИНО</v>
          </cell>
          <cell r="E55">
            <v>64.099999999999994</v>
          </cell>
        </row>
        <row r="56">
          <cell r="A56" t="str">
            <v>5452 ВЕТЧ.МЯСНАЯ Папа может п/о    ОСТАНКИНО</v>
          </cell>
          <cell r="E56">
            <v>48.3</v>
          </cell>
        </row>
        <row r="57">
          <cell r="A57" t="str">
            <v>5544 Сервелат Финский в/к в/у_45с НОВАЯ ОСТАНКИНО</v>
          </cell>
          <cell r="E57">
            <v>58.6</v>
          </cell>
        </row>
        <row r="58">
          <cell r="A58" t="str">
            <v>5698 СЫТНЫЕ Папа может сар б/о мгс 1*3_Маяк  Останкино</v>
          </cell>
          <cell r="E58">
            <v>51.3</v>
          </cell>
        </row>
        <row r="59">
          <cell r="A59" t="str">
            <v>5708 ПОСОЛЬСКАЯ Папа может с/к в/у ОСТАНКИНО</v>
          </cell>
          <cell r="E59">
            <v>11.5</v>
          </cell>
        </row>
        <row r="60">
          <cell r="A60" t="str">
            <v>5818 МЯСНЫЕ Папа может сос п/о мгс 1*3_45с   ОСТАНКИНО</v>
          </cell>
          <cell r="E60">
            <v>15</v>
          </cell>
        </row>
        <row r="61">
          <cell r="A61" t="str">
            <v>5820 СЛИВОЧНЫЕ Папа может сос п/о мгс 2*2_45с   ОСТАНКИНО</v>
          </cell>
          <cell r="E61">
            <v>44</v>
          </cell>
        </row>
        <row r="62">
          <cell r="A62" t="str">
            <v>5851 ЭКСТРА Папа может вар п/о   ОСТАНКИНО</v>
          </cell>
          <cell r="E62">
            <v>93.8</v>
          </cell>
        </row>
        <row r="63">
          <cell r="A63" t="str">
            <v>6113 СОЧНЫЕ сос п/о мгс 1*6_Ашан  ОСТАНКИНО</v>
          </cell>
          <cell r="E63">
            <v>26</v>
          </cell>
        </row>
        <row r="64">
          <cell r="A64" t="str">
            <v>6123 МОЛОЧНЫЕ КЛАССИЧЕСКИЕ ПМ сос п/о мгс 2*4   ОСТАНКИНО</v>
          </cell>
          <cell r="E64">
            <v>40</v>
          </cell>
        </row>
        <row r="65">
          <cell r="A65" t="str">
            <v>6303 Мясные Папа может сос п/о мгс 1,5*3  Останкино</v>
          </cell>
          <cell r="E65">
            <v>38</v>
          </cell>
        </row>
        <row r="66">
          <cell r="A66" t="str">
            <v>6527 ШПИКАЧКИ СОЧНЫЕ ПМ сар б/о мгс 1*3 45с ОСТАНКИНО</v>
          </cell>
          <cell r="E66">
            <v>56.8</v>
          </cell>
        </row>
        <row r="67">
          <cell r="A67" t="str">
            <v>6550 МЯСНЫЕ Папа может сар б/о мгс 1*3 О 45с  Останкино</v>
          </cell>
          <cell r="E67">
            <v>68.400000000000006</v>
          </cell>
        </row>
        <row r="68">
          <cell r="A68" t="str">
            <v>6606 СЫТНЫЕ Папа может сар б/о мгс 1*3 45c  ОСТАНКИНО</v>
          </cell>
          <cell r="E68">
            <v>3</v>
          </cell>
        </row>
        <row r="69">
          <cell r="A69" t="str">
            <v>6607 С ГОВЯДИНОЙ ПМ сар б/о мгс 1*3_45с</v>
          </cell>
          <cell r="E69">
            <v>35</v>
          </cell>
        </row>
        <row r="70">
          <cell r="A70" t="str">
            <v>6608 С ГОВЯДИНОЙ ОРИГИН. сар б/о мгс 1*3_45с  ОСТАНКИНО</v>
          </cell>
          <cell r="E70">
            <v>33.299999999999997</v>
          </cell>
        </row>
        <row r="71">
          <cell r="A71" t="str">
            <v>6661 СОЧНЫЙ ГРИЛЬ ПМ сос п/о мгс 1,5*4_Маяк Останкино</v>
          </cell>
          <cell r="E71">
            <v>64.5</v>
          </cell>
        </row>
        <row r="72">
          <cell r="A72" t="str">
            <v>6794 БАЛЫКОВАЯ в/к в/у  Останкино</v>
          </cell>
          <cell r="E72">
            <v>5.2</v>
          </cell>
        </row>
        <row r="73">
          <cell r="A73" t="str">
            <v>6829  МОЛОЧНЫЕ КЛАССИЧЕСКИЕ сос п/о мгс 2*4 С  Останккино</v>
          </cell>
          <cell r="E73">
            <v>161.5</v>
          </cell>
        </row>
        <row r="74">
          <cell r="A74" t="str">
            <v>6951 СЛИВОЧНЫЕ Папа может сос п/о мгс 1,5*4  Останкино</v>
          </cell>
          <cell r="E74">
            <v>26.4</v>
          </cell>
        </row>
        <row r="75">
          <cell r="A75" t="str">
            <v>6955 СОЧНЫЕ Папа может сос п/о мгс 1,5*4 А  Останкино</v>
          </cell>
          <cell r="E75">
            <v>23.6</v>
          </cell>
        </row>
        <row r="76">
          <cell r="A76" t="str">
            <v>ООО Останкино-Краснодар (ШТ)</v>
          </cell>
          <cell r="E76">
            <v>832</v>
          </cell>
        </row>
        <row r="77">
          <cell r="A77" t="str">
            <v>3215 ВЕТЧ.МЯСНАЯ Папа может п/о 0.4кг 8шт.    ОСТАНКИНО</v>
          </cell>
          <cell r="E77">
            <v>20</v>
          </cell>
        </row>
        <row r="78">
          <cell r="A78" t="str">
            <v>4993 САЛЯМИ ИТАЛЬЯНСКАЯ с/к в/у 1/250*8_120c ОСТАНКИНО</v>
          </cell>
          <cell r="E78">
            <v>6</v>
          </cell>
        </row>
        <row r="79">
          <cell r="A79" t="str">
            <v>5483 ЭКСТРА Папа может с/к в/у 1/250 8шт.   ОСТАНКИНО</v>
          </cell>
          <cell r="E79">
            <v>10</v>
          </cell>
        </row>
        <row r="80">
          <cell r="A80" t="str">
            <v>5495 ВЕТЧ.С ИНДЕЙКОЙ Папа может п/о 400*6  Останкино</v>
          </cell>
          <cell r="E80">
            <v>21</v>
          </cell>
        </row>
        <row r="81">
          <cell r="A81" t="str">
            <v>5682 САЛЯМИ МЕЛКОЗЕРНЕНАЯ с/к в/у 1/120_60с   ОСТАНКИНО</v>
          </cell>
          <cell r="E81">
            <v>27</v>
          </cell>
        </row>
        <row r="82">
          <cell r="A82" t="str">
            <v>5706 АРОМАТНАЯ Папа может с/к в/у 1/250 8шт.  ОСТАНКИНО</v>
          </cell>
          <cell r="E82">
            <v>7</v>
          </cell>
        </row>
        <row r="83">
          <cell r="A83" t="str">
            <v>5819 Сосиски Папа может 400г Мясные  ОСТАНКИНО</v>
          </cell>
          <cell r="E83">
            <v>25</v>
          </cell>
        </row>
        <row r="84">
          <cell r="A84" t="str">
            <v>5931 ОХОТНИЧЬЯ Папа может с/к в/у 1/220 8шт.   ОСТАНКИНО</v>
          </cell>
          <cell r="E84">
            <v>7</v>
          </cell>
        </row>
        <row r="85">
          <cell r="A85" t="str">
            <v>6069 ФИЛЕЙНЫЕ Папа может сос ц/о мгс 0,33кг  Останкино</v>
          </cell>
          <cell r="E85">
            <v>11</v>
          </cell>
        </row>
        <row r="86">
          <cell r="A86" t="str">
            <v>6206 СВИНИНА ПО-ДОМАШНЕМУ к/в мл/к в/у 0,3кг  Останкино</v>
          </cell>
          <cell r="E86">
            <v>18</v>
          </cell>
        </row>
        <row r="87">
          <cell r="A87" t="str">
            <v>6228 МЯСНОЕ АССОРТИ к/з с/н мгс 1/90 10шт  Останкино</v>
          </cell>
          <cell r="E87">
            <v>11</v>
          </cell>
        </row>
        <row r="88">
          <cell r="A88" t="str">
            <v>6333 МЯСНАЯ Папа может вар п/о 0.4кг 8шт.  ОСТАНКИНО</v>
          </cell>
          <cell r="E88">
            <v>60</v>
          </cell>
        </row>
        <row r="89">
          <cell r="A89" t="str">
            <v>6353 ЭКСТРА Папа может вар п/о 0.4кг 8шт.  ОСТАНКИНО</v>
          </cell>
          <cell r="E89">
            <v>23</v>
          </cell>
        </row>
        <row r="90">
          <cell r="A90" t="str">
            <v>6392 ФИЛЕЙНАЯ Папа может вар п/о 0,4кг  ОСТАНКИНО</v>
          </cell>
          <cell r="E90">
            <v>5</v>
          </cell>
        </row>
        <row r="91">
          <cell r="A91" t="str">
            <v>6448 Свинина Останкино 100г Мадера с/к в/у нарезка  ОСТАНКИНО</v>
          </cell>
          <cell r="E91">
            <v>23</v>
          </cell>
        </row>
        <row r="92">
          <cell r="A92" t="str">
            <v>6453 ЭКСТРА Папа может с/к с/н в/у 1/100 14шт.   ОСТАНКИНО</v>
          </cell>
          <cell r="E92">
            <v>36</v>
          </cell>
        </row>
        <row r="93">
          <cell r="A93" t="str">
            <v>6454 АРОМАТНАЯ с/к с/н в/у 1/100 10шт.  ОСТАНКИНО</v>
          </cell>
          <cell r="E93">
            <v>43</v>
          </cell>
        </row>
        <row r="94">
          <cell r="A94" t="str">
            <v>6475 Сосиски Папа может 400г С сыром  ОСТАНКИНО</v>
          </cell>
          <cell r="E94">
            <v>9</v>
          </cell>
        </row>
        <row r="95">
          <cell r="A95" t="str">
            <v>6495 ВЕТЧ.МРАМОРНАЯ в/у срез 0,3кг 6шт_45с  Останкино</v>
          </cell>
          <cell r="E95">
            <v>13</v>
          </cell>
        </row>
        <row r="96">
          <cell r="A96" t="str">
            <v>6666 БОЯNСКАЯ Папа может п/к в/у 0,28кг 8шт  ОСТАНКИНО</v>
          </cell>
          <cell r="E96">
            <v>15</v>
          </cell>
        </row>
        <row r="97">
          <cell r="A97" t="str">
            <v>6683 СЕРВЕЛАТ ЗЕРНИСТЫЙ ПМ в/к в/у 0,35кг  ОСТАНКИНО</v>
          </cell>
          <cell r="E97">
            <v>41</v>
          </cell>
        </row>
        <row r="98">
          <cell r="A98" t="str">
            <v>6684 СЕРВЕЛАТ КАРЕЛЬСКИЙ ПМ в/к в/у 0,28кг  ОСТАНКИНО</v>
          </cell>
          <cell r="E98">
            <v>30</v>
          </cell>
        </row>
        <row r="99">
          <cell r="A99" t="str">
            <v>6689 СЕРВЕЛАТ ОХОТНИЧИЙ ПМ в/к в/у 0,35кг 8шт  ОСТАНКИНО</v>
          </cell>
          <cell r="E99">
            <v>29</v>
          </cell>
        </row>
        <row r="100">
          <cell r="A100" t="str">
            <v>6697 СЕРВЕЛАТ ФИНСКИЙ ПМ в/к в/у 0,35кг 8шт  ОСТАНКИНО</v>
          </cell>
          <cell r="E100">
            <v>15</v>
          </cell>
        </row>
        <row r="101">
          <cell r="A101" t="str">
            <v>6701 СЕРВЕЛАТ ШВАРЦЕР ПМ в/к в/у 0.28кг 8шт.  ОСТАНКИНО</v>
          </cell>
          <cell r="E101">
            <v>24</v>
          </cell>
        </row>
        <row r="102">
          <cell r="A102" t="str">
            <v>6713 СОЧНЫЙ ГРИЛЬ ПМ сос п/о мгс 0,41кг 8 шт.  ОСТАНКИНО</v>
          </cell>
          <cell r="E102">
            <v>80</v>
          </cell>
        </row>
        <row r="103">
          <cell r="A103" t="str">
            <v>6722 СОЧНЫЕ ПМ сос п/о мгс 0,41кг 10шт  ОСТАНКИНО</v>
          </cell>
          <cell r="E103">
            <v>45</v>
          </cell>
        </row>
        <row r="104">
          <cell r="A104" t="str">
            <v>6726 СЛИВОЧНЫЕ ПМ сос п/о мгс 0,41кг 10шт  Останкино</v>
          </cell>
          <cell r="E104">
            <v>22</v>
          </cell>
        </row>
        <row r="105">
          <cell r="A105" t="str">
            <v>6759 МОЛОЧНЫЕ ГОСТ сос ц/о мгс 0,4кг 7 шт  Останкино</v>
          </cell>
          <cell r="E105">
            <v>18</v>
          </cell>
        </row>
        <row r="106">
          <cell r="A106" t="str">
            <v>6762 СЛИВОЧНЫЕ сос ц/о мгс 0,41кг 8шт  Останкино</v>
          </cell>
          <cell r="E106">
            <v>9</v>
          </cell>
        </row>
        <row r="107">
          <cell r="A107" t="str">
            <v>6765 РУБЛЕНЫЕ сос ц/о мгс 0,36кг 6шт  Останкино</v>
          </cell>
          <cell r="E107">
            <v>21</v>
          </cell>
        </row>
        <row r="108">
          <cell r="A108" t="str">
            <v>6768 С СЫРОМ сос ц/о мгс 0,41кг 6шт  Останкино</v>
          </cell>
          <cell r="E108">
            <v>15</v>
          </cell>
        </row>
        <row r="109">
          <cell r="A109" t="str">
            <v>6770 ИСПАНСКИЕ сос ц/о мгс 0,41кг 6шт  Останкино</v>
          </cell>
          <cell r="E109">
            <v>6</v>
          </cell>
        </row>
        <row r="110">
          <cell r="A110" t="str">
            <v>6777 МЯСНЫЕ С ГОВЯДИНОЙ ПМ сос п/о мгс 0,4кг  Останкино</v>
          </cell>
          <cell r="E110">
            <v>15</v>
          </cell>
        </row>
        <row r="111">
          <cell r="A111" t="str">
            <v>6787 СЕРВЕЛАТ КРЕМЛЕВСКИЙ в/к в/у 0,33кг 8шт  Останкино</v>
          </cell>
          <cell r="E111">
            <v>7</v>
          </cell>
        </row>
        <row r="112">
          <cell r="A112" t="str">
            <v>6791 СЕРВЕЛАТ ПРЕМИУМ в/к в/у 0,33кг 8шт  Останкино</v>
          </cell>
          <cell r="E112">
            <v>12</v>
          </cell>
        </row>
        <row r="113">
          <cell r="A113" t="str">
            <v>6793 БАЛЫКОВАЯ в/к в/у 0,33кг 8шт  Останкино</v>
          </cell>
          <cell r="E113">
            <v>1</v>
          </cell>
        </row>
        <row r="114">
          <cell r="A114" t="str">
            <v>6795 ОСТАНКИНСКАЯ в/к в/у 0,33кг 8шт  Останкино</v>
          </cell>
          <cell r="E114">
            <v>10</v>
          </cell>
        </row>
        <row r="115">
          <cell r="A115" t="str">
            <v>6807 СЕРВЕЛАТ ЕВРОПЕЙСКИЙ в/к в/у 0,33кг 8шт  Останкино</v>
          </cell>
          <cell r="E115">
            <v>4</v>
          </cell>
        </row>
        <row r="116">
          <cell r="A116" t="str">
            <v>6822 ИЗ ОТБОРНОГО МЯСА ПМ сос п/о мгс 0,36кг  Останкино</v>
          </cell>
          <cell r="E116">
            <v>36</v>
          </cell>
        </row>
        <row r="117">
          <cell r="A117" t="str">
            <v>6909 ДЛЯ ДЕТЕЙ сос п/о мгс 0,33кг 8шт  Останкино</v>
          </cell>
          <cell r="E117">
            <v>2</v>
          </cell>
        </row>
        <row r="118">
          <cell r="A118" t="str">
            <v>Останкино КОРОВИНО (ВЕС)</v>
          </cell>
          <cell r="E118">
            <v>4.5</v>
          </cell>
        </row>
        <row r="119">
          <cell r="A119" t="str">
            <v>6866 ВЕТЧ.НЕЖНАЯ Коровино п/о_Маяк  Останкино</v>
          </cell>
          <cell r="E119">
            <v>4.5</v>
          </cell>
        </row>
        <row r="120">
          <cell r="A120" t="str">
            <v>Останкино КОРОВИНО (ШТ)</v>
          </cell>
          <cell r="E120">
            <v>3</v>
          </cell>
        </row>
        <row r="121">
          <cell r="A121" t="str">
            <v>6340 ДОМАШНИЙ РЕЦЕПТ Коровино 0,5кг 8шт.  Останкино</v>
          </cell>
          <cell r="E121">
            <v>3</v>
          </cell>
        </row>
        <row r="122">
          <cell r="A122" t="str">
            <v>Останкино СЫР</v>
          </cell>
          <cell r="E122">
            <v>215.00200000000001</v>
          </cell>
        </row>
        <row r="123">
          <cell r="A123" t="str">
            <v>9988421 Творожный Сыр 60 % С маринованными огурчиками и укропом  Останкино</v>
          </cell>
          <cell r="E123">
            <v>25</v>
          </cell>
        </row>
        <row r="124">
          <cell r="A124" t="str">
            <v>9988438 Плавленый Сыр 45% "С ветчиной" СТМ"ПапаМожет" 180гр  Останкино</v>
          </cell>
          <cell r="E124">
            <v>39</v>
          </cell>
        </row>
        <row r="125">
          <cell r="A125" t="str">
            <v>9988445 Плавленый Сыр 45%"С грибами" СТМ"ПапаМожет" 180 гр  Останкино</v>
          </cell>
          <cell r="E125">
            <v>37</v>
          </cell>
        </row>
        <row r="126">
          <cell r="A126" t="str">
            <v>Плавленый продукт с Сыром колбасный копченый 40% СТМ "Коровино" 400гр  Останкино</v>
          </cell>
          <cell r="E126">
            <v>27</v>
          </cell>
        </row>
        <row r="127">
          <cell r="A127" t="str">
            <v>Плавленый Сыр колбасный копченый 40% СТМ"ПапаМожет"400гр  Останкино</v>
          </cell>
          <cell r="E127">
            <v>9</v>
          </cell>
        </row>
        <row r="128">
          <cell r="A128" t="str">
            <v>Сыр полутвердый "Голландский" с массовой долей жира в пересчете на сухое  Останкино</v>
          </cell>
          <cell r="E128">
            <v>3.5</v>
          </cell>
        </row>
        <row r="129">
          <cell r="A129" t="str">
            <v>Сыр Творожный с зеленью 60% Папа может 140 гр.  Останкино</v>
          </cell>
          <cell r="E129">
            <v>30</v>
          </cell>
        </row>
        <row r="130">
          <cell r="A130" t="str">
            <v>Сыч/Прод Коровино Российский 50% 200г СЗМЖ  Останкино</v>
          </cell>
          <cell r="E130">
            <v>7</v>
          </cell>
        </row>
        <row r="131">
          <cell r="A131" t="str">
            <v>Сыч/Прод Коровино Тильзитер Оригин 50% ВЕС (3,5 кг брус) СЗМЖ  Останкино</v>
          </cell>
          <cell r="E131">
            <v>37.502000000000002</v>
          </cell>
        </row>
        <row r="132">
          <cell r="A132" t="str">
            <v>ПОКОМ Логистический Партнер</v>
          </cell>
          <cell r="E132">
            <v>56625.7</v>
          </cell>
        </row>
        <row r="133">
          <cell r="A133" t="str">
            <v>Вязанка Логистический Партнер(Кг)</v>
          </cell>
          <cell r="E133">
            <v>5554.81</v>
          </cell>
        </row>
        <row r="134">
          <cell r="A134" t="str">
            <v xml:space="preserve"> 005  Колбаса Докторская ГОСТ, Вязанка вектор,ВЕС. ПОКОМ</v>
          </cell>
          <cell r="E134">
            <v>1121.05</v>
          </cell>
        </row>
        <row r="135">
          <cell r="A135" t="str">
            <v xml:space="preserve"> 016  Сосиски Вязанка Молочные, Вязанка вискофан  ВЕС.ПОКОМ</v>
          </cell>
          <cell r="E135">
            <v>561.98</v>
          </cell>
        </row>
        <row r="136">
          <cell r="A136" t="str">
            <v xml:space="preserve"> 017  Сосиски Вязанка Сливочные, Вязанка амицел ВЕС.ПОКОМ</v>
          </cell>
          <cell r="E136">
            <v>375.25</v>
          </cell>
        </row>
        <row r="137">
          <cell r="A137" t="str">
            <v xml:space="preserve"> 018  Сосиски Рубленые, Вязанка вискофан  ВЕС.ПОКОМ</v>
          </cell>
          <cell r="E137">
            <v>48</v>
          </cell>
        </row>
        <row r="138">
          <cell r="A138" t="str">
            <v xml:space="preserve"> 312  Ветчина Филейская ВЕС ТМ  Вязанка ТС Столичная  ПОКОМ</v>
          </cell>
          <cell r="E138">
            <v>604.85</v>
          </cell>
        </row>
        <row r="139">
          <cell r="A139" t="str">
            <v xml:space="preserve"> 315  Колбаса вареная Молокуша ТМ Вязанка ВЕС, ПОКОМ</v>
          </cell>
          <cell r="E139">
            <v>786</v>
          </cell>
        </row>
        <row r="140">
          <cell r="A140" t="str">
            <v xml:space="preserve"> 330  Колбаса вареная Филейская ТМ Вязанка ТС Классическая ВЕС  ПОКОМ</v>
          </cell>
          <cell r="E140">
            <v>460.95</v>
          </cell>
        </row>
        <row r="141">
          <cell r="A141" t="str">
            <v xml:space="preserve"> 335  Колбаса Сливушка ТМ Вязанка. ВЕС.  ПОКОМ </v>
          </cell>
          <cell r="E141">
            <v>762.65</v>
          </cell>
        </row>
        <row r="142">
          <cell r="A142" t="str">
            <v xml:space="preserve"> 336  Ветчина Сливушка с индейкой ТМ Вязанка. ВЕС  ПОКОМ</v>
          </cell>
          <cell r="E142">
            <v>131.65</v>
          </cell>
        </row>
        <row r="143">
          <cell r="A143" t="str">
            <v xml:space="preserve"> 364  Сардельки Филейские Вязанка ВЕС NDX ТМ Вязанка  ПОКОМ</v>
          </cell>
          <cell r="E143">
            <v>157.94999999999999</v>
          </cell>
        </row>
        <row r="144">
          <cell r="A144" t="str">
            <v xml:space="preserve"> 440  Колбаса Любительская ТМ Вязанка в оболочке полиамид.ВЕС ПОКОМ </v>
          </cell>
          <cell r="E144">
            <v>423.15</v>
          </cell>
        </row>
        <row r="145">
          <cell r="A145" t="str">
            <v>501 Сосиски Филейские по-ганноверски ТМ Вязанка.в оболочке амицел в м.г.с ВЕС. ПОКОМ</v>
          </cell>
          <cell r="E145">
            <v>121.33</v>
          </cell>
        </row>
        <row r="146">
          <cell r="A146" t="str">
            <v>Вязанка Логистический Партнер(Шт)</v>
          </cell>
          <cell r="E146">
            <v>3807</v>
          </cell>
        </row>
        <row r="147">
          <cell r="A147" t="str">
            <v xml:space="preserve"> 030  Сосиски Вязанка Молочные, Вязанка вискофан МГС, 0.45кг, ПОКОМ</v>
          </cell>
          <cell r="E147">
            <v>372</v>
          </cell>
        </row>
        <row r="148">
          <cell r="A148" t="str">
            <v xml:space="preserve"> 032  Сосиски Вязанка Сливочные, Вязанка амицел МГС, 0.45кг, ПОКОМ</v>
          </cell>
          <cell r="E148">
            <v>664</v>
          </cell>
        </row>
        <row r="149">
          <cell r="A149" t="str">
            <v xml:space="preserve"> 276  Колбаса Сливушка ТМ Вязанка в оболочке полиамид 0,45 кг  ПОКОМ</v>
          </cell>
          <cell r="E149">
            <v>598</v>
          </cell>
        </row>
        <row r="150">
          <cell r="A150" t="str">
            <v xml:space="preserve"> 284  Сосиски Молокуши миникушай ТМ Вязанка, 0.45кг, ПОКОМ</v>
          </cell>
          <cell r="E150">
            <v>530</v>
          </cell>
        </row>
        <row r="151">
          <cell r="A151" t="str">
            <v xml:space="preserve"> 322  Колбаса вареная Молокуша 0,45кг ТМ Вязанка  ПОКОМ</v>
          </cell>
          <cell r="E151">
            <v>610</v>
          </cell>
        </row>
        <row r="152">
          <cell r="A152" t="str">
            <v xml:space="preserve"> 339  Колбаса вареная Филейская ТМ Вязанка ТС Классическая, 0,40 кг.  ПОКОМ</v>
          </cell>
          <cell r="E152">
            <v>197</v>
          </cell>
        </row>
        <row r="153">
          <cell r="A153" t="str">
            <v xml:space="preserve"> 395  Колбаса Докторская ГОСТ ТМ Вязанка в оболочке полиамид 0,37 кг. ПОКОМ</v>
          </cell>
          <cell r="E153">
            <v>443</v>
          </cell>
        </row>
        <row r="154">
          <cell r="A154" t="str">
            <v xml:space="preserve"> 396  Сардельки Филейские Вязанка ТМ Вязанка в оболочке NDX  0,4 кг. ПОКОМ</v>
          </cell>
          <cell r="E154">
            <v>53</v>
          </cell>
        </row>
        <row r="155">
          <cell r="A155" t="str">
            <v xml:space="preserve"> 408  Ветчина Сливушка с индейкой ТМ Вязанка, 0,4кг  ПОКОМ</v>
          </cell>
          <cell r="E155">
            <v>236</v>
          </cell>
        </row>
        <row r="156">
          <cell r="A156" t="str">
            <v xml:space="preserve"> 490  Колбаса Сервелат Филейский ТМ Вязанка  0,3 кг. срез  ПОКОМ</v>
          </cell>
          <cell r="E156">
            <v>59</v>
          </cell>
        </row>
        <row r="157">
          <cell r="A157" t="str">
            <v xml:space="preserve"> 491  Колбаса Филейская Рубленая ТМ Вязанка  0,3 кг. срез.  ПОКОМ</v>
          </cell>
          <cell r="E157">
            <v>45</v>
          </cell>
        </row>
        <row r="158">
          <cell r="A158" t="str">
            <v>Заморозка Зареченские Логистический партнер (кг)</v>
          </cell>
          <cell r="E158">
            <v>2123.6999999999998</v>
          </cell>
        </row>
        <row r="159">
          <cell r="A159" t="str">
            <v>Мини-сосиски в тесте ТМ Зареченские . ВЕС  Поком</v>
          </cell>
          <cell r="E159">
            <v>164.4</v>
          </cell>
        </row>
        <row r="160">
          <cell r="A160" t="str">
            <v>Мини-шарики с курочкой и сыром ТМ Зареченские ВЕС ПОКОМ</v>
          </cell>
          <cell r="E160">
            <v>219.7</v>
          </cell>
        </row>
        <row r="161">
          <cell r="A161" t="str">
            <v>Наггетсы Хрустящие ТМ Зареченские ТС Зареченские продукты. Поком</v>
          </cell>
          <cell r="E161">
            <v>509</v>
          </cell>
        </row>
        <row r="162">
          <cell r="A162" t="str">
            <v>Пирожки с мясом 3,7кг ВЕС ТМ Зареченские  ПОКОМ</v>
          </cell>
          <cell r="E162">
            <v>731.2</v>
          </cell>
        </row>
        <row r="163">
          <cell r="A163" t="str">
            <v>Хрустящие крылышки ТМ Зареченские ТС Зареченские продукты.   Поком</v>
          </cell>
          <cell r="E163">
            <v>52.6</v>
          </cell>
        </row>
        <row r="164">
          <cell r="A164" t="str">
            <v>Чебуреки Мясные вес 2,7 кг ТМ Зареченские ТС Зареченские продукты   Поком</v>
          </cell>
          <cell r="E164">
            <v>171.1</v>
          </cell>
        </row>
        <row r="165">
          <cell r="A165" t="str">
            <v>Чебуреки сочные ТМ Зареченские ТС Зареченские продукты.  Поком</v>
          </cell>
          <cell r="E165">
            <v>275.7</v>
          </cell>
        </row>
        <row r="166">
          <cell r="A166" t="str">
            <v>Заморозка Зареченские Логистический партнер (шт)</v>
          </cell>
          <cell r="E166">
            <v>26</v>
          </cell>
        </row>
        <row r="167">
          <cell r="A167" t="str">
            <v>Пельмени Домашние со сливочным маслом ТМ Зареченские  продукты флоу-пак сфера 0,7 кг.  Поком</v>
          </cell>
          <cell r="E167">
            <v>26</v>
          </cell>
        </row>
        <row r="168">
          <cell r="A168" t="str">
            <v>Логистический Партнер кг</v>
          </cell>
          <cell r="E168">
            <v>20294.29</v>
          </cell>
        </row>
        <row r="169">
          <cell r="A169" t="str">
            <v xml:space="preserve"> 200  Ветчина Дугушка ТМ Стародворье, вектор в/у    ПОКОМ</v>
          </cell>
          <cell r="E169">
            <v>722.27499999999998</v>
          </cell>
        </row>
        <row r="170">
          <cell r="A170" t="str">
            <v xml:space="preserve"> 201  Ветчина Нежная ТМ Особый рецепт, (2,5кг), ПОКОМ</v>
          </cell>
          <cell r="E170">
            <v>2511.1</v>
          </cell>
        </row>
        <row r="171">
          <cell r="A171" t="str">
            <v xml:space="preserve"> 215  Колбаса Докторская ГОСТ Дугушка, ВЕС, ТМ Стародворье ПОКОМ</v>
          </cell>
          <cell r="E171">
            <v>128.26</v>
          </cell>
        </row>
        <row r="172">
          <cell r="A172" t="str">
            <v xml:space="preserve"> 219  Колбаса Докторская Особая ТМ Особый рецепт, ВЕС  ПОКОМ</v>
          </cell>
          <cell r="E172">
            <v>934.1</v>
          </cell>
        </row>
        <row r="173">
          <cell r="A173" t="str">
            <v xml:space="preserve"> 225  Колбаса Дугушка со шпиком, ВЕС, ТМ Стародворье   ПОКОМ</v>
          </cell>
          <cell r="E173">
            <v>169.38</v>
          </cell>
        </row>
        <row r="174">
          <cell r="A174" t="str">
            <v xml:space="preserve"> 229  Колбаса Молочная Дугушка, в/у, ВЕС, ТМ Стародворье   ПОКОМ</v>
          </cell>
          <cell r="E174">
            <v>1351.5650000000001</v>
          </cell>
        </row>
        <row r="175">
          <cell r="A175" t="str">
            <v xml:space="preserve"> 236  Колбаса Рубленая ЗАПЕЧ. Дугушка ТМ Стародворье, вектор, в/к    ПОКОМ</v>
          </cell>
          <cell r="E175">
            <v>279.60500000000002</v>
          </cell>
        </row>
        <row r="176">
          <cell r="A176" t="str">
            <v xml:space="preserve"> 239  Колбаса Салями запеч Дугушка, оболочка вектор, ВЕС, ТМ Стародворье  ПОКОМ</v>
          </cell>
          <cell r="E176">
            <v>261.54000000000002</v>
          </cell>
        </row>
        <row r="177">
          <cell r="A177" t="str">
            <v xml:space="preserve"> 242  Колбаса Сервелат ЗАПЕЧ.Дугушка ТМ Стародворье, вектор, в/к     ПОКОМ</v>
          </cell>
          <cell r="E177">
            <v>703.83</v>
          </cell>
        </row>
        <row r="178">
          <cell r="A178" t="str">
            <v xml:space="preserve"> 247  Сардельки Нежные, ВЕС.  ПОКОМ</v>
          </cell>
          <cell r="E178">
            <v>301.60000000000002</v>
          </cell>
        </row>
        <row r="179">
          <cell r="A179" t="str">
            <v xml:space="preserve"> 248  Сардельки Сочные ТМ Особый рецепт,   ПОКОМ</v>
          </cell>
          <cell r="E179">
            <v>268</v>
          </cell>
        </row>
        <row r="180">
          <cell r="A180" t="str">
            <v xml:space="preserve"> 250  Сардельки стародворские с говядиной в обол. NDX, ВЕС. ПОКОМ</v>
          </cell>
          <cell r="E180">
            <v>459</v>
          </cell>
        </row>
        <row r="181">
          <cell r="A181" t="str">
            <v xml:space="preserve"> 251  Сосиски Баварские, ВЕС.  ПОКОМ</v>
          </cell>
          <cell r="E181">
            <v>23.4</v>
          </cell>
        </row>
        <row r="182">
          <cell r="A182" t="str">
            <v xml:space="preserve"> 255  Сосиски Молочные для завтрака ТМ Особый рецепт, п/а МГС, ВЕС, ТМ Стародворье  ПОКОМ</v>
          </cell>
          <cell r="E182">
            <v>2130.4499999999998</v>
          </cell>
        </row>
        <row r="183">
          <cell r="A183" t="str">
            <v xml:space="preserve"> 257  Сосиски Молочные оригинальные ТМ Особый рецепт, ВЕС.   ПОКОМ</v>
          </cell>
          <cell r="E183">
            <v>24.85</v>
          </cell>
        </row>
        <row r="184">
          <cell r="A184" t="str">
            <v xml:space="preserve"> 263  Шпикачки Стародворские, ВЕС.  ПОКОМ</v>
          </cell>
          <cell r="E184">
            <v>145</v>
          </cell>
        </row>
        <row r="185">
          <cell r="A185" t="str">
            <v xml:space="preserve"> 265  Колбаса Балыкбургская, ВЕС, ТМ Баварушка  ПОКОМ</v>
          </cell>
          <cell r="E185">
            <v>13.3</v>
          </cell>
        </row>
        <row r="186">
          <cell r="A186" t="str">
            <v xml:space="preserve"> 267  Колбаса Салями Филейбургская зернистая, оболочка фиброуз, ВЕС, ТМ Баварушка  ПОКОМ</v>
          </cell>
          <cell r="E186">
            <v>10.65</v>
          </cell>
        </row>
        <row r="187">
          <cell r="A187" t="str">
            <v xml:space="preserve"> 283  Сосиски Сочинки, ВЕС, ТМ Стародворье ПОКОМ</v>
          </cell>
          <cell r="E187">
            <v>842.05</v>
          </cell>
        </row>
        <row r="188">
          <cell r="A188" t="str">
            <v xml:space="preserve"> 297  Колбаса Мясорубская с рубленой грудинкой ВЕС ТМ Стародворье  ПОКОМ</v>
          </cell>
          <cell r="E188">
            <v>299.64999999999998</v>
          </cell>
        </row>
        <row r="189">
          <cell r="A189" t="str">
            <v xml:space="preserve"> 305  Колбаса Сервелат Мясорубский с мелкорубленным окороком в/у  ТМ Стародворье ВЕС   ПОКОМ</v>
          </cell>
          <cell r="E189">
            <v>338.2</v>
          </cell>
        </row>
        <row r="190">
          <cell r="A190" t="str">
            <v xml:space="preserve"> 327  Сосиски Сочинки с сыром ТМ Стародворье, ВЕС ПОКОМ</v>
          </cell>
          <cell r="E190">
            <v>279.55</v>
          </cell>
        </row>
        <row r="191">
          <cell r="A191" t="str">
            <v xml:space="preserve"> 344  Колбаса Сочинка по-европейски с сочной грудинкой ТМ Стародворье, ВЕС ПОКОМ</v>
          </cell>
          <cell r="E191">
            <v>569.54999999999995</v>
          </cell>
        </row>
        <row r="192">
          <cell r="A192" t="str">
            <v xml:space="preserve"> 345  Колбаса Сочинка по-фински с сочным окроком ТМ Стародворье ВЕС ПОКОМ</v>
          </cell>
          <cell r="E192">
            <v>447.65</v>
          </cell>
        </row>
        <row r="193">
          <cell r="A193" t="str">
            <v xml:space="preserve"> 347  Колбаса Сочинка рубленая с сочным окороком ТМ Стародворье ВЕС ПОКОМ</v>
          </cell>
          <cell r="E193">
            <v>425.05</v>
          </cell>
        </row>
        <row r="194">
          <cell r="A194" t="str">
            <v xml:space="preserve"> 436  Колбаса Молочная стародворская с молоком, ВЕС, ТМ Стародворье  ПОКОМ</v>
          </cell>
          <cell r="E194">
            <v>272</v>
          </cell>
        </row>
        <row r="195">
          <cell r="A195" t="str">
            <v xml:space="preserve"> 449  Колбаса Дугушка Стародворская ВЕС ТС Дугушка ПОКОМ</v>
          </cell>
          <cell r="E195">
            <v>922.13499999999999</v>
          </cell>
        </row>
        <row r="196">
          <cell r="A196" t="str">
            <v xml:space="preserve"> 452  Колбаса Со шпиком ВЕС большой батон ТМ Особый рецепт  ПОКОМ</v>
          </cell>
          <cell r="E196">
            <v>1222.0999999999999</v>
          </cell>
        </row>
        <row r="197">
          <cell r="A197" t="str">
            <v xml:space="preserve"> 456  Колбаса Филейная ТМ Особый рецепт ВЕС большой батон  ПОКОМ</v>
          </cell>
          <cell r="E197">
            <v>1597.5</v>
          </cell>
        </row>
        <row r="198">
          <cell r="A198" t="str">
            <v xml:space="preserve"> 457  Колбаса Молочная ТМ Особый рецепт ВЕС большой батон  ПОКОМ</v>
          </cell>
          <cell r="E198">
            <v>2552.4</v>
          </cell>
        </row>
        <row r="199">
          <cell r="A199" t="str">
            <v xml:space="preserve"> 460  Колбаса Стародворская Традиционная ВЕС ТМ Стародворье в оболочке полиамид. ПОКОМ</v>
          </cell>
          <cell r="E199">
            <v>33</v>
          </cell>
        </row>
        <row r="200">
          <cell r="A200" t="str">
            <v xml:space="preserve"> 465  Колбаса Филейная оригинальная ВЕС 0,8кг ТМ Особый рецепт в оболочке полиамид  ПОКОМ</v>
          </cell>
          <cell r="E200">
            <v>55.55</v>
          </cell>
        </row>
        <row r="201">
          <cell r="A201" t="str">
            <v>Логистический Партнер Шт</v>
          </cell>
          <cell r="E201">
            <v>11545</v>
          </cell>
        </row>
        <row r="202">
          <cell r="A202" t="str">
            <v xml:space="preserve"> 047  Кол Баварская, белков.обол. в термоусад. пакете 0.17 кг, ТМ Стародворье  ПОКОМ</v>
          </cell>
          <cell r="E202">
            <v>54</v>
          </cell>
        </row>
        <row r="203">
          <cell r="A203" t="str">
            <v xml:space="preserve"> 062  Колбаса Кракушка пряная с сальцем, 0.3кг в/у п/к, БАВАРУШКА ПОКОМ</v>
          </cell>
          <cell r="E203">
            <v>77</v>
          </cell>
        </row>
        <row r="204">
          <cell r="A204" t="str">
            <v xml:space="preserve"> 083  Колбаса Швейцарская 0,17 кг., ШТ., сырокопченая   ПОКОМ</v>
          </cell>
          <cell r="E204">
            <v>252</v>
          </cell>
        </row>
        <row r="205">
          <cell r="A205" t="str">
            <v xml:space="preserve"> 117  Колбаса Сервелат Филейбургский с ароматными пряностями, в/у 0,35 кг срез, БАВАРУШКА ПОКОМ</v>
          </cell>
          <cell r="E205">
            <v>17</v>
          </cell>
        </row>
        <row r="206">
          <cell r="A206" t="str">
            <v xml:space="preserve"> 118  Колбаса Сервелат Филейбургский с филе сочного окорока, в/у 0,35 кг срез, БАВАРУШКА ПОКОМ</v>
          </cell>
          <cell r="E206">
            <v>28</v>
          </cell>
        </row>
        <row r="207">
          <cell r="A207" t="str">
            <v xml:space="preserve"> 273  Сосиски Сочинки с сочной грудинкой, МГС 0.4кг,   ПОКОМ</v>
          </cell>
          <cell r="E207">
            <v>2209</v>
          </cell>
        </row>
        <row r="208">
          <cell r="A208" t="str">
            <v xml:space="preserve"> 278  Сосиски Сочинки с сочным окороком, МГС 0.4кг,   ПОКОМ</v>
          </cell>
          <cell r="E208">
            <v>1576</v>
          </cell>
        </row>
        <row r="209">
          <cell r="A209" t="str">
            <v xml:space="preserve"> 296  Колбаса Мясорубская с рубленой грудинкой 0,35кг срез ТМ Стародворье  ПОКОМ</v>
          </cell>
          <cell r="E209">
            <v>513</v>
          </cell>
        </row>
        <row r="210">
          <cell r="A210" t="str">
            <v xml:space="preserve"> 301  Сосиски Сочинки по-баварски с сыром,  0.4кг, ТМ Стародворье  ПОКОМ</v>
          </cell>
          <cell r="E210">
            <v>569</v>
          </cell>
        </row>
        <row r="211">
          <cell r="A211" t="str">
            <v xml:space="preserve"> 302  Сосиски Сочинки по-баварски,  0.4кг, ТМ Стародворье  ПОКОМ</v>
          </cell>
          <cell r="E211">
            <v>558</v>
          </cell>
        </row>
        <row r="212">
          <cell r="A212" t="str">
            <v xml:space="preserve"> 307  Колбаса Сервелат Мясорубский с мелкорубленным окороком 0,35 кг срез ТМ Стародворье   Поком</v>
          </cell>
          <cell r="E212">
            <v>1226</v>
          </cell>
        </row>
        <row r="213">
          <cell r="A213" t="str">
            <v xml:space="preserve"> 309  Сосиски Сочинки с сыром 0,4 кг ТМ Стародворье  ПОКОМ</v>
          </cell>
          <cell r="E213">
            <v>675</v>
          </cell>
        </row>
        <row r="214">
          <cell r="A214" t="str">
            <v xml:space="preserve"> 329  Сардельки Сочинки с сыром Стародворье ТМ, 0,4 кг. ПОКОМ</v>
          </cell>
          <cell r="E214">
            <v>135</v>
          </cell>
        </row>
        <row r="215">
          <cell r="A215" t="str">
            <v xml:space="preserve"> 342 Сосиски Сочинки Молочные ТМ Стародворье 0,4 кг ПОКОМ</v>
          </cell>
          <cell r="E215">
            <v>1063</v>
          </cell>
        </row>
        <row r="216">
          <cell r="A216" t="str">
            <v xml:space="preserve"> 343 Сосиски Сочинки Сливочные ТМ Стародворье  0,4 кг</v>
          </cell>
          <cell r="E216">
            <v>939</v>
          </cell>
        </row>
        <row r="217">
          <cell r="A217" t="str">
            <v xml:space="preserve"> 376  Колбаса Докторская Дугушка 0,6кг ГОСТ ТМ Стародворье  ПОКОМ </v>
          </cell>
          <cell r="E217">
            <v>69</v>
          </cell>
        </row>
        <row r="218">
          <cell r="A218" t="str">
            <v xml:space="preserve"> 394 Ветчина Сочинка с сочным окороком ТМ Стародворье полиамид ф/в 0,35 кг  Поком</v>
          </cell>
          <cell r="E218">
            <v>142</v>
          </cell>
        </row>
        <row r="219">
          <cell r="A219" t="str">
            <v xml:space="preserve"> 397  Ветчина Дугушка ТМ Стародворье ТС Дугушка в полиамидной оболочке 0,6 кг. ПОКОМ</v>
          </cell>
          <cell r="E219">
            <v>65</v>
          </cell>
        </row>
        <row r="220">
          <cell r="A220" t="str">
            <v xml:space="preserve"> 397 Сосиски Сливочные по-стародворски Бордо Фикс.вес 0,45 П/а мгс Стародворье  Поком</v>
          </cell>
          <cell r="E220">
            <v>119</v>
          </cell>
        </row>
        <row r="221">
          <cell r="A221" t="str">
            <v xml:space="preserve"> 414  Колбаса Филейбургская с филе сочного окорока 0,11 кг ТМ Баварушка ПОКОМ</v>
          </cell>
          <cell r="E221">
            <v>19</v>
          </cell>
        </row>
        <row r="222">
          <cell r="A222" t="str">
            <v xml:space="preserve"> 435  Колбаса Молочная Стародворская  с молоком в оболочке полиамид 0,4 кг.ТМ Стародворье ПОКОМ</v>
          </cell>
          <cell r="E222">
            <v>43</v>
          </cell>
        </row>
        <row r="223">
          <cell r="A223" t="str">
            <v xml:space="preserve"> 445  Колбаса Краковюрст ТМ Баварушка рубленая в оболочке черева в в.у 0,2 кг ПОКОМ</v>
          </cell>
          <cell r="E223">
            <v>5</v>
          </cell>
        </row>
        <row r="224">
          <cell r="A224" t="str">
            <v xml:space="preserve"> 498  Колбаса Сочинка рубленая с сочным окороком 0,3кг ТМ Стародворье  ПОКОМ</v>
          </cell>
          <cell r="E224">
            <v>288</v>
          </cell>
        </row>
        <row r="225">
          <cell r="A225" t="str">
            <v>376  Сардельки Сочинки с сочным окороком ТМ Стародворье полиамид мгс ф/в 0,4 кг СК3</v>
          </cell>
          <cell r="E225">
            <v>201</v>
          </cell>
        </row>
        <row r="226">
          <cell r="A226" t="str">
            <v>495  Колбаса Сочинка по-европейски с сочной грудинкой 0,3кг ТМ Стародворье  ПОКОМ</v>
          </cell>
          <cell r="E226">
            <v>331</v>
          </cell>
        </row>
        <row r="227">
          <cell r="A227" t="str">
            <v>496  Колбаса Сочинка по-фински с сочным окроком 0,3кг ТМ Стародворье  ПОКОМ</v>
          </cell>
          <cell r="E227">
            <v>308</v>
          </cell>
        </row>
        <row r="228">
          <cell r="A228" t="str">
            <v>504  Ветчина Мясорубская с окороком 0,33кг срез ТМ Стародворье  ПОКОМ</v>
          </cell>
          <cell r="E228">
            <v>57</v>
          </cell>
        </row>
        <row r="229">
          <cell r="A229" t="str">
            <v>505  Ветчина Стародворская ТМ Стародворье брикет 0,33 кг.  ПОКОМ</v>
          </cell>
          <cell r="E229">
            <v>7</v>
          </cell>
        </row>
        <row r="230">
          <cell r="A230" t="str">
            <v>ПОКОМ Логистический Партнер Заморозка</v>
          </cell>
          <cell r="E230">
            <v>13274.9</v>
          </cell>
        </row>
        <row r="231">
          <cell r="A231" t="str">
            <v>Вареники замороженные постные Благолепные с картофелем и луком классическая форма, ВЕС,  ПОКОМ</v>
          </cell>
          <cell r="E231">
            <v>45</v>
          </cell>
        </row>
        <row r="232">
          <cell r="A232" t="str">
            <v>Готовые бельмеши сочные с мясом ТМ Горячая штучка 0,3кг зам  ПОКОМ</v>
          </cell>
          <cell r="E232">
            <v>120</v>
          </cell>
        </row>
        <row r="233">
          <cell r="A233" t="str">
            <v>Готовые чебупели острые с мясом Горячая штучка 0,3 кг зам  ПОКОМ</v>
          </cell>
          <cell r="E233">
            <v>396</v>
          </cell>
        </row>
        <row r="234">
          <cell r="A234" t="str">
            <v>Готовые чебупели с ветчиной и сыром Горячая штучка 0,3кг зам  ПОКОМ</v>
          </cell>
          <cell r="E234">
            <v>592</v>
          </cell>
        </row>
        <row r="235">
          <cell r="A235" t="str">
            <v>Готовые чебупели с мясом ТМ Горячая штучка Без свинины 0,3 кг  ПОКОМ</v>
          </cell>
          <cell r="E235">
            <v>409</v>
          </cell>
        </row>
        <row r="236">
          <cell r="A236" t="str">
            <v>Готовые чебупели сочные с мясом ТМ Горячая штучка  0,3кг зам  ПОКОМ</v>
          </cell>
          <cell r="E236">
            <v>585</v>
          </cell>
        </row>
        <row r="237">
          <cell r="A237" t="str">
            <v>Готовые чебуреки с мясом ТМ Горячая штучка 0,09 кг флоу-пак ПОКОМ</v>
          </cell>
          <cell r="E237">
            <v>234</v>
          </cell>
        </row>
        <row r="238">
          <cell r="A238" t="str">
            <v>Готовые чебуреки со свининой и говядиной ТМ Горячая штучка ТС Базовый ассортимент 0,36 кг  ПОКОМ</v>
          </cell>
          <cell r="E238">
            <v>290</v>
          </cell>
        </row>
        <row r="239">
          <cell r="A239" t="str">
            <v>ЖАР-ладушки с клубникой и вишней ТМ Стародворье 0,2 кг.  Поком</v>
          </cell>
          <cell r="E239">
            <v>12</v>
          </cell>
        </row>
        <row r="240">
          <cell r="A240" t="str">
            <v>ЖАР-ладушки с мясом ТМ Стародворье 0,2 кг.  Поком</v>
          </cell>
          <cell r="E240">
            <v>22</v>
          </cell>
        </row>
        <row r="241">
          <cell r="A241" t="str">
            <v>ЖАР-ладушки с яблоком и грушей ТМ Стародворье 0,2 кг.  Поком</v>
          </cell>
          <cell r="E241">
            <v>12</v>
          </cell>
        </row>
        <row r="242">
          <cell r="A242" t="str">
            <v>Круггетсы с сырным соусом ТМ Горячая штучка 0,25 кг зам  ПОКОМ</v>
          </cell>
          <cell r="E242">
            <v>266</v>
          </cell>
        </row>
        <row r="243">
          <cell r="A243" t="str">
            <v>Круггетсы сочные ТМ Горячая штучка ТС Круггетсы 0,25 кг зам  ПОКОМ</v>
          </cell>
          <cell r="E243">
            <v>276</v>
          </cell>
        </row>
        <row r="244">
          <cell r="A244" t="str">
            <v>Мини-пицца с ветчиной и сыром ТМ Зареченские продукты. ВЕС  Поком</v>
          </cell>
          <cell r="E244">
            <v>27.7</v>
          </cell>
        </row>
        <row r="245">
          <cell r="A245" t="str">
            <v>Мини-чебуреки с мясом ТМ Зареченские ТС Зареченские продукты ПОКОМ</v>
          </cell>
          <cell r="E245">
            <v>152.19999999999999</v>
          </cell>
        </row>
        <row r="246">
          <cell r="A246" t="str">
            <v>Наггетсы из печи 0,25кг ТМ Вязанка замор.  ПОКОМ</v>
          </cell>
          <cell r="E246">
            <v>427</v>
          </cell>
        </row>
        <row r="247">
          <cell r="A247" t="str">
            <v>Наггетсы Нагетосы Сочная курочка в хруст панир со сметаной и зеленью ТМ Горячая штучка 0,25 ПОКОМ</v>
          </cell>
          <cell r="E247">
            <v>161</v>
          </cell>
        </row>
        <row r="248">
          <cell r="A248" t="str">
            <v>Наггетсы Нагетосы Сочная курочка со сладкой паприкой ТМ Горячая штучка ф/в 0,25 кг  ПОКОМ</v>
          </cell>
          <cell r="E248">
            <v>162</v>
          </cell>
        </row>
        <row r="249">
          <cell r="A249" t="str">
            <v>Наггетсы Нагетосы Сочная курочка ТМ Горячая штучка 0,25 кг зам  ПОКОМ</v>
          </cell>
          <cell r="E249">
            <v>294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E250">
            <v>582</v>
          </cell>
        </row>
        <row r="251">
          <cell r="A251" t="str">
            <v>Наггетсы с куриным филе и сыром ТМ Вязанка ТС Из печи Сливушки 0,25 кг.  Поком</v>
          </cell>
          <cell r="E251">
            <v>318</v>
          </cell>
        </row>
        <row r="252">
          <cell r="A252" t="str">
            <v>Нагетосы Сочная курочка в хрустящей панировке Наггетсы ГШ Фикс.вес 0,25 Лоток Горячая штучка Поком</v>
          </cell>
          <cell r="E252">
            <v>241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E253">
            <v>135</v>
          </cell>
        </row>
        <row r="254">
          <cell r="A254" t="str">
            <v>Пельмени Grandmeni с говядиной и свининой Grandmeni 0,75 Сфера Горячая штучка  Поком</v>
          </cell>
          <cell r="E254">
            <v>16</v>
          </cell>
        </row>
        <row r="255">
          <cell r="A255" t="str">
            <v>Пельмени Бигбули #МЕГАВКУСИЩЕ с сочной грудинкой  ТМ Горячая штучка  флоу-пак сфера 0,7 кг.  Поком</v>
          </cell>
          <cell r="E255">
            <v>121</v>
          </cell>
        </row>
        <row r="256">
          <cell r="A256" t="str">
            <v>Пельмени Бигбули #МЕГАВКУСИЩЕ с сочной грудинкой ТМ Горячая штучка ТС Бигбули  сфера 0,43  ПОКОМ</v>
          </cell>
          <cell r="E256">
            <v>16</v>
          </cell>
        </row>
        <row r="257">
          <cell r="A257" t="str">
            <v>Пельмени Бигбули с мясом ТМ Горячая штучка БУЛЬМЕНИ ТС Бигбули ГШ  флоу-пак сфера 0,7.   Поком</v>
          </cell>
          <cell r="E257">
            <v>40</v>
          </cell>
        </row>
        <row r="258">
          <cell r="A258" t="str">
            <v>Пельмени Бигбули с мясом, Горячая штучка 0,9кг  ПОКОМ</v>
          </cell>
          <cell r="E258">
            <v>138</v>
          </cell>
        </row>
        <row r="259">
          <cell r="A259" t="str">
            <v>Пельмени Бигбули со слив.маслом 0,9 кг   Поком</v>
          </cell>
          <cell r="E259">
            <v>264</v>
          </cell>
        </row>
        <row r="260">
          <cell r="A260" t="str">
            <v>Пельмени Бигбули со сливочным маслом  ТС Бигбули ГШ#МЕГАМАСЛИЩЕ флоу-пак сфера 0,7.  Поком</v>
          </cell>
          <cell r="E260">
            <v>33</v>
          </cell>
        </row>
        <row r="261">
          <cell r="A261" t="str">
            <v>Пельмени Бигбули со сливочным маслом ТМ Горячая штучка  флоу-пак сфера 0,4.  Поком</v>
          </cell>
          <cell r="E261">
            <v>63</v>
          </cell>
        </row>
        <row r="262">
          <cell r="A262" t="str">
            <v>Пельмени Бульмени с говядиной и свининой Горячая шт. 0,9 кг  ПОКОМ</v>
          </cell>
          <cell r="E262">
            <v>1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E263">
            <v>455</v>
          </cell>
        </row>
        <row r="264">
          <cell r="A264" t="str">
            <v>Пельмени Бульмени с говядиной и свининой ТМ Горячая штучка  флоу-пак сфера 0,4 кг  Поком</v>
          </cell>
          <cell r="E264">
            <v>159</v>
          </cell>
        </row>
        <row r="265">
          <cell r="A265" t="str">
            <v>Пельмени Бульмени с говядиной и свининой ТМ Горячая штучка БУЛЬМЕНИ  флоу-пак сфера 0,7 кг.  Поком</v>
          </cell>
          <cell r="E265">
            <v>185</v>
          </cell>
        </row>
        <row r="266">
          <cell r="A266" t="str">
            <v>Пельмени Бульмени со сливочным маслом ТМ Горячая штучка  флоу-пак сфера 0,4 кг .  Поком</v>
          </cell>
          <cell r="E266">
            <v>75</v>
          </cell>
        </row>
        <row r="267">
          <cell r="A267" t="str">
            <v>Пельмени Бульмени со сливочным маслом ТМ Горячая штучка флоу-пак сфера 0,7 кг .  Поком</v>
          </cell>
          <cell r="E267">
            <v>249</v>
          </cell>
        </row>
        <row r="268">
          <cell r="A268" t="str">
            <v>Пельмени Медвежьи ушки с фермерскими сливками ТМ Стародв флоу-пак классическая форма 0,7 кг.  Поком</v>
          </cell>
          <cell r="E268">
            <v>59</v>
          </cell>
        </row>
        <row r="269">
          <cell r="A269" t="str">
            <v>Пельмени Медвежьи ушки с фермерской свининой и говядиной Большие флоу-пак класс 0,7 кг  Поком</v>
          </cell>
          <cell r="E269">
            <v>30</v>
          </cell>
        </row>
        <row r="270">
          <cell r="A270" t="str">
            <v>Пельмени Медвежьи ушки с фермерской свининой и говядиной Малые флоу-пак классическая 0,7 кг  Поком</v>
          </cell>
          <cell r="E270">
            <v>30</v>
          </cell>
        </row>
        <row r="271">
          <cell r="A271" t="str">
            <v>Пельмени Мясорубские ТМ Стародворье фоу-пак равиоли 0,7 кг.  Поком</v>
          </cell>
          <cell r="E271">
            <v>79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E272">
            <v>59</v>
          </cell>
        </row>
        <row r="273">
          <cell r="A273" t="str">
            <v>Пельмени Отборные с говядиной 0,9 кг НОВА ТМ Стародворье ТС Медвежье ушко  ПОКОМ</v>
          </cell>
          <cell r="E273">
            <v>98</v>
          </cell>
        </row>
        <row r="274">
          <cell r="A274" t="str">
            <v>Пельмени С говядиной и свининой, ВЕС, ТМ Славница сфера пуговки  ПОКОМ</v>
          </cell>
          <cell r="E274">
            <v>190</v>
          </cell>
        </row>
        <row r="275">
          <cell r="A275" t="str">
            <v>Пельмени Супермени с мясом, Горячая штучка 0,2кг    ПОКОМ</v>
          </cell>
          <cell r="E275">
            <v>45</v>
          </cell>
        </row>
        <row r="276">
          <cell r="A276" t="str">
            <v>Пельмени Супермени со сливочным маслом Супермени 0,2 Сфера Горячая штучка  Поком</v>
          </cell>
          <cell r="E276">
            <v>57</v>
          </cell>
        </row>
        <row r="277">
          <cell r="A277" t="str">
            <v>Хот-догстер ТМ Горячая штучка ТС Хот-Догстер флоу-пак 0,09 кг.  Поком</v>
          </cell>
          <cell r="E277">
            <v>308</v>
          </cell>
        </row>
        <row r="278">
          <cell r="A278" t="str">
            <v>Хотстеры ТМ Горячая штучка ТС Хотстеры 0,25 кг зам  ПОКОМ</v>
          </cell>
          <cell r="E278">
            <v>715</v>
          </cell>
        </row>
        <row r="279">
          <cell r="A279" t="str">
            <v>Хрустипай с ветчиной и сыром 0,07кг ТМ Горячая штучка  ПОКОМ</v>
          </cell>
          <cell r="E279">
            <v>64</v>
          </cell>
        </row>
        <row r="280">
          <cell r="A280" t="str">
            <v>Хрустящие крылышки острые к пиву ТМ Горячая штучка 0,3кг зам  ПОКОМ</v>
          </cell>
          <cell r="E280">
            <v>384</v>
          </cell>
        </row>
        <row r="281">
          <cell r="A281" t="str">
            <v>Хрустящие крылышки ТМ Горячая штучка 0,3 кг зам  ПОКОМ</v>
          </cell>
          <cell r="E281">
            <v>323</v>
          </cell>
        </row>
        <row r="282">
          <cell r="A282" t="str">
            <v>Чебупай сочное яблоко ТМ Горячая штучка ТС Чебупай 0,2 кг УВС.  зам  ПОКОМ</v>
          </cell>
          <cell r="E282">
            <v>1</v>
          </cell>
        </row>
        <row r="283">
          <cell r="A283" t="str">
            <v>Чебупай спелая вишня ТМ Горячая штучка ТС Чебупай 0,2 кг УВС. зам  ПОКОМ</v>
          </cell>
          <cell r="E283">
            <v>1</v>
          </cell>
        </row>
        <row r="284">
          <cell r="A284" t="str">
            <v>Чебупели Курочка гриль Базовый ассортимент Фикс.вес 0,3 Пакет Горячая штучка  Поком</v>
          </cell>
          <cell r="E284">
            <v>129</v>
          </cell>
        </row>
        <row r="285">
          <cell r="A285" t="str">
            <v>Чебупели с мясом Базовый ассортимент Фикс.вес 0,48 Лоток Горячая штучка ХХЛ  Поком</v>
          </cell>
          <cell r="E285">
            <v>121</v>
          </cell>
        </row>
        <row r="286">
          <cell r="A286" t="str">
            <v>Чебупицца курочка по-итальянски Горячая штучка 0,25 кг зам  ПОКОМ</v>
          </cell>
          <cell r="E286">
            <v>1193</v>
          </cell>
        </row>
        <row r="287">
          <cell r="A287" t="str">
            <v>Чебупицца Пепперони ТМ Горячая штучка ТС Чебупицца 0.25кг зам  ПОКОМ</v>
          </cell>
          <cell r="E287">
            <v>1091</v>
          </cell>
        </row>
        <row r="288">
          <cell r="A288" t="str">
            <v>Чебуречище горячая штучка 0,14кг Поком</v>
          </cell>
          <cell r="E288">
            <v>724</v>
          </cell>
        </row>
        <row r="289">
          <cell r="A289" t="str">
            <v>Ресурс Волга МК</v>
          </cell>
          <cell r="E289">
            <v>237</v>
          </cell>
        </row>
        <row r="290">
          <cell r="A290" t="str">
            <v>15002 Ароматная вар ТМ РОС(Ресурс Волга)  МК</v>
          </cell>
          <cell r="E290">
            <v>13.5</v>
          </cell>
        </row>
        <row r="291">
          <cell r="A291" t="str">
            <v>15003 Ароматная со шпиком вар ТМ РСН(Ресурс Волга)  МК</v>
          </cell>
          <cell r="E291">
            <v>1</v>
          </cell>
        </row>
        <row r="292">
          <cell r="A292" t="str">
            <v>15007 Пражская с/к 0,2кг ТМ ДД(Ресурс Волга)  МК</v>
          </cell>
          <cell r="E292">
            <v>17</v>
          </cell>
        </row>
        <row r="293">
          <cell r="A293" t="str">
            <v>15008 Премьера с/к 0,2кг ТМ ДД(Ресурс Волга)  МК</v>
          </cell>
          <cell r="E293">
            <v>30</v>
          </cell>
        </row>
        <row r="294">
          <cell r="A294" t="str">
            <v>15010 С брусникой с/к 0,2кг ТМ ДД(Ресурс Волга)  МК</v>
          </cell>
          <cell r="E294">
            <v>9</v>
          </cell>
        </row>
        <row r="295">
          <cell r="A295" t="str">
            <v>15011 Свиная Элитная с/к в/у 0,25кг ТМ ДД (Ресурс Волга)  МК</v>
          </cell>
          <cell r="E295">
            <v>14</v>
          </cell>
        </row>
        <row r="296">
          <cell r="A296" t="str">
            <v>15013 Сервелат Охотничий 0,3кг 1+1 ДД Акция(Ресурс Волга)  МК</v>
          </cell>
          <cell r="E296">
            <v>30</v>
          </cell>
        </row>
        <row r="297">
          <cell r="A297" t="str">
            <v>15015 Сосиски с сыром вес/1кгТМ ДД Москва(Ресурс Волга)  МК</v>
          </cell>
          <cell r="E297">
            <v>29</v>
          </cell>
        </row>
        <row r="298">
          <cell r="A298" t="str">
            <v>15016 Шпикачки Деревенские ТМ ДД (Ресурс Волга)  МК</v>
          </cell>
          <cell r="E298">
            <v>7</v>
          </cell>
        </row>
        <row r="299">
          <cell r="A299" t="str">
            <v>15020 Колбаса варен "Со сливками" вес(Рес Волга)  МК</v>
          </cell>
          <cell r="E299">
            <v>12.5</v>
          </cell>
        </row>
        <row r="300">
          <cell r="A300" t="str">
            <v>15021 Молочная вареная колбаса шт 0,6 кг ТМ ДД Коллекция (кольцо)  МК</v>
          </cell>
          <cell r="E300">
            <v>7</v>
          </cell>
        </row>
        <row r="301">
          <cell r="A301" t="str">
            <v>15022 Сардельки Нежные ТМ ДД(Ресурс Волга)  МК</v>
          </cell>
          <cell r="E301">
            <v>10</v>
          </cell>
        </row>
        <row r="302">
          <cell r="A302" t="str">
            <v>15023 Сардельки с говядиной н/о ТМ ДД(Ресурс Волга)  МК</v>
          </cell>
          <cell r="E302">
            <v>11</v>
          </cell>
        </row>
        <row r="303">
          <cell r="A303" t="str">
            <v>15024 Сосиски Венские шт 0,31 кг ТМ ДД Коллекция (жесткий лоток)  МК</v>
          </cell>
          <cell r="E303">
            <v>16</v>
          </cell>
        </row>
        <row r="304">
          <cell r="A304" t="str">
            <v>15025 Колбаски с/к сухие "Техас гриль" 70г "Smachos" (рес  МК</v>
          </cell>
          <cell r="E304">
            <v>15</v>
          </cell>
        </row>
        <row r="305">
          <cell r="A305" t="str">
            <v>15028 Мини-колбаски Васаби 45г с/к ТМ Смачос  МК</v>
          </cell>
          <cell r="E305">
            <v>15</v>
          </cell>
        </row>
        <row r="306">
          <cell r="A306" t="str">
            <v>Рублевский ТД</v>
          </cell>
          <cell r="E306">
            <v>157.4</v>
          </cell>
        </row>
        <row r="307">
          <cell r="A307" t="str">
            <v>Рублевский ТД КГ</v>
          </cell>
          <cell r="E307">
            <v>4.4000000000000004</v>
          </cell>
        </row>
        <row r="308">
          <cell r="A308" t="str">
            <v>15828 Колбаса сырокопченая полусухая "Дуэтто"  Рублевский</v>
          </cell>
          <cell r="E308">
            <v>2.9</v>
          </cell>
        </row>
        <row r="309">
          <cell r="A309" t="str">
            <v>15842  Колбаса сырокопченая полусухая 'Рублевская"  Рублевский</v>
          </cell>
          <cell r="E309">
            <v>1</v>
          </cell>
        </row>
        <row r="310">
          <cell r="A310" t="str">
            <v>15844 Колбаса сырокопченая полусухая "Миланская"  Рублевский</v>
          </cell>
          <cell r="E310">
            <v>0.5</v>
          </cell>
        </row>
        <row r="311">
          <cell r="A311" t="str">
            <v>Рублевский ТД ШТ</v>
          </cell>
          <cell r="E311">
            <v>153</v>
          </cell>
        </row>
        <row r="312">
          <cell r="A312" t="str">
            <v>14086 Колбаса Балыковая в/к, порц., в/у, фикс, вес 400гр. (срез) (ТМ Рублевский)</v>
          </cell>
          <cell r="E312">
            <v>9</v>
          </cell>
        </row>
        <row r="313">
          <cell r="A313" t="str">
            <v>14387 Студень "Рублевский" классический 0,380кг  Рублевский</v>
          </cell>
          <cell r="E313">
            <v>12</v>
          </cell>
        </row>
        <row r="314">
          <cell r="A314" t="str">
            <v>15513 Грудинка Рублевская Мясной продукт из свинины варено-копченый  Рублевский</v>
          </cell>
          <cell r="E314">
            <v>1</v>
          </cell>
        </row>
        <row r="315">
          <cell r="A315" t="str">
            <v>15674 Колбаса сырокопченая полусухая "Лионская" 270г  Рублевский</v>
          </cell>
          <cell r="E315">
            <v>10</v>
          </cell>
        </row>
        <row r="316">
          <cell r="A316" t="str">
            <v>15675 Колбаса сырокопченая полусухая "Рублевская" 270г  Рублевский</v>
          </cell>
          <cell r="E316">
            <v>10</v>
          </cell>
        </row>
        <row r="317">
          <cell r="A317" t="str">
            <v>15676 Колбаса сырокопченая полусухая "Испанская" 270г  Рублевский</v>
          </cell>
          <cell r="E317">
            <v>6</v>
          </cell>
        </row>
        <row r="318">
          <cell r="A318" t="str">
            <v>15677 Колбаса сырокопченая полусухая "Миланская" 270г  Рублевский</v>
          </cell>
          <cell r="E318">
            <v>1</v>
          </cell>
        </row>
        <row r="319">
          <cell r="A319" t="str">
            <v>15760 Паштет "Французский" с уткой, запеченный, охлажденный 0,175 кг  Рублевский</v>
          </cell>
          <cell r="E319">
            <v>6</v>
          </cell>
        </row>
        <row r="320">
          <cell r="A320" t="str">
            <v>15826 Колбаса варено-копченая "Баварская" охлажденная 300гр  Рублевский</v>
          </cell>
          <cell r="E320">
            <v>5</v>
          </cell>
        </row>
        <row r="321">
          <cell r="A321" t="str">
            <v>15829  Бекон охлажденный 0,150 гр  Рублевский</v>
          </cell>
          <cell r="E321">
            <v>2</v>
          </cell>
        </row>
        <row r="322">
          <cell r="A322" t="str">
            <v>15830 Бекон -Рублевский 0,150 гр  Рублевский</v>
          </cell>
          <cell r="E322">
            <v>5</v>
          </cell>
        </row>
        <row r="323">
          <cell r="A323" t="str">
            <v>15861 Продукт из шпика соленый "Сало Белорусское" охлажденное  Рублевский</v>
          </cell>
          <cell r="E323">
            <v>3</v>
          </cell>
        </row>
        <row r="324">
          <cell r="A324" t="str">
            <v>16961  Колбаса "Брауншвейгская полусухая"  0,200 гр  Рублевский</v>
          </cell>
          <cell r="E324">
            <v>4</v>
          </cell>
        </row>
        <row r="325">
          <cell r="A325" t="str">
            <v>17040  Паштет "Риет трюфельный" 175 г   Рублевский</v>
          </cell>
          <cell r="E325">
            <v>8</v>
          </cell>
        </row>
        <row r="326">
          <cell r="A326" t="str">
            <v>17048  Колбаса полусухая категории Б "Салями Лучеза", охлажденная. 350гр  Рублевский</v>
          </cell>
          <cell r="E326">
            <v>5</v>
          </cell>
        </row>
        <row r="327">
          <cell r="A327" t="str">
            <v>17082 Колбаса "Парадная" 0,270 гр  Рублевский</v>
          </cell>
          <cell r="E327">
            <v>1</v>
          </cell>
        </row>
        <row r="328">
          <cell r="A328" t="str">
            <v>17184 Зельц «Стольный» 0,400гр  Рублевский</v>
          </cell>
          <cell r="E328">
            <v>15</v>
          </cell>
        </row>
        <row r="329">
          <cell r="A329" t="str">
            <v>17275  Намазка мясная Рублевская 0,150 гр  Рублевский</v>
          </cell>
          <cell r="E329">
            <v>15</v>
          </cell>
        </row>
        <row r="330">
          <cell r="A330" t="str">
            <v>17276 Намазка мясная с грибами 0,150 гр  Рублевский</v>
          </cell>
          <cell r="E330">
            <v>12</v>
          </cell>
        </row>
        <row r="331">
          <cell r="A331" t="str">
            <v>17277  Намазка мясная с томатами  0,150 гр Рублевский</v>
          </cell>
          <cell r="E331">
            <v>8</v>
          </cell>
        </row>
        <row r="332">
          <cell r="A332" t="str">
            <v>17279 Намазка мясная по-белорусски. 0,150 гр  Рублевкий</v>
          </cell>
          <cell r="E332">
            <v>12</v>
          </cell>
        </row>
        <row r="333">
          <cell r="A333" t="str">
            <v>17438 Мясной продукт из свинины  «Шейка». Сорра di рагсо. 0,070 гр Рублевский</v>
          </cell>
          <cell r="E333">
            <v>3</v>
          </cell>
        </row>
        <row r="334">
          <cell r="A334" t="str">
            <v>Рузком</v>
          </cell>
          <cell r="E334">
            <v>98.75</v>
          </cell>
        </row>
        <row r="335">
          <cell r="A335" t="str">
            <v>Рузком (Кг)</v>
          </cell>
          <cell r="E335">
            <v>72.75</v>
          </cell>
        </row>
        <row r="336">
          <cell r="A336" t="str">
            <v>Колбаса вареная Особая  Рузком</v>
          </cell>
          <cell r="E336">
            <v>11.8</v>
          </cell>
        </row>
        <row r="337">
          <cell r="A337" t="str">
            <v>Колбаса вареная Особая со шпиком  Рузком</v>
          </cell>
          <cell r="E337">
            <v>16</v>
          </cell>
        </row>
        <row r="338">
          <cell r="A338" t="str">
            <v>Колбаса Кавказская п/к в/у  Рузком</v>
          </cell>
          <cell r="E338">
            <v>4.95</v>
          </cell>
        </row>
        <row r="339">
          <cell r="A339" t="str">
            <v>Сардельки Мусульманские (в газе)  Рузком</v>
          </cell>
          <cell r="E339">
            <v>14</v>
          </cell>
        </row>
        <row r="340">
          <cell r="A340" t="str">
            <v>Сосиски Мусульманские (в газе)  Рузком</v>
          </cell>
          <cell r="E340">
            <v>26</v>
          </cell>
        </row>
        <row r="341">
          <cell r="A341" t="str">
            <v>Рузком (Шт)</v>
          </cell>
          <cell r="E341">
            <v>26</v>
          </cell>
        </row>
        <row r="342">
          <cell r="A342" t="str">
            <v>Колбаса вареная С Телятиной (полукольцо) 0,800 Рузком</v>
          </cell>
          <cell r="E342">
            <v>6</v>
          </cell>
        </row>
        <row r="343">
          <cell r="A343" t="str">
            <v>Колбаса вареная С Телятиной 0,800  Рузком</v>
          </cell>
          <cell r="E343">
            <v>15</v>
          </cell>
        </row>
        <row r="344">
          <cell r="A344" t="str">
            <v>Колбаса Чеченская п/к 600 г  Рузком</v>
          </cell>
          <cell r="E344">
            <v>2</v>
          </cell>
        </row>
        <row r="345">
          <cell r="A345" t="str">
            <v>Ушки свиные в/к в/у 0,100  Рузком</v>
          </cell>
          <cell r="E345">
            <v>3</v>
          </cell>
        </row>
        <row r="346">
          <cell r="A346" t="str">
            <v>Рузком консервы (Шт)</v>
          </cell>
          <cell r="E346">
            <v>171</v>
          </cell>
        </row>
        <row r="347">
          <cell r="A347" t="str">
            <v>Ветчина из свинины 0,325 с/к  Рузком</v>
          </cell>
          <cell r="E347">
            <v>7</v>
          </cell>
        </row>
        <row r="348">
          <cell r="A348" t="str">
            <v>Паштет Печеночный "Гусь" 0,180 с/к  Рузком</v>
          </cell>
          <cell r="E348">
            <v>12</v>
          </cell>
        </row>
        <row r="349">
          <cell r="A349" t="str">
            <v>Паштет печеночный "Гусь" ГОСТ стекло 0,200  Рузком</v>
          </cell>
          <cell r="E349">
            <v>16</v>
          </cell>
        </row>
        <row r="350">
          <cell r="A350" t="str">
            <v>Паштет печеночный "Гусь" ламистер 0,100  Рузком</v>
          </cell>
          <cell r="E350">
            <v>15</v>
          </cell>
        </row>
        <row r="351">
          <cell r="A351" t="str">
            <v>Паштет Печеночный "Индейка" 0,180 с/к  Рузком</v>
          </cell>
          <cell r="E351">
            <v>22</v>
          </cell>
        </row>
        <row r="352">
          <cell r="A352" t="str">
            <v>Паштет печеночный "Индейка" ГОСТ стекло 0,200  Рузком</v>
          </cell>
          <cell r="E352">
            <v>17</v>
          </cell>
        </row>
        <row r="353">
          <cell r="A353" t="str">
            <v>Паштет печеночный "Индейка" ламистер 0,100  Рузком</v>
          </cell>
          <cell r="E353">
            <v>16</v>
          </cell>
        </row>
        <row r="354">
          <cell r="A354" t="str">
            <v>Паштет Печеночный "Курица" 0,180 с/к  Рузком</v>
          </cell>
          <cell r="E354">
            <v>12</v>
          </cell>
        </row>
        <row r="355">
          <cell r="A355" t="str">
            <v>Паштет печеночный "Курица" ГОСТ стекло 0,200  Рузком</v>
          </cell>
          <cell r="E355">
            <v>17</v>
          </cell>
        </row>
        <row r="356">
          <cell r="A356" t="str">
            <v>Паштет печеночный "Курица" ламистер 0,100  Рузком</v>
          </cell>
          <cell r="E356">
            <v>14</v>
          </cell>
        </row>
        <row r="357">
          <cell r="A357" t="str">
            <v>Паштет печеночный "Утка" ГОСТ стекло 0,200  Рузком</v>
          </cell>
          <cell r="E357">
            <v>11</v>
          </cell>
        </row>
        <row r="358">
          <cell r="A358" t="str">
            <v>Свинина рубленая 0,325 с/к  Рузком</v>
          </cell>
          <cell r="E358">
            <v>12</v>
          </cell>
        </row>
        <row r="359">
          <cell r="A359" t="str">
            <v>Рузком МК (12000)</v>
          </cell>
          <cell r="E359">
            <v>17</v>
          </cell>
        </row>
        <row r="360">
          <cell r="A360" t="str">
            <v>Рузком консервы МК (12000)</v>
          </cell>
          <cell r="E360">
            <v>17</v>
          </cell>
        </row>
        <row r="361">
          <cell r="A361" t="str">
            <v>12031 Паштет Печеночный "Гусь" 100 гр ламистер (Рузком)  МК</v>
          </cell>
          <cell r="E361">
            <v>6</v>
          </cell>
        </row>
        <row r="362">
          <cell r="A362" t="str">
            <v>12033 Паштет Печеночный "Курица" 100 гр ламистер (Рузком)  МК</v>
          </cell>
          <cell r="E362">
            <v>3</v>
          </cell>
        </row>
        <row r="363">
          <cell r="A363" t="str">
            <v>12034 Паштет Печеночный "Индейка" 100 гр ламистер (Рузком)  МК</v>
          </cell>
          <cell r="E363">
            <v>3</v>
          </cell>
        </row>
        <row r="364">
          <cell r="A364" t="str">
            <v>12037 Паштет печен "Утка" ГОСТ 0,2 стекло (Рузком)  МК</v>
          </cell>
          <cell r="E364">
            <v>5</v>
          </cell>
        </row>
        <row r="365">
          <cell r="A365" t="str">
            <v>Сибирская Продовольственная Компания</v>
          </cell>
          <cell r="E365">
            <v>184.435</v>
          </cell>
        </row>
        <row r="366">
          <cell r="A366" t="str">
            <v>СибПродКомп (ВЕС)</v>
          </cell>
          <cell r="E366">
            <v>82.7</v>
          </cell>
        </row>
        <row r="367">
          <cell r="A367" t="str">
            <v>Докторская вареная термоус.пак. "Высокий вкус"  СПК</v>
          </cell>
          <cell r="E367">
            <v>8</v>
          </cell>
        </row>
        <row r="368">
          <cell r="A368" t="str">
            <v>Мусульманская вареная "Просто выгодно"  СПК</v>
          </cell>
          <cell r="E368">
            <v>11</v>
          </cell>
        </row>
        <row r="369">
          <cell r="A369" t="str">
            <v>Оригинальная с перцем с/к  СПК</v>
          </cell>
          <cell r="E369">
            <v>20.7</v>
          </cell>
        </row>
        <row r="370">
          <cell r="A370" t="str">
            <v>Сардельки "Докторские" (черева) ( в ср.защ.атм.) 1.0 кг. "Высокий вкус"  СПК</v>
          </cell>
          <cell r="E370">
            <v>20</v>
          </cell>
        </row>
        <row r="371">
          <cell r="A371" t="str">
            <v>Сардельки из свинины (черева) (в ср.защ.атм) "Высокий вкус"  СПК</v>
          </cell>
          <cell r="E371">
            <v>1</v>
          </cell>
        </row>
        <row r="372">
          <cell r="A372" t="str">
            <v>Сардельки с говядиной (черева) (в ср.защ.атм.) "Высокий вкус"  СПК</v>
          </cell>
          <cell r="E372">
            <v>12</v>
          </cell>
        </row>
        <row r="373">
          <cell r="A373" t="str">
            <v>Сосиски Мусульманские "Просто выгодно" (в ср.защ.атм.)  СПК</v>
          </cell>
          <cell r="E373">
            <v>10</v>
          </cell>
        </row>
        <row r="374">
          <cell r="A374" t="str">
            <v>СибПродКомп (ШТ)</v>
          </cell>
          <cell r="E374">
            <v>101.735</v>
          </cell>
        </row>
        <row r="375">
          <cell r="A375" t="str">
            <v>Балык свиной с/к "Эликатессе" 0,10 кг.шт. нарезка (лоток с ср.защ.атм.)  СПК</v>
          </cell>
          <cell r="E375">
            <v>18</v>
          </cell>
        </row>
        <row r="376">
          <cell r="A376" t="str">
            <v>Гуцульская с/к "КолбасГрад" 160 гр.шт. термоус.пак  СПК</v>
          </cell>
          <cell r="E376">
            <v>6</v>
          </cell>
        </row>
        <row r="377">
          <cell r="A377" t="str">
            <v>Ричеза с/к 230 гр.шт.  СПК</v>
          </cell>
          <cell r="E377">
            <v>23</v>
          </cell>
        </row>
        <row r="378">
          <cell r="A378" t="str">
            <v>Сальчетти с/к 230 гр.шт.  СПК</v>
          </cell>
          <cell r="E378">
            <v>28</v>
          </cell>
        </row>
        <row r="379">
          <cell r="A379" t="str">
            <v>Салями с перчиком с/к "КолбасГрад" 160 гр.шт. термоус.пак  СПК</v>
          </cell>
          <cell r="E379">
            <v>6</v>
          </cell>
        </row>
        <row r="380">
          <cell r="A380" t="str">
            <v>Фестивальная пора с/к 0,235 гр.шт.  СПК</v>
          </cell>
          <cell r="E380">
            <v>20.734999999999999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236  Колбаса Рубленая ЗАПЕЧ. Дугушка ТМ Стародворье, вектор, в/к    ПОКОМ</v>
          </cell>
          <cell r="B1" t="str">
            <v>ТМА февраль</v>
          </cell>
        </row>
        <row r="2">
          <cell r="A2" t="str">
            <v xml:space="preserve"> 239  Колбаса Салями запеч Дугушка, оболочка вектор, ВЕС, ТМ Стародворье  ПОКОМ</v>
          </cell>
          <cell r="B2" t="str">
            <v>ТМА февраль</v>
          </cell>
        </row>
        <row r="3">
          <cell r="A3" t="str">
            <v xml:space="preserve"> 452  Колбаса Со шпиком ВЕС большой батон ТМ Особый рецепт  ПОКОМ</v>
          </cell>
          <cell r="B3" t="str">
            <v>ТМА февраль</v>
          </cell>
        </row>
        <row r="4">
          <cell r="A4" t="str">
            <v xml:space="preserve"> 456  Колбаса Филейная ТМ Особый рецепт ВЕС большой батон  ПОКОМ</v>
          </cell>
          <cell r="B4" t="str">
            <v>ТМА февраль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201  Ветчина Нежная ТМ Особый рецепт, (2,5кг), ПОКОМ</v>
          </cell>
          <cell r="B1" t="str">
            <v>ТМА январь</v>
          </cell>
        </row>
        <row r="2">
          <cell r="A2" t="str">
            <v xml:space="preserve"> 242  Колбаса Сервелат ЗАПЕЧ.Дугушка ТМ Стародворье, вектор, в/к     ПОКОМ</v>
          </cell>
          <cell r="B2" t="str">
            <v>ТМА январь</v>
          </cell>
        </row>
        <row r="3">
          <cell r="A3" t="str">
            <v xml:space="preserve"> 307  Колбаса Сервелат Мясорубский с мелкорубленным окороком 0,35 кг срез ТМ Стародворье   Поком</v>
          </cell>
          <cell r="B3" t="str">
            <v>ТМА январь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 t="str">
            <v>ТМА январь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7109375" customWidth="1"/>
    <col min="10" max="11" width="7" customWidth="1"/>
    <col min="12" max="13" width="1" customWidth="1"/>
    <col min="14" max="19" width="7" customWidth="1"/>
    <col min="20" max="20" width="21" customWidth="1"/>
    <col min="21" max="22" width="5" customWidth="1"/>
    <col min="23" max="32" width="6" customWidth="1"/>
    <col min="33" max="33" width="24.14062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160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40546.972999999998</v>
      </c>
      <c r="F5" s="4">
        <f>SUM(F6:F499)</f>
        <v>42937.241000000002</v>
      </c>
      <c r="G5" s="7"/>
      <c r="H5" s="1"/>
      <c r="I5" s="1"/>
      <c r="J5" s="4">
        <f t="shared" ref="J5:S5" si="0">SUM(J6:J499)</f>
        <v>41153.100000000006</v>
      </c>
      <c r="K5" s="4">
        <f t="shared" si="0"/>
        <v>-606.12699999999984</v>
      </c>
      <c r="L5" s="4">
        <f t="shared" si="0"/>
        <v>0</v>
      </c>
      <c r="M5" s="4">
        <f t="shared" si="0"/>
        <v>0</v>
      </c>
      <c r="N5" s="4">
        <f t="shared" si="0"/>
        <v>13468.159260000002</v>
      </c>
      <c r="O5" s="4">
        <f t="shared" si="0"/>
        <v>4500</v>
      </c>
      <c r="P5" s="4">
        <f t="shared" si="0"/>
        <v>8109.3946000000005</v>
      </c>
      <c r="Q5" s="4">
        <f t="shared" si="0"/>
        <v>22287.262239999996</v>
      </c>
      <c r="R5" s="4">
        <f t="shared" si="0"/>
        <v>19754.115519999999</v>
      </c>
      <c r="S5" s="4">
        <f t="shared" si="0"/>
        <v>2780</v>
      </c>
      <c r="T5" s="1"/>
      <c r="U5" s="1"/>
      <c r="V5" s="1"/>
      <c r="W5" s="4">
        <f t="shared" ref="W5:AF5" si="1">SUM(W6:W499)</f>
        <v>7603.6951999999956</v>
      </c>
      <c r="X5" s="4">
        <f t="shared" si="1"/>
        <v>7148.3651999999993</v>
      </c>
      <c r="Y5" s="4">
        <f t="shared" si="1"/>
        <v>7757.9563999999982</v>
      </c>
      <c r="Z5" s="4">
        <f t="shared" si="1"/>
        <v>7514.7809999999999</v>
      </c>
      <c r="AA5" s="4">
        <f t="shared" si="1"/>
        <v>7808.4476666666642</v>
      </c>
      <c r="AB5" s="4">
        <f t="shared" si="1"/>
        <v>9569.1425999999992</v>
      </c>
      <c r="AC5" s="4">
        <f t="shared" si="1"/>
        <v>8836.217200000001</v>
      </c>
      <c r="AD5" s="4">
        <f t="shared" si="1"/>
        <v>7738.4731999999976</v>
      </c>
      <c r="AE5" s="4">
        <f t="shared" si="1"/>
        <v>7917.7576000000035</v>
      </c>
      <c r="AF5" s="4">
        <f t="shared" si="1"/>
        <v>7532.4587999999985</v>
      </c>
      <c r="AG5" s="1"/>
      <c r="AH5" s="4">
        <f>SUM(AH6:AH499)</f>
        <v>13954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1373.7539999999999</v>
      </c>
      <c r="D6" s="1">
        <v>525.04300000000001</v>
      </c>
      <c r="E6" s="1">
        <v>1160.854</v>
      </c>
      <c r="F6" s="1">
        <v>585.47199999999998</v>
      </c>
      <c r="G6" s="7">
        <v>1</v>
      </c>
      <c r="H6" s="1">
        <v>50</v>
      </c>
      <c r="I6" s="1" t="s">
        <v>37</v>
      </c>
      <c r="J6" s="1">
        <f>VLOOKUP(A6,[1]TDSheet!$A:$E,5,0)</f>
        <v>1121.05</v>
      </c>
      <c r="K6" s="1">
        <f t="shared" ref="K6:K37" si="2">E6-J6</f>
        <v>39.804000000000087</v>
      </c>
      <c r="L6" s="1"/>
      <c r="M6" s="1"/>
      <c r="N6" s="1">
        <v>992.79303999999979</v>
      </c>
      <c r="O6" s="1"/>
      <c r="P6" s="1">
        <f>E6/5</f>
        <v>232.17080000000001</v>
      </c>
      <c r="Q6" s="5">
        <f>10*P6-O6-N6-F6</f>
        <v>743.44296000000031</v>
      </c>
      <c r="R6" s="5">
        <v>700</v>
      </c>
      <c r="S6" s="5"/>
      <c r="T6" s="1"/>
      <c r="U6" s="1">
        <f>(F6+N6+O6+R6)/P6</f>
        <v>9.8128836184395265</v>
      </c>
      <c r="V6" s="1">
        <f>(F6+N6+O6)/P6</f>
        <v>6.7978619188976381</v>
      </c>
      <c r="W6" s="1">
        <v>196.48599999999999</v>
      </c>
      <c r="X6" s="1">
        <v>182.2176</v>
      </c>
      <c r="Y6" s="1">
        <v>205.88740000000001</v>
      </c>
      <c r="Z6" s="1">
        <v>315.78449999999998</v>
      </c>
      <c r="AA6" s="1">
        <v>335.167666666667</v>
      </c>
      <c r="AB6" s="1">
        <v>450.23379999999997</v>
      </c>
      <c r="AC6" s="1">
        <v>386.90039999999999</v>
      </c>
      <c r="AD6" s="1">
        <v>273.70839999999998</v>
      </c>
      <c r="AE6" s="1">
        <v>294.22519999999997</v>
      </c>
      <c r="AF6" s="1">
        <v>277.60140000000001</v>
      </c>
      <c r="AG6" s="1"/>
      <c r="AH6" s="1">
        <f>ROUND(R6*G6,0)</f>
        <v>700</v>
      </c>
      <c r="AI6" s="1" t="str">
        <f>IFERROR(VLOOKUP(A6,[2]Лист1!$A:$B,2,0),"")</f>
        <v/>
      </c>
      <c r="AJ6" s="1" t="str">
        <f>IFERROR(VLOOKUP(A6,[3]Лист1!$A:$B,2,0),"")</f>
        <v/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539.23599999999999</v>
      </c>
      <c r="D7" s="1">
        <v>168.44300000000001</v>
      </c>
      <c r="E7" s="1">
        <v>594.827</v>
      </c>
      <c r="F7" s="1">
        <v>72.373000000000005</v>
      </c>
      <c r="G7" s="7">
        <v>1</v>
      </c>
      <c r="H7" s="1">
        <v>45</v>
      </c>
      <c r="I7" s="1" t="s">
        <v>37</v>
      </c>
      <c r="J7" s="1">
        <f>VLOOKUP(A7,[1]TDSheet!$A:$E,5,0)</f>
        <v>561.98</v>
      </c>
      <c r="K7" s="1">
        <f t="shared" si="2"/>
        <v>32.84699999999998</v>
      </c>
      <c r="L7" s="1"/>
      <c r="M7" s="1"/>
      <c r="N7" s="1">
        <v>379.09699999999998</v>
      </c>
      <c r="O7" s="1"/>
      <c r="P7" s="1">
        <f t="shared" ref="P7:P69" si="3">E7/5</f>
        <v>118.9654</v>
      </c>
      <c r="Q7" s="5">
        <f t="shared" ref="Q7:Q47" si="4">10*P7-O7-N7-F7</f>
        <v>738.18399999999997</v>
      </c>
      <c r="R7" s="5">
        <v>700</v>
      </c>
      <c r="S7" s="5"/>
      <c r="T7" s="1"/>
      <c r="U7" s="1">
        <f t="shared" ref="U7:U70" si="5">(F7+N7+O7+R7)/P7</f>
        <v>9.6790327271626868</v>
      </c>
      <c r="V7" s="1">
        <f t="shared" ref="V7:V69" si="6">(F7+N7+O7)/P7</f>
        <v>3.7949689573607115</v>
      </c>
      <c r="W7" s="1">
        <v>81.380799999999994</v>
      </c>
      <c r="X7" s="1">
        <v>66.707599999999999</v>
      </c>
      <c r="Y7" s="1">
        <v>83.433399999999992</v>
      </c>
      <c r="Z7" s="1">
        <v>56.4405</v>
      </c>
      <c r="AA7" s="1">
        <v>48.689666666666703</v>
      </c>
      <c r="AB7" s="1">
        <v>83.058000000000007</v>
      </c>
      <c r="AC7" s="1">
        <v>76.811599999999999</v>
      </c>
      <c r="AD7" s="1">
        <v>58.107399999999998</v>
      </c>
      <c r="AE7" s="1">
        <v>63.260599999999997</v>
      </c>
      <c r="AF7" s="1">
        <v>73.6374</v>
      </c>
      <c r="AG7" s="1"/>
      <c r="AH7" s="1">
        <f t="shared" ref="AH7:AH70" si="7">ROUND(R7*G7,0)</f>
        <v>700</v>
      </c>
      <c r="AI7" s="1" t="str">
        <f>IFERROR(VLOOKUP(A7,[2]Лист1!$A:$B,2,0),"")</f>
        <v/>
      </c>
      <c r="AJ7" s="1" t="str">
        <f>IFERROR(VLOOKUP(A7,[3]Лист1!$A:$B,2,0),"")</f>
        <v/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251.09299999999999</v>
      </c>
      <c r="D8" s="1">
        <v>847.99099999999999</v>
      </c>
      <c r="E8" s="1">
        <v>245.227</v>
      </c>
      <c r="F8" s="1">
        <v>725.66399999999999</v>
      </c>
      <c r="G8" s="7">
        <v>1</v>
      </c>
      <c r="H8" s="1">
        <v>45</v>
      </c>
      <c r="I8" s="1" t="s">
        <v>37</v>
      </c>
      <c r="J8" s="1">
        <f>VLOOKUP(A8,[1]TDSheet!$A:$E,5,0)</f>
        <v>375.25</v>
      </c>
      <c r="K8" s="1">
        <f t="shared" si="2"/>
        <v>-130.023</v>
      </c>
      <c r="L8" s="1"/>
      <c r="M8" s="1"/>
      <c r="N8" s="1">
        <v>517.80899999999997</v>
      </c>
      <c r="O8" s="1"/>
      <c r="P8" s="1">
        <f t="shared" si="3"/>
        <v>49.045400000000001</v>
      </c>
      <c r="Q8" s="5"/>
      <c r="R8" s="5">
        <f t="shared" ref="R8:R69" si="8">Q8</f>
        <v>0</v>
      </c>
      <c r="S8" s="5"/>
      <c r="T8" s="1"/>
      <c r="U8" s="1">
        <f t="shared" si="5"/>
        <v>25.353509197600591</v>
      </c>
      <c r="V8" s="1">
        <f t="shared" si="6"/>
        <v>25.353509197600591</v>
      </c>
      <c r="W8" s="1">
        <v>123.4474</v>
      </c>
      <c r="X8" s="1">
        <v>121.57380000000001</v>
      </c>
      <c r="Y8" s="1">
        <v>50.900799999999997</v>
      </c>
      <c r="Z8" s="1">
        <v>88.115250000000003</v>
      </c>
      <c r="AA8" s="1">
        <v>115.435</v>
      </c>
      <c r="AB8" s="1">
        <v>95.656999999999996</v>
      </c>
      <c r="AC8" s="1">
        <v>81.264600000000002</v>
      </c>
      <c r="AD8" s="1">
        <v>78.577399999999997</v>
      </c>
      <c r="AE8" s="1">
        <v>88.350200000000001</v>
      </c>
      <c r="AF8" s="1">
        <v>79.618200000000002</v>
      </c>
      <c r="AG8" s="1"/>
      <c r="AH8" s="1">
        <f t="shared" si="7"/>
        <v>0</v>
      </c>
      <c r="AI8" s="1" t="str">
        <f>IFERROR(VLOOKUP(A8,[2]Лист1!$A:$B,2,0),"")</f>
        <v/>
      </c>
      <c r="AJ8" s="1" t="str">
        <f>IFERROR(VLOOKUP(A8,[3]Лист1!$A:$B,2,0),"")</f>
        <v/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498</v>
      </c>
      <c r="D9" s="1">
        <v>240</v>
      </c>
      <c r="E9" s="1">
        <v>361</v>
      </c>
      <c r="F9" s="1">
        <v>341</v>
      </c>
      <c r="G9" s="7">
        <v>0.45</v>
      </c>
      <c r="H9" s="1">
        <v>45</v>
      </c>
      <c r="I9" s="1" t="s">
        <v>37</v>
      </c>
      <c r="J9" s="1">
        <f>VLOOKUP(A9,[1]TDSheet!$A:$E,5,0)</f>
        <v>372</v>
      </c>
      <c r="K9" s="1">
        <f t="shared" si="2"/>
        <v>-11</v>
      </c>
      <c r="L9" s="1"/>
      <c r="M9" s="1"/>
      <c r="N9" s="1">
        <v>0</v>
      </c>
      <c r="O9" s="1"/>
      <c r="P9" s="1">
        <f t="shared" si="3"/>
        <v>72.2</v>
      </c>
      <c r="Q9" s="5">
        <f t="shared" si="4"/>
        <v>381</v>
      </c>
      <c r="R9" s="5">
        <f t="shared" si="8"/>
        <v>381</v>
      </c>
      <c r="S9" s="5"/>
      <c r="T9" s="1"/>
      <c r="U9" s="1">
        <f t="shared" si="5"/>
        <v>10</v>
      </c>
      <c r="V9" s="1">
        <f t="shared" si="6"/>
        <v>4.7229916897506925</v>
      </c>
      <c r="W9" s="1">
        <v>46</v>
      </c>
      <c r="X9" s="1">
        <v>45.4</v>
      </c>
      <c r="Y9" s="1">
        <v>78.6524</v>
      </c>
      <c r="Z9" s="1">
        <v>50</v>
      </c>
      <c r="AA9" s="1">
        <v>41.3333333333333</v>
      </c>
      <c r="AB9" s="1">
        <v>56.4</v>
      </c>
      <c r="AC9" s="1">
        <v>49.6</v>
      </c>
      <c r="AD9" s="1">
        <v>50.6</v>
      </c>
      <c r="AE9" s="1">
        <v>52</v>
      </c>
      <c r="AF9" s="1">
        <v>60</v>
      </c>
      <c r="AG9" s="1"/>
      <c r="AH9" s="1">
        <f t="shared" si="7"/>
        <v>171</v>
      </c>
      <c r="AI9" s="1" t="str">
        <f>IFERROR(VLOOKUP(A9,[2]Лист1!$A:$B,2,0),"")</f>
        <v/>
      </c>
      <c r="AJ9" s="1" t="str">
        <f>IFERROR(VLOOKUP(A9,[3]Лист1!$A:$B,2,0),"")</f>
        <v/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41</v>
      </c>
      <c r="C10" s="1">
        <v>701</v>
      </c>
      <c r="D10" s="1">
        <v>618</v>
      </c>
      <c r="E10" s="1">
        <v>657</v>
      </c>
      <c r="F10" s="1">
        <v>567</v>
      </c>
      <c r="G10" s="7">
        <v>0.45</v>
      </c>
      <c r="H10" s="1">
        <v>45</v>
      </c>
      <c r="I10" s="1" t="s">
        <v>37</v>
      </c>
      <c r="J10" s="1">
        <f>VLOOKUP(A10,[1]TDSheet!$A:$E,5,0)</f>
        <v>664</v>
      </c>
      <c r="K10" s="1">
        <f t="shared" si="2"/>
        <v>-7</v>
      </c>
      <c r="L10" s="1"/>
      <c r="M10" s="1"/>
      <c r="N10" s="1">
        <v>494.24</v>
      </c>
      <c r="O10" s="1"/>
      <c r="P10" s="1">
        <f t="shared" si="3"/>
        <v>131.4</v>
      </c>
      <c r="Q10" s="5">
        <f t="shared" si="4"/>
        <v>252.76</v>
      </c>
      <c r="R10" s="5">
        <v>240</v>
      </c>
      <c r="S10" s="5"/>
      <c r="T10" s="1"/>
      <c r="U10" s="1">
        <f t="shared" si="5"/>
        <v>9.9028919330289185</v>
      </c>
      <c r="V10" s="1">
        <f t="shared" si="6"/>
        <v>8.0764079147640793</v>
      </c>
      <c r="W10" s="1">
        <v>133.19999999999999</v>
      </c>
      <c r="X10" s="1">
        <v>127.6</v>
      </c>
      <c r="Y10" s="1">
        <v>124</v>
      </c>
      <c r="Z10" s="1">
        <v>95</v>
      </c>
      <c r="AA10" s="1">
        <v>76.6666666666667</v>
      </c>
      <c r="AB10" s="1">
        <v>126.2</v>
      </c>
      <c r="AC10" s="1">
        <v>138.19999999999999</v>
      </c>
      <c r="AD10" s="1">
        <v>143.4</v>
      </c>
      <c r="AE10" s="1">
        <v>143.80000000000001</v>
      </c>
      <c r="AF10" s="1">
        <v>127</v>
      </c>
      <c r="AG10" s="1"/>
      <c r="AH10" s="1">
        <f t="shared" si="7"/>
        <v>108</v>
      </c>
      <c r="AI10" s="1" t="str">
        <f>IFERROR(VLOOKUP(A10,[2]Лист1!$A:$B,2,0),"")</f>
        <v/>
      </c>
      <c r="AJ10" s="1" t="str">
        <f>IFERROR(VLOOKUP(A10,[3]Лист1!$A:$B,2,0),"")</f>
        <v/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41</v>
      </c>
      <c r="C11" s="1">
        <v>76</v>
      </c>
      <c r="D11" s="1">
        <v>180</v>
      </c>
      <c r="E11" s="1">
        <v>66</v>
      </c>
      <c r="F11" s="1">
        <v>176</v>
      </c>
      <c r="G11" s="7">
        <v>0.17</v>
      </c>
      <c r="H11" s="1">
        <v>180</v>
      </c>
      <c r="I11" s="1" t="s">
        <v>37</v>
      </c>
      <c r="J11" s="1">
        <f>VLOOKUP(A11,[1]TDSheet!$A:$E,5,0)</f>
        <v>54</v>
      </c>
      <c r="K11" s="1">
        <f t="shared" si="2"/>
        <v>12</v>
      </c>
      <c r="L11" s="1"/>
      <c r="M11" s="1"/>
      <c r="N11" s="1">
        <v>90</v>
      </c>
      <c r="O11" s="1"/>
      <c r="P11" s="1">
        <f t="shared" si="3"/>
        <v>13.2</v>
      </c>
      <c r="Q11" s="5"/>
      <c r="R11" s="5">
        <f t="shared" si="8"/>
        <v>0</v>
      </c>
      <c r="S11" s="5"/>
      <c r="T11" s="1"/>
      <c r="U11" s="1">
        <f t="shared" si="5"/>
        <v>20.151515151515152</v>
      </c>
      <c r="V11" s="1">
        <f t="shared" si="6"/>
        <v>20.151515151515152</v>
      </c>
      <c r="W11" s="1">
        <v>27</v>
      </c>
      <c r="X11" s="1">
        <v>23.4</v>
      </c>
      <c r="Y11" s="1">
        <v>12.6</v>
      </c>
      <c r="Z11" s="1">
        <v>27.5</v>
      </c>
      <c r="AA11" s="1">
        <v>24</v>
      </c>
      <c r="AB11" s="1">
        <v>7.2</v>
      </c>
      <c r="AC11" s="1">
        <v>10.199999999999999</v>
      </c>
      <c r="AD11" s="1">
        <v>28.4</v>
      </c>
      <c r="AE11" s="1">
        <v>15.6</v>
      </c>
      <c r="AF11" s="1">
        <v>11.8</v>
      </c>
      <c r="AG11" s="1"/>
      <c r="AH11" s="1">
        <f t="shared" si="7"/>
        <v>0</v>
      </c>
      <c r="AI11" s="1" t="str">
        <f>IFERROR(VLOOKUP(A11,[2]Лист1!$A:$B,2,0),"")</f>
        <v/>
      </c>
      <c r="AJ11" s="1" t="str">
        <f>IFERROR(VLOOKUP(A11,[3]Лист1!$A:$B,2,0),"")</f>
        <v/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41</v>
      </c>
      <c r="C12" s="1">
        <v>144</v>
      </c>
      <c r="D12" s="1">
        <v>102</v>
      </c>
      <c r="E12" s="1">
        <v>50</v>
      </c>
      <c r="F12" s="1">
        <v>165</v>
      </c>
      <c r="G12" s="7">
        <v>0.3</v>
      </c>
      <c r="H12" s="1">
        <v>40</v>
      </c>
      <c r="I12" s="1" t="s">
        <v>37</v>
      </c>
      <c r="J12" s="1">
        <f>VLOOKUP(A12,[1]TDSheet!$A:$E,5,0)</f>
        <v>77</v>
      </c>
      <c r="K12" s="1">
        <f t="shared" si="2"/>
        <v>-27</v>
      </c>
      <c r="L12" s="1"/>
      <c r="M12" s="1"/>
      <c r="N12" s="1">
        <v>0</v>
      </c>
      <c r="O12" s="1"/>
      <c r="P12" s="1">
        <f t="shared" si="3"/>
        <v>10</v>
      </c>
      <c r="Q12" s="5">
        <v>30</v>
      </c>
      <c r="R12" s="5">
        <f t="shared" si="8"/>
        <v>30</v>
      </c>
      <c r="S12" s="5"/>
      <c r="T12" s="1"/>
      <c r="U12" s="1">
        <f t="shared" si="5"/>
        <v>19.5</v>
      </c>
      <c r="V12" s="1">
        <f t="shared" si="6"/>
        <v>16.5</v>
      </c>
      <c r="W12" s="1">
        <v>4.5999999999999996</v>
      </c>
      <c r="X12" s="1">
        <v>-3</v>
      </c>
      <c r="Y12" s="1">
        <v>24.4</v>
      </c>
      <c r="Z12" s="1">
        <v>41</v>
      </c>
      <c r="AA12" s="1">
        <v>43.3333333333333</v>
      </c>
      <c r="AB12" s="1">
        <v>13.2</v>
      </c>
      <c r="AC12" s="1">
        <v>17.2</v>
      </c>
      <c r="AD12" s="1">
        <v>20</v>
      </c>
      <c r="AE12" s="1">
        <v>21.4</v>
      </c>
      <c r="AF12" s="1">
        <v>18.399999999999999</v>
      </c>
      <c r="AG12" s="1" t="s">
        <v>45</v>
      </c>
      <c r="AH12" s="1">
        <f t="shared" si="7"/>
        <v>9</v>
      </c>
      <c r="AI12" s="1" t="str">
        <f>IFERROR(VLOOKUP(A12,[2]Лист1!$A:$B,2,0),"")</f>
        <v/>
      </c>
      <c r="AJ12" s="1" t="str">
        <f>IFERROR(VLOOKUP(A12,[3]Лист1!$A:$B,2,0),"")</f>
        <v/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296</v>
      </c>
      <c r="D13" s="1">
        <v>90</v>
      </c>
      <c r="E13" s="1">
        <v>260</v>
      </c>
      <c r="F13" s="1">
        <v>91</v>
      </c>
      <c r="G13" s="7">
        <v>0.17</v>
      </c>
      <c r="H13" s="1">
        <v>180</v>
      </c>
      <c r="I13" s="1" t="s">
        <v>37</v>
      </c>
      <c r="J13" s="1">
        <f>VLOOKUP(A13,[1]TDSheet!$A:$E,5,0)</f>
        <v>252</v>
      </c>
      <c r="K13" s="1">
        <f t="shared" si="2"/>
        <v>8</v>
      </c>
      <c r="L13" s="1"/>
      <c r="M13" s="1"/>
      <c r="N13" s="1">
        <v>259.8</v>
      </c>
      <c r="O13" s="1"/>
      <c r="P13" s="1">
        <f t="shared" si="3"/>
        <v>52</v>
      </c>
      <c r="Q13" s="5">
        <f t="shared" si="4"/>
        <v>169.2</v>
      </c>
      <c r="R13" s="5">
        <f t="shared" si="8"/>
        <v>169.2</v>
      </c>
      <c r="S13" s="5"/>
      <c r="T13" s="1"/>
      <c r="U13" s="1">
        <f t="shared" si="5"/>
        <v>10</v>
      </c>
      <c r="V13" s="1">
        <f t="shared" si="6"/>
        <v>6.7461538461538462</v>
      </c>
      <c r="W13" s="1">
        <v>46.8</v>
      </c>
      <c r="X13" s="1">
        <v>34.4</v>
      </c>
      <c r="Y13" s="1">
        <v>35.799999999999997</v>
      </c>
      <c r="Z13" s="1">
        <v>44.25</v>
      </c>
      <c r="AA13" s="1">
        <v>45</v>
      </c>
      <c r="AB13" s="1">
        <v>101</v>
      </c>
      <c r="AC13" s="1">
        <v>99.2</v>
      </c>
      <c r="AD13" s="1">
        <v>45</v>
      </c>
      <c r="AE13" s="1">
        <v>34</v>
      </c>
      <c r="AF13" s="1">
        <v>30.2</v>
      </c>
      <c r="AG13" s="1"/>
      <c r="AH13" s="1">
        <f t="shared" si="7"/>
        <v>29</v>
      </c>
      <c r="AI13" s="1" t="str">
        <f>IFERROR(VLOOKUP(A13,[2]Лист1!$A:$B,2,0),"")</f>
        <v/>
      </c>
      <c r="AJ13" s="1" t="str">
        <f>IFERROR(VLOOKUP(A13,[3]Лист1!$A:$B,2,0),"")</f>
        <v/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41</v>
      </c>
      <c r="C14" s="1">
        <v>19</v>
      </c>
      <c r="D14" s="1"/>
      <c r="E14" s="1">
        <v>2</v>
      </c>
      <c r="F14" s="1">
        <v>2</v>
      </c>
      <c r="G14" s="7">
        <v>0.35</v>
      </c>
      <c r="H14" s="1">
        <v>50</v>
      </c>
      <c r="I14" s="1" t="s">
        <v>37</v>
      </c>
      <c r="J14" s="1">
        <f>VLOOKUP(A14,[1]TDSheet!$A:$E,5,0)</f>
        <v>17</v>
      </c>
      <c r="K14" s="1">
        <f t="shared" si="2"/>
        <v>-15</v>
      </c>
      <c r="L14" s="1"/>
      <c r="M14" s="1"/>
      <c r="N14" s="1">
        <v>0</v>
      </c>
      <c r="O14" s="1"/>
      <c r="P14" s="1">
        <f t="shared" si="3"/>
        <v>0.4</v>
      </c>
      <c r="Q14" s="5">
        <v>6</v>
      </c>
      <c r="R14" s="5">
        <v>0</v>
      </c>
      <c r="S14" s="5">
        <v>0</v>
      </c>
      <c r="T14" s="1" t="s">
        <v>147</v>
      </c>
      <c r="U14" s="1">
        <f t="shared" si="5"/>
        <v>5</v>
      </c>
      <c r="V14" s="1">
        <f t="shared" si="6"/>
        <v>5</v>
      </c>
      <c r="W14" s="1">
        <v>1</v>
      </c>
      <c r="X14" s="1">
        <v>1.4</v>
      </c>
      <c r="Y14" s="1">
        <v>1.6</v>
      </c>
      <c r="Z14" s="1">
        <v>3.75</v>
      </c>
      <c r="AA14" s="1">
        <v>3</v>
      </c>
      <c r="AB14" s="1">
        <v>7</v>
      </c>
      <c r="AC14" s="1">
        <v>4.2</v>
      </c>
      <c r="AD14" s="1">
        <v>1.8</v>
      </c>
      <c r="AE14" s="1">
        <v>2.6</v>
      </c>
      <c r="AF14" s="1">
        <v>3.2</v>
      </c>
      <c r="AG14" s="1" t="s">
        <v>154</v>
      </c>
      <c r="AH14" s="1">
        <f t="shared" si="7"/>
        <v>0</v>
      </c>
      <c r="AI14" s="1" t="str">
        <f>IFERROR(VLOOKUP(A14,[2]Лист1!$A:$B,2,0),"")</f>
        <v/>
      </c>
      <c r="AJ14" s="1" t="str">
        <f>IFERROR(VLOOKUP(A14,[3]Лист1!$A:$B,2,0),"")</f>
        <v/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41</v>
      </c>
      <c r="C15" s="1">
        <v>64</v>
      </c>
      <c r="D15" s="1"/>
      <c r="E15" s="1">
        <v>22</v>
      </c>
      <c r="F15" s="1">
        <v>34</v>
      </c>
      <c r="G15" s="7">
        <v>0.35</v>
      </c>
      <c r="H15" s="1">
        <v>50</v>
      </c>
      <c r="I15" s="1" t="s">
        <v>37</v>
      </c>
      <c r="J15" s="1">
        <f>VLOOKUP(A15,[1]TDSheet!$A:$E,5,0)</f>
        <v>28</v>
      </c>
      <c r="K15" s="1">
        <f t="shared" si="2"/>
        <v>-6</v>
      </c>
      <c r="L15" s="1"/>
      <c r="M15" s="1"/>
      <c r="N15" s="1">
        <v>0</v>
      </c>
      <c r="O15" s="1"/>
      <c r="P15" s="1">
        <f t="shared" si="3"/>
        <v>4.4000000000000004</v>
      </c>
      <c r="Q15" s="5">
        <f>10*P15-O15-N15-F15</f>
        <v>10</v>
      </c>
      <c r="R15" s="5">
        <v>0</v>
      </c>
      <c r="S15" s="5">
        <v>0</v>
      </c>
      <c r="T15" s="1" t="s">
        <v>147</v>
      </c>
      <c r="U15" s="1">
        <f t="shared" si="5"/>
        <v>7.7272727272727266</v>
      </c>
      <c r="V15" s="1">
        <f t="shared" si="6"/>
        <v>7.7272727272727266</v>
      </c>
      <c r="W15" s="1">
        <v>6</v>
      </c>
      <c r="X15" s="1">
        <v>5.8</v>
      </c>
      <c r="Y15" s="1">
        <v>4.8</v>
      </c>
      <c r="Z15" s="1">
        <v>4</v>
      </c>
      <c r="AA15" s="1">
        <v>3.3333333333333299</v>
      </c>
      <c r="AB15" s="1">
        <v>5.4</v>
      </c>
      <c r="AC15" s="1">
        <v>-0.4</v>
      </c>
      <c r="AD15" s="1">
        <v>18.399999999999999</v>
      </c>
      <c r="AE15" s="1">
        <v>20.399999999999999</v>
      </c>
      <c r="AF15" s="1">
        <v>5.8</v>
      </c>
      <c r="AG15" s="19" t="s">
        <v>155</v>
      </c>
      <c r="AH15" s="1">
        <f t="shared" si="7"/>
        <v>0</v>
      </c>
      <c r="AI15" s="1" t="str">
        <f>IFERROR(VLOOKUP(A15,[2]Лист1!$A:$B,2,0),"")</f>
        <v/>
      </c>
      <c r="AJ15" s="1" t="str">
        <f>IFERROR(VLOOKUP(A15,[3]Лист1!$A:$B,2,0),"")</f>
        <v/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36</v>
      </c>
      <c r="C16" s="1">
        <v>914.34500000000003</v>
      </c>
      <c r="D16" s="1">
        <v>1181.6690000000001</v>
      </c>
      <c r="E16" s="1">
        <v>738.37300000000005</v>
      </c>
      <c r="F16" s="1">
        <v>1149.6669999999999</v>
      </c>
      <c r="G16" s="7">
        <v>1</v>
      </c>
      <c r="H16" s="1">
        <v>55</v>
      </c>
      <c r="I16" s="1" t="s">
        <v>37</v>
      </c>
      <c r="J16" s="1">
        <f>VLOOKUP(A16,[1]TDSheet!$A:$E,5,0)</f>
        <v>722.27499999999998</v>
      </c>
      <c r="K16" s="1">
        <f t="shared" si="2"/>
        <v>16.09800000000007</v>
      </c>
      <c r="L16" s="1"/>
      <c r="M16" s="1"/>
      <c r="N16" s="1">
        <v>257.94880000000012</v>
      </c>
      <c r="O16" s="1"/>
      <c r="P16" s="1">
        <f t="shared" si="3"/>
        <v>147.6746</v>
      </c>
      <c r="Q16" s="5">
        <f t="shared" si="4"/>
        <v>69.130200000000059</v>
      </c>
      <c r="R16" s="5">
        <v>50</v>
      </c>
      <c r="S16" s="5"/>
      <c r="T16" s="1"/>
      <c r="U16" s="1">
        <f t="shared" si="5"/>
        <v>9.8704570725094225</v>
      </c>
      <c r="V16" s="1">
        <f t="shared" si="6"/>
        <v>9.5318748112403888</v>
      </c>
      <c r="W16" s="1">
        <v>166.4744</v>
      </c>
      <c r="X16" s="1">
        <v>154.61000000000001</v>
      </c>
      <c r="Y16" s="1">
        <v>148.24019999999999</v>
      </c>
      <c r="Z16" s="1">
        <v>152.05074999999999</v>
      </c>
      <c r="AA16" s="1">
        <v>159.262333333333</v>
      </c>
      <c r="AB16" s="1">
        <v>159.03460000000001</v>
      </c>
      <c r="AC16" s="1">
        <v>136.0556</v>
      </c>
      <c r="AD16" s="1">
        <v>110.7572</v>
      </c>
      <c r="AE16" s="1">
        <v>118.4174</v>
      </c>
      <c r="AF16" s="1">
        <v>109.5206</v>
      </c>
      <c r="AG16" s="1"/>
      <c r="AH16" s="1">
        <f t="shared" si="7"/>
        <v>50</v>
      </c>
      <c r="AI16" s="1" t="str">
        <f>IFERROR(VLOOKUP(A16,[2]Лист1!$A:$B,2,0),"")</f>
        <v/>
      </c>
      <c r="AJ16" s="1" t="str">
        <f>IFERROR(VLOOKUP(A16,[3]Лист1!$A:$B,2,0),"")</f>
        <v/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36</v>
      </c>
      <c r="C17" s="1">
        <v>3102.5819999999999</v>
      </c>
      <c r="D17" s="1">
        <v>2926.8829999999998</v>
      </c>
      <c r="E17" s="1">
        <v>2510.0720000000001</v>
      </c>
      <c r="F17" s="1">
        <v>3013.5459999999998</v>
      </c>
      <c r="G17" s="7">
        <v>1</v>
      </c>
      <c r="H17" s="1">
        <v>50</v>
      </c>
      <c r="I17" s="1" t="s">
        <v>37</v>
      </c>
      <c r="J17" s="1">
        <f>VLOOKUP(A17,[1]TDSheet!$A:$E,5,0)</f>
        <v>2511.1</v>
      </c>
      <c r="K17" s="1">
        <f t="shared" si="2"/>
        <v>-1.0279999999997926</v>
      </c>
      <c r="L17" s="1"/>
      <c r="M17" s="1"/>
      <c r="N17" s="1">
        <v>600</v>
      </c>
      <c r="O17" s="1">
        <v>1000</v>
      </c>
      <c r="P17" s="1">
        <f t="shared" si="3"/>
        <v>502.01440000000002</v>
      </c>
      <c r="Q17" s="5">
        <f t="shared" si="4"/>
        <v>406.59800000000041</v>
      </c>
      <c r="R17" s="5">
        <v>0</v>
      </c>
      <c r="S17" s="5">
        <v>0</v>
      </c>
      <c r="T17" s="1" t="s">
        <v>149</v>
      </c>
      <c r="U17" s="1">
        <f t="shared" si="5"/>
        <v>9.1900670578373855</v>
      </c>
      <c r="V17" s="1">
        <f t="shared" si="6"/>
        <v>9.1900670578373855</v>
      </c>
      <c r="W17" s="1">
        <v>454.18939999999998</v>
      </c>
      <c r="X17" s="1">
        <v>408.51799999999997</v>
      </c>
      <c r="Y17" s="1">
        <v>464.29379999999998</v>
      </c>
      <c r="Z17" s="1">
        <v>405.25074999999998</v>
      </c>
      <c r="AA17" s="1">
        <v>407.50233333333301</v>
      </c>
      <c r="AB17" s="1">
        <v>667.69060000000002</v>
      </c>
      <c r="AC17" s="1">
        <v>587.64919999999995</v>
      </c>
      <c r="AD17" s="1">
        <v>470.44880000000001</v>
      </c>
      <c r="AE17" s="1">
        <v>480.5016</v>
      </c>
      <c r="AF17" s="1">
        <v>426.56880000000001</v>
      </c>
      <c r="AG17" s="1" t="s">
        <v>158</v>
      </c>
      <c r="AH17" s="1">
        <f t="shared" si="7"/>
        <v>0</v>
      </c>
      <c r="AI17" s="1" t="str">
        <f>IFERROR(VLOOKUP(A17,[2]Лист1!$A:$B,2,0),"")</f>
        <v/>
      </c>
      <c r="AJ17" s="1" t="str">
        <f>IFERROR(VLOOKUP(A17,[3]Лист1!$A:$B,2,0),"")</f>
        <v>ТМА январь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36</v>
      </c>
      <c r="C18" s="1">
        <v>260.50900000000001</v>
      </c>
      <c r="D18" s="1">
        <v>79.08</v>
      </c>
      <c r="E18" s="1">
        <v>132.76300000000001</v>
      </c>
      <c r="F18" s="1">
        <v>167.39</v>
      </c>
      <c r="G18" s="7">
        <v>1</v>
      </c>
      <c r="H18" s="1">
        <v>60</v>
      </c>
      <c r="I18" s="1" t="s">
        <v>37</v>
      </c>
      <c r="J18" s="1">
        <f>VLOOKUP(A18,[1]TDSheet!$A:$E,5,0)</f>
        <v>128.26</v>
      </c>
      <c r="K18" s="1">
        <f t="shared" si="2"/>
        <v>4.5030000000000143</v>
      </c>
      <c r="L18" s="1"/>
      <c r="M18" s="1"/>
      <c r="N18" s="1">
        <v>0</v>
      </c>
      <c r="O18" s="1"/>
      <c r="P18" s="1">
        <f t="shared" si="3"/>
        <v>26.552600000000002</v>
      </c>
      <c r="Q18" s="5">
        <f t="shared" si="4"/>
        <v>98.136000000000024</v>
      </c>
      <c r="R18" s="5">
        <v>90</v>
      </c>
      <c r="S18" s="5"/>
      <c r="T18" s="1"/>
      <c r="U18" s="1">
        <f t="shared" si="5"/>
        <v>9.693589328352024</v>
      </c>
      <c r="V18" s="1">
        <f t="shared" si="6"/>
        <v>6.3040907481753186</v>
      </c>
      <c r="W18" s="1">
        <v>31.690799999999999</v>
      </c>
      <c r="X18" s="1">
        <v>30.1142</v>
      </c>
      <c r="Y18" s="1">
        <v>36.723399999999998</v>
      </c>
      <c r="Z18" s="1">
        <v>27.5075</v>
      </c>
      <c r="AA18" s="1">
        <v>32.5683333333333</v>
      </c>
      <c r="AB18" s="1">
        <v>39.440800000000003</v>
      </c>
      <c r="AC18" s="1">
        <v>12.014200000000001</v>
      </c>
      <c r="AD18" s="1">
        <v>26.563800000000001</v>
      </c>
      <c r="AE18" s="1">
        <v>32.207999999999998</v>
      </c>
      <c r="AF18" s="1">
        <v>23.665800000000001</v>
      </c>
      <c r="AG18" s="1" t="s">
        <v>48</v>
      </c>
      <c r="AH18" s="1">
        <f t="shared" si="7"/>
        <v>90</v>
      </c>
      <c r="AI18" s="1" t="str">
        <f>IFERROR(VLOOKUP(A18,[2]Лист1!$A:$B,2,0),"")</f>
        <v/>
      </c>
      <c r="AJ18" s="1" t="str">
        <f>IFERROR(VLOOKUP(A18,[3]Лист1!$A:$B,2,0),"")</f>
        <v/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36</v>
      </c>
      <c r="C19" s="1">
        <v>1129.3820000000001</v>
      </c>
      <c r="D19" s="1">
        <v>1855.3820000000001</v>
      </c>
      <c r="E19" s="1">
        <v>932.99400000000003</v>
      </c>
      <c r="F19" s="1">
        <v>1789.117</v>
      </c>
      <c r="G19" s="7">
        <v>1</v>
      </c>
      <c r="H19" s="1">
        <v>60</v>
      </c>
      <c r="I19" s="1" t="s">
        <v>37</v>
      </c>
      <c r="J19" s="1">
        <f>VLOOKUP(A19,[1]TDSheet!$A:$E,5,0)</f>
        <v>934.1</v>
      </c>
      <c r="K19" s="1">
        <f t="shared" si="2"/>
        <v>-1.1059999999999945</v>
      </c>
      <c r="L19" s="1"/>
      <c r="M19" s="1"/>
      <c r="N19" s="1">
        <v>140.34264000000061</v>
      </c>
      <c r="O19" s="1">
        <v>500</v>
      </c>
      <c r="P19" s="1">
        <f t="shared" si="3"/>
        <v>186.59880000000001</v>
      </c>
      <c r="Q19" s="5"/>
      <c r="R19" s="5">
        <f t="shared" si="8"/>
        <v>0</v>
      </c>
      <c r="S19" s="5"/>
      <c r="T19" s="1"/>
      <c r="U19" s="1">
        <f t="shared" si="5"/>
        <v>13.019695946597729</v>
      </c>
      <c r="V19" s="1">
        <f t="shared" si="6"/>
        <v>13.019695946597729</v>
      </c>
      <c r="W19" s="1">
        <v>218.0626</v>
      </c>
      <c r="X19" s="1">
        <v>229.9486</v>
      </c>
      <c r="Y19" s="1">
        <v>130.3946</v>
      </c>
      <c r="Z19" s="1">
        <v>178.42</v>
      </c>
      <c r="AA19" s="1">
        <v>186.49833333333299</v>
      </c>
      <c r="AB19" s="1">
        <v>196.67359999999999</v>
      </c>
      <c r="AC19" s="1">
        <v>173.5856</v>
      </c>
      <c r="AD19" s="1">
        <v>156.90819999999999</v>
      </c>
      <c r="AE19" s="1">
        <v>116.5074</v>
      </c>
      <c r="AF19" s="1">
        <v>36.305</v>
      </c>
      <c r="AG19" s="1" t="s">
        <v>54</v>
      </c>
      <c r="AH19" s="1">
        <f t="shared" si="7"/>
        <v>0</v>
      </c>
      <c r="AI19" s="1" t="str">
        <f>IFERROR(VLOOKUP(A19,[2]Лист1!$A:$B,2,0),"")</f>
        <v/>
      </c>
      <c r="AJ19" s="1" t="str">
        <f>IFERROR(VLOOKUP(A19,[3]Лист1!$A:$B,2,0),"")</f>
        <v/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36</v>
      </c>
      <c r="C20" s="1">
        <v>219.45599999999999</v>
      </c>
      <c r="D20" s="1">
        <v>63.195999999999998</v>
      </c>
      <c r="E20" s="1">
        <v>181.44499999999999</v>
      </c>
      <c r="F20" s="1">
        <v>73.122</v>
      </c>
      <c r="G20" s="7">
        <v>1</v>
      </c>
      <c r="H20" s="1">
        <v>60</v>
      </c>
      <c r="I20" s="1" t="s">
        <v>37</v>
      </c>
      <c r="J20" s="1">
        <f>VLOOKUP(A20,[1]TDSheet!$A:$E,5,0)</f>
        <v>169.38</v>
      </c>
      <c r="K20" s="1">
        <f t="shared" si="2"/>
        <v>12.064999999999998</v>
      </c>
      <c r="L20" s="1"/>
      <c r="M20" s="1"/>
      <c r="N20" s="1">
        <v>153.5136</v>
      </c>
      <c r="O20" s="1"/>
      <c r="P20" s="1">
        <f t="shared" si="3"/>
        <v>36.289000000000001</v>
      </c>
      <c r="Q20" s="5">
        <f t="shared" si="4"/>
        <v>136.25439999999998</v>
      </c>
      <c r="R20" s="5">
        <f t="shared" si="8"/>
        <v>136.25439999999998</v>
      </c>
      <c r="S20" s="5"/>
      <c r="T20" s="1"/>
      <c r="U20" s="1">
        <f t="shared" si="5"/>
        <v>10</v>
      </c>
      <c r="V20" s="1">
        <f t="shared" si="6"/>
        <v>6.2452974730634629</v>
      </c>
      <c r="W20" s="1">
        <v>31.365600000000001</v>
      </c>
      <c r="X20" s="1">
        <v>25.047799999999999</v>
      </c>
      <c r="Y20" s="1">
        <v>30.184799999999999</v>
      </c>
      <c r="Z20" s="1">
        <v>39.087249999999997</v>
      </c>
      <c r="AA20" s="1">
        <v>41.894666666666701</v>
      </c>
      <c r="AB20" s="1">
        <v>37.556800000000003</v>
      </c>
      <c r="AC20" s="1">
        <v>33.360599999999998</v>
      </c>
      <c r="AD20" s="1">
        <v>35.316600000000001</v>
      </c>
      <c r="AE20" s="1">
        <v>36.520600000000002</v>
      </c>
      <c r="AF20" s="1">
        <v>36.531599999999997</v>
      </c>
      <c r="AG20" s="1"/>
      <c r="AH20" s="1">
        <f t="shared" si="7"/>
        <v>136</v>
      </c>
      <c r="AI20" s="1" t="str">
        <f>IFERROR(VLOOKUP(A20,[2]Лист1!$A:$B,2,0),"")</f>
        <v/>
      </c>
      <c r="AJ20" s="1" t="str">
        <f>IFERROR(VLOOKUP(A20,[3]Лист1!$A:$B,2,0),"")</f>
        <v/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36</v>
      </c>
      <c r="C21" s="1">
        <v>1822.175</v>
      </c>
      <c r="D21" s="1">
        <v>1507.64</v>
      </c>
      <c r="E21" s="1">
        <v>1410.1379999999999</v>
      </c>
      <c r="F21" s="1">
        <v>1599.636</v>
      </c>
      <c r="G21" s="7">
        <v>1</v>
      </c>
      <c r="H21" s="1">
        <v>60</v>
      </c>
      <c r="I21" s="1" t="s">
        <v>37</v>
      </c>
      <c r="J21" s="1">
        <f>VLOOKUP(A21,[1]TDSheet!$A:$E,5,0)</f>
        <v>1351.5650000000001</v>
      </c>
      <c r="K21" s="1">
        <f t="shared" si="2"/>
        <v>58.572999999999865</v>
      </c>
      <c r="L21" s="1"/>
      <c r="M21" s="1"/>
      <c r="N21" s="1">
        <v>300</v>
      </c>
      <c r="O21" s="1">
        <v>600</v>
      </c>
      <c r="P21" s="1">
        <f t="shared" si="3"/>
        <v>282.02760000000001</v>
      </c>
      <c r="Q21" s="5">
        <f t="shared" si="4"/>
        <v>320.63999999999987</v>
      </c>
      <c r="R21" s="5">
        <v>250</v>
      </c>
      <c r="S21" s="5"/>
      <c r="T21" s="1"/>
      <c r="U21" s="1">
        <f t="shared" si="5"/>
        <v>9.7495280603742334</v>
      </c>
      <c r="V21" s="1">
        <f t="shared" si="6"/>
        <v>8.863089995447254</v>
      </c>
      <c r="W21" s="1">
        <v>256.36340000000001</v>
      </c>
      <c r="X21" s="1">
        <v>239.08459999999999</v>
      </c>
      <c r="Y21" s="1">
        <v>269.7672</v>
      </c>
      <c r="Z21" s="1">
        <v>250.84975</v>
      </c>
      <c r="AA21" s="1">
        <v>272.70666666666699</v>
      </c>
      <c r="AB21" s="1">
        <v>464.46019999999999</v>
      </c>
      <c r="AC21" s="1">
        <v>394.5138</v>
      </c>
      <c r="AD21" s="1">
        <v>269.9982</v>
      </c>
      <c r="AE21" s="1">
        <v>283.63240000000002</v>
      </c>
      <c r="AF21" s="1">
        <v>293.0684</v>
      </c>
      <c r="AG21" s="1"/>
      <c r="AH21" s="1">
        <f t="shared" si="7"/>
        <v>250</v>
      </c>
      <c r="AI21" s="1" t="str">
        <f>IFERROR(VLOOKUP(A21,[2]Лист1!$A:$B,2,0),"")</f>
        <v/>
      </c>
      <c r="AJ21" s="1" t="str">
        <f>IFERROR(VLOOKUP(A21,[3]Лист1!$A:$B,2,0),"")</f>
        <v/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36</v>
      </c>
      <c r="C22" s="1">
        <v>272.37599999999998</v>
      </c>
      <c r="D22" s="1">
        <v>264.02</v>
      </c>
      <c r="E22" s="1">
        <v>289.34699999999998</v>
      </c>
      <c r="F22" s="1">
        <v>186.77</v>
      </c>
      <c r="G22" s="7">
        <v>1</v>
      </c>
      <c r="H22" s="1">
        <v>60</v>
      </c>
      <c r="I22" s="1" t="s">
        <v>37</v>
      </c>
      <c r="J22" s="1">
        <f>VLOOKUP(A22,[1]TDSheet!$A:$E,5,0)</f>
        <v>279.60500000000002</v>
      </c>
      <c r="K22" s="1">
        <f t="shared" si="2"/>
        <v>9.7419999999999618</v>
      </c>
      <c r="L22" s="1"/>
      <c r="M22" s="1"/>
      <c r="N22" s="1">
        <v>258.48176000000001</v>
      </c>
      <c r="O22" s="1"/>
      <c r="P22" s="1">
        <f t="shared" si="3"/>
        <v>57.869399999999999</v>
      </c>
      <c r="Q22" s="5">
        <f t="shared" si="4"/>
        <v>133.44223999999994</v>
      </c>
      <c r="R22" s="5">
        <v>350</v>
      </c>
      <c r="S22" s="5">
        <v>400</v>
      </c>
      <c r="T22" s="1" t="s">
        <v>153</v>
      </c>
      <c r="U22" s="1">
        <f t="shared" si="5"/>
        <v>13.742180841688354</v>
      </c>
      <c r="V22" s="1">
        <f t="shared" si="6"/>
        <v>7.6940794271238344</v>
      </c>
      <c r="W22" s="1">
        <v>58.835799999999992</v>
      </c>
      <c r="X22" s="1">
        <v>49.367400000000004</v>
      </c>
      <c r="Y22" s="1">
        <v>46.546199999999999</v>
      </c>
      <c r="Z22" s="1">
        <v>54.65</v>
      </c>
      <c r="AA22" s="1">
        <v>57.926333333333297</v>
      </c>
      <c r="AB22" s="1">
        <v>81.445400000000006</v>
      </c>
      <c r="AC22" s="1">
        <v>75.6738</v>
      </c>
      <c r="AD22" s="1">
        <v>55.838999999999999</v>
      </c>
      <c r="AE22" s="1">
        <v>59.518599999999999</v>
      </c>
      <c r="AF22" s="1">
        <v>65.324600000000004</v>
      </c>
      <c r="AG22" s="1" t="s">
        <v>153</v>
      </c>
      <c r="AH22" s="1">
        <f t="shared" si="7"/>
        <v>350</v>
      </c>
      <c r="AI22" s="1" t="str">
        <f>IFERROR(VLOOKUP(A22,[2]Лист1!$A:$B,2,0),"")</f>
        <v>ТМА февраль</v>
      </c>
      <c r="AJ22" s="1" t="str">
        <f>IFERROR(VLOOKUP(A22,[3]Лист1!$A:$B,2,0),"")</f>
        <v/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340.23099999999999</v>
      </c>
      <c r="D23" s="1">
        <v>175.29</v>
      </c>
      <c r="E23" s="1">
        <v>270.00299999999999</v>
      </c>
      <c r="F23" s="1">
        <v>179.042</v>
      </c>
      <c r="G23" s="7">
        <v>1</v>
      </c>
      <c r="H23" s="1">
        <v>60</v>
      </c>
      <c r="I23" s="1" t="s">
        <v>37</v>
      </c>
      <c r="J23" s="1">
        <f>VLOOKUP(A23,[1]TDSheet!$A:$E,5,0)</f>
        <v>261.54000000000002</v>
      </c>
      <c r="K23" s="1">
        <f t="shared" si="2"/>
        <v>8.4629999999999654</v>
      </c>
      <c r="L23" s="1"/>
      <c r="M23" s="1"/>
      <c r="N23" s="1">
        <v>233.87639999999979</v>
      </c>
      <c r="O23" s="1"/>
      <c r="P23" s="1">
        <f t="shared" si="3"/>
        <v>54.000599999999999</v>
      </c>
      <c r="Q23" s="5">
        <f t="shared" si="4"/>
        <v>127.08760000000021</v>
      </c>
      <c r="R23" s="5">
        <v>350</v>
      </c>
      <c r="S23" s="5">
        <v>400</v>
      </c>
      <c r="T23" s="1" t="s">
        <v>153</v>
      </c>
      <c r="U23" s="1">
        <f t="shared" si="5"/>
        <v>14.127961541168057</v>
      </c>
      <c r="V23" s="1">
        <f t="shared" si="6"/>
        <v>7.6465520753473077</v>
      </c>
      <c r="W23" s="1">
        <v>54.116600000000012</v>
      </c>
      <c r="X23" s="1">
        <v>45.667000000000002</v>
      </c>
      <c r="Y23" s="1">
        <v>49.563000000000002</v>
      </c>
      <c r="Z23" s="1">
        <v>41.715000000000003</v>
      </c>
      <c r="AA23" s="1">
        <v>44.471333333333298</v>
      </c>
      <c r="AB23" s="1">
        <v>72.367800000000003</v>
      </c>
      <c r="AC23" s="1">
        <v>63.969200000000001</v>
      </c>
      <c r="AD23" s="1">
        <v>54.990400000000001</v>
      </c>
      <c r="AE23" s="1">
        <v>62.152200000000001</v>
      </c>
      <c r="AF23" s="1">
        <v>59.7714</v>
      </c>
      <c r="AG23" s="1" t="s">
        <v>153</v>
      </c>
      <c r="AH23" s="1">
        <f t="shared" si="7"/>
        <v>350</v>
      </c>
      <c r="AI23" s="1" t="str">
        <f>IFERROR(VLOOKUP(A23,[2]Лист1!$A:$B,2,0),"")</f>
        <v>ТМА февраль</v>
      </c>
      <c r="AJ23" s="1" t="str">
        <f>IFERROR(VLOOKUP(A23,[3]Лист1!$A:$B,2,0),"")</f>
        <v/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36</v>
      </c>
      <c r="C24" s="1">
        <v>807.68499999999995</v>
      </c>
      <c r="D24" s="1">
        <v>1037.402</v>
      </c>
      <c r="E24" s="1">
        <v>717.26499999999999</v>
      </c>
      <c r="F24" s="1">
        <v>928.08600000000001</v>
      </c>
      <c r="G24" s="7">
        <v>1</v>
      </c>
      <c r="H24" s="1">
        <v>60</v>
      </c>
      <c r="I24" s="1" t="s">
        <v>37</v>
      </c>
      <c r="J24" s="1">
        <f>VLOOKUP(A24,[1]TDSheet!$A:$E,5,0)</f>
        <v>703.83</v>
      </c>
      <c r="K24" s="1">
        <f t="shared" si="2"/>
        <v>13.434999999999945</v>
      </c>
      <c r="L24" s="1"/>
      <c r="M24" s="1"/>
      <c r="N24" s="1">
        <v>198.80575999999999</v>
      </c>
      <c r="O24" s="1"/>
      <c r="P24" s="1">
        <f t="shared" si="3"/>
        <v>143.453</v>
      </c>
      <c r="Q24" s="5">
        <f t="shared" si="4"/>
        <v>307.63824</v>
      </c>
      <c r="R24" s="5">
        <v>0</v>
      </c>
      <c r="S24" s="5">
        <v>0</v>
      </c>
      <c r="T24" s="1" t="s">
        <v>149</v>
      </c>
      <c r="U24" s="1">
        <f t="shared" si="5"/>
        <v>7.8554771249119915</v>
      </c>
      <c r="V24" s="1">
        <f t="shared" si="6"/>
        <v>7.8554771249119915</v>
      </c>
      <c r="W24" s="1">
        <v>143.0966</v>
      </c>
      <c r="X24" s="1">
        <v>138.6164</v>
      </c>
      <c r="Y24" s="1">
        <v>131.74959999999999</v>
      </c>
      <c r="Z24" s="1">
        <v>134.4675</v>
      </c>
      <c r="AA24" s="1">
        <v>145.54666666666699</v>
      </c>
      <c r="AB24" s="1">
        <v>201.18680000000001</v>
      </c>
      <c r="AC24" s="1">
        <v>198.99459999999999</v>
      </c>
      <c r="AD24" s="1">
        <v>199.39599999999999</v>
      </c>
      <c r="AE24" s="1">
        <v>200.26419999999999</v>
      </c>
      <c r="AF24" s="1">
        <v>212.56639999999999</v>
      </c>
      <c r="AG24" s="1" t="s">
        <v>158</v>
      </c>
      <c r="AH24" s="1">
        <f t="shared" si="7"/>
        <v>0</v>
      </c>
      <c r="AI24" s="1" t="str">
        <f>IFERROR(VLOOKUP(A24,[2]Лист1!$A:$B,2,0),"")</f>
        <v/>
      </c>
      <c r="AJ24" s="1" t="str">
        <f>IFERROR(VLOOKUP(A24,[3]Лист1!$A:$B,2,0),"")</f>
        <v>ТМА январь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36</v>
      </c>
      <c r="C25" s="1">
        <v>435.12700000000001</v>
      </c>
      <c r="D25" s="1">
        <v>246.80199999999999</v>
      </c>
      <c r="E25" s="1">
        <v>294.524</v>
      </c>
      <c r="F25" s="1">
        <v>291.21199999999999</v>
      </c>
      <c r="G25" s="7">
        <v>1</v>
      </c>
      <c r="H25" s="1">
        <v>30</v>
      </c>
      <c r="I25" s="1" t="s">
        <v>37</v>
      </c>
      <c r="J25" s="1">
        <f>VLOOKUP(A25,[1]TDSheet!$A:$E,5,0)</f>
        <v>301.60000000000002</v>
      </c>
      <c r="K25" s="1">
        <f t="shared" si="2"/>
        <v>-7.0760000000000218</v>
      </c>
      <c r="L25" s="1"/>
      <c r="M25" s="1"/>
      <c r="N25" s="1">
        <v>137.99608000000021</v>
      </c>
      <c r="O25" s="1"/>
      <c r="P25" s="1">
        <f t="shared" si="3"/>
        <v>58.904800000000002</v>
      </c>
      <c r="Q25" s="5">
        <f t="shared" si="4"/>
        <v>159.83991999999978</v>
      </c>
      <c r="R25" s="5">
        <f t="shared" si="8"/>
        <v>159.83991999999978</v>
      </c>
      <c r="S25" s="5"/>
      <c r="T25" s="1"/>
      <c r="U25" s="1">
        <f t="shared" si="5"/>
        <v>10</v>
      </c>
      <c r="V25" s="1">
        <f t="shared" si="6"/>
        <v>7.2864703725333113</v>
      </c>
      <c r="W25" s="1">
        <v>59.6828</v>
      </c>
      <c r="X25" s="1">
        <v>61.083199999999998</v>
      </c>
      <c r="Y25" s="1">
        <v>66.834599999999995</v>
      </c>
      <c r="Z25" s="1">
        <v>59.264249999999997</v>
      </c>
      <c r="AA25" s="1">
        <v>63.216999999999999</v>
      </c>
      <c r="AB25" s="1">
        <v>25.075199999999999</v>
      </c>
      <c r="AC25" s="1">
        <v>46.075800000000001</v>
      </c>
      <c r="AD25" s="1">
        <v>53.784199999999998</v>
      </c>
      <c r="AE25" s="1">
        <v>52.867199999999997</v>
      </c>
      <c r="AF25" s="1">
        <v>49.1434</v>
      </c>
      <c r="AG25" s="1"/>
      <c r="AH25" s="1">
        <f t="shared" si="7"/>
        <v>160</v>
      </c>
      <c r="AI25" s="1" t="str">
        <f>IFERROR(VLOOKUP(A25,[2]Лист1!$A:$B,2,0),"")</f>
        <v/>
      </c>
      <c r="AJ25" s="1" t="str">
        <f>IFERROR(VLOOKUP(A25,[3]Лист1!$A:$B,2,0),"")</f>
        <v/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36</v>
      </c>
      <c r="C26" s="1">
        <v>263.49200000000002</v>
      </c>
      <c r="D26" s="1">
        <v>173.62</v>
      </c>
      <c r="E26" s="1">
        <v>294.84399999999999</v>
      </c>
      <c r="F26" s="1">
        <v>124.636</v>
      </c>
      <c r="G26" s="7">
        <v>1</v>
      </c>
      <c r="H26" s="1">
        <v>30</v>
      </c>
      <c r="I26" s="1" t="s">
        <v>37</v>
      </c>
      <c r="J26" s="1">
        <f>VLOOKUP(A26,[1]TDSheet!$A:$E,5,0)</f>
        <v>268</v>
      </c>
      <c r="K26" s="1">
        <f t="shared" si="2"/>
        <v>26.843999999999994</v>
      </c>
      <c r="L26" s="1"/>
      <c r="M26" s="1"/>
      <c r="N26" s="1">
        <v>0</v>
      </c>
      <c r="O26" s="1"/>
      <c r="P26" s="1">
        <f t="shared" si="3"/>
        <v>58.968800000000002</v>
      </c>
      <c r="Q26" s="5">
        <f t="shared" si="4"/>
        <v>465.05200000000002</v>
      </c>
      <c r="R26" s="5">
        <v>250</v>
      </c>
      <c r="S26" s="5">
        <v>250</v>
      </c>
      <c r="T26" s="1" t="s">
        <v>148</v>
      </c>
      <c r="U26" s="1">
        <f t="shared" si="5"/>
        <v>6.3531223290960632</v>
      </c>
      <c r="V26" s="1">
        <f t="shared" si="6"/>
        <v>2.1135922725237752</v>
      </c>
      <c r="W26" s="1">
        <v>19.8918</v>
      </c>
      <c r="X26" s="1">
        <v>17.4346</v>
      </c>
      <c r="Y26" s="1">
        <v>41.9392</v>
      </c>
      <c r="Z26" s="1">
        <v>20.234749999999998</v>
      </c>
      <c r="AA26" s="1">
        <v>27.946666666666701</v>
      </c>
      <c r="AB26" s="1">
        <v>30.622399999999999</v>
      </c>
      <c r="AC26" s="1">
        <v>23.3508</v>
      </c>
      <c r="AD26" s="1">
        <v>36.4392</v>
      </c>
      <c r="AE26" s="1">
        <v>42.9358</v>
      </c>
      <c r="AF26" s="1">
        <v>38.676000000000002</v>
      </c>
      <c r="AG26" s="1"/>
      <c r="AH26" s="1">
        <f t="shared" si="7"/>
        <v>250</v>
      </c>
      <c r="AI26" s="1" t="str">
        <f>IFERROR(VLOOKUP(A26,[2]Лист1!$A:$B,2,0),"")</f>
        <v/>
      </c>
      <c r="AJ26" s="1" t="str">
        <f>IFERROR(VLOOKUP(A26,[3]Лист1!$A:$B,2,0),"")</f>
        <v/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36</v>
      </c>
      <c r="C27" s="1">
        <v>735.08199999999999</v>
      </c>
      <c r="D27" s="1">
        <v>351.84699999999998</v>
      </c>
      <c r="E27" s="1">
        <v>433.27699999999999</v>
      </c>
      <c r="F27" s="1">
        <v>500.02800000000002</v>
      </c>
      <c r="G27" s="7">
        <v>1</v>
      </c>
      <c r="H27" s="1">
        <v>30</v>
      </c>
      <c r="I27" s="1" t="s">
        <v>37</v>
      </c>
      <c r="J27" s="1">
        <f>VLOOKUP(A27,[1]TDSheet!$A:$E,5,0)</f>
        <v>459</v>
      </c>
      <c r="K27" s="1">
        <f t="shared" si="2"/>
        <v>-25.723000000000013</v>
      </c>
      <c r="L27" s="1"/>
      <c r="M27" s="1"/>
      <c r="N27" s="1">
        <v>230.39880000000019</v>
      </c>
      <c r="O27" s="1"/>
      <c r="P27" s="1">
        <f t="shared" si="3"/>
        <v>86.6554</v>
      </c>
      <c r="Q27" s="5">
        <f t="shared" si="4"/>
        <v>136.12719999999979</v>
      </c>
      <c r="R27" s="5">
        <v>100</v>
      </c>
      <c r="S27" s="5"/>
      <c r="T27" s="1"/>
      <c r="U27" s="1">
        <f t="shared" si="5"/>
        <v>9.5830934944619752</v>
      </c>
      <c r="V27" s="1">
        <f t="shared" si="6"/>
        <v>8.4290973211132858</v>
      </c>
      <c r="W27" s="1">
        <v>97.808599999999998</v>
      </c>
      <c r="X27" s="1">
        <v>99.003</v>
      </c>
      <c r="Y27" s="1">
        <v>112.5474</v>
      </c>
      <c r="Z27" s="1">
        <v>88.408249999999995</v>
      </c>
      <c r="AA27" s="1">
        <v>87.359333333333296</v>
      </c>
      <c r="AB27" s="1">
        <v>76.02</v>
      </c>
      <c r="AC27" s="1">
        <v>80.002200000000002</v>
      </c>
      <c r="AD27" s="1">
        <v>102.849</v>
      </c>
      <c r="AE27" s="1">
        <v>108.262</v>
      </c>
      <c r="AF27" s="1">
        <v>101.4766</v>
      </c>
      <c r="AG27" s="1"/>
      <c r="AH27" s="1">
        <f t="shared" si="7"/>
        <v>100</v>
      </c>
      <c r="AI27" s="1" t="str">
        <f>IFERROR(VLOOKUP(A27,[2]Лист1!$A:$B,2,0),"")</f>
        <v/>
      </c>
      <c r="AJ27" s="1" t="str">
        <f>IFERROR(VLOOKUP(A27,[3]Лист1!$A:$B,2,0),"")</f>
        <v/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63</v>
      </c>
      <c r="B28" s="1" t="s">
        <v>36</v>
      </c>
      <c r="C28" s="1">
        <v>47.348999999999997</v>
      </c>
      <c r="D28" s="1">
        <v>16.152000000000001</v>
      </c>
      <c r="E28" s="1">
        <v>16.913</v>
      </c>
      <c r="F28" s="1">
        <v>39.741</v>
      </c>
      <c r="G28" s="7">
        <v>1</v>
      </c>
      <c r="H28" s="1">
        <v>45</v>
      </c>
      <c r="I28" s="1" t="s">
        <v>37</v>
      </c>
      <c r="J28" s="1">
        <f>VLOOKUP(A28,[1]TDSheet!$A:$E,5,0)</f>
        <v>23.4</v>
      </c>
      <c r="K28" s="1">
        <f t="shared" si="2"/>
        <v>-6.4869999999999983</v>
      </c>
      <c r="L28" s="1"/>
      <c r="M28" s="1"/>
      <c r="N28" s="1">
        <v>0</v>
      </c>
      <c r="O28" s="1"/>
      <c r="P28" s="1">
        <f t="shared" si="3"/>
        <v>3.3826000000000001</v>
      </c>
      <c r="Q28" s="5"/>
      <c r="R28" s="5">
        <f t="shared" si="8"/>
        <v>0</v>
      </c>
      <c r="S28" s="5"/>
      <c r="T28" s="1"/>
      <c r="U28" s="1">
        <f t="shared" si="5"/>
        <v>11.748654880860876</v>
      </c>
      <c r="V28" s="1">
        <f t="shared" si="6"/>
        <v>11.748654880860876</v>
      </c>
      <c r="W28" s="1">
        <v>4.0377999999999998</v>
      </c>
      <c r="X28" s="1">
        <v>4.1566000000000001</v>
      </c>
      <c r="Y28" s="1">
        <v>6.8026</v>
      </c>
      <c r="Z28" s="1">
        <v>4.4322499999999998</v>
      </c>
      <c r="AA28" s="1">
        <v>5.4556666666666702</v>
      </c>
      <c r="AB28" s="1">
        <v>5.4862000000000002</v>
      </c>
      <c r="AC28" s="1">
        <v>7.2587999999999999</v>
      </c>
      <c r="AD28" s="1">
        <v>6.2203999999999997</v>
      </c>
      <c r="AE28" s="1">
        <v>7.6120000000000001</v>
      </c>
      <c r="AF28" s="1">
        <v>9.4957999999999991</v>
      </c>
      <c r="AG28" s="1"/>
      <c r="AH28" s="1">
        <f t="shared" si="7"/>
        <v>0</v>
      </c>
      <c r="AI28" s="1" t="str">
        <f>IFERROR(VLOOKUP(A28,[2]Лист1!$A:$B,2,0),"")</f>
        <v/>
      </c>
      <c r="AJ28" s="1" t="str">
        <f>IFERROR(VLOOKUP(A28,[3]Лист1!$A:$B,2,0),"")</f>
        <v/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36</v>
      </c>
      <c r="C29" s="1">
        <v>2382.2840000000001</v>
      </c>
      <c r="D29" s="1">
        <v>2508.1559999999999</v>
      </c>
      <c r="E29" s="1">
        <v>2178.4679999999998</v>
      </c>
      <c r="F29" s="1">
        <v>2160.7310000000002</v>
      </c>
      <c r="G29" s="7">
        <v>1</v>
      </c>
      <c r="H29" s="1">
        <v>40</v>
      </c>
      <c r="I29" s="1" t="s">
        <v>37</v>
      </c>
      <c r="J29" s="1">
        <f>VLOOKUP(A29,[1]TDSheet!$A:$E,5,0)</f>
        <v>2130.4499999999998</v>
      </c>
      <c r="K29" s="1">
        <f t="shared" si="2"/>
        <v>48.018000000000029</v>
      </c>
      <c r="L29" s="1"/>
      <c r="M29" s="1"/>
      <c r="N29" s="1">
        <v>331.35048000000012</v>
      </c>
      <c r="O29" s="1"/>
      <c r="P29" s="1">
        <f t="shared" si="3"/>
        <v>435.69359999999995</v>
      </c>
      <c r="Q29" s="5">
        <f t="shared" si="4"/>
        <v>1864.8545199999994</v>
      </c>
      <c r="R29" s="5">
        <v>1650</v>
      </c>
      <c r="S29" s="5"/>
      <c r="T29" s="1"/>
      <c r="U29" s="1">
        <f t="shared" si="5"/>
        <v>9.5068678539230351</v>
      </c>
      <c r="V29" s="1">
        <f t="shared" si="6"/>
        <v>5.7198028155566218</v>
      </c>
      <c r="W29" s="1">
        <v>400.637</v>
      </c>
      <c r="X29" s="1">
        <v>401.12119999999999</v>
      </c>
      <c r="Y29" s="1">
        <v>427.27319999999997</v>
      </c>
      <c r="Z29" s="1">
        <v>313.45474999999999</v>
      </c>
      <c r="AA29" s="1">
        <v>311.18799999999999</v>
      </c>
      <c r="AB29" s="1">
        <v>307.12099999999998</v>
      </c>
      <c r="AC29" s="1">
        <v>367.20139999999998</v>
      </c>
      <c r="AD29" s="1">
        <v>348.971</v>
      </c>
      <c r="AE29" s="1">
        <v>352.45859999999999</v>
      </c>
      <c r="AF29" s="1">
        <v>352.26280000000003</v>
      </c>
      <c r="AG29" s="1"/>
      <c r="AH29" s="1">
        <f t="shared" si="7"/>
        <v>1650</v>
      </c>
      <c r="AI29" s="1" t="str">
        <f>IFERROR(VLOOKUP(A29,[2]Лист1!$A:$B,2,0),"")</f>
        <v/>
      </c>
      <c r="AJ29" s="1" t="str">
        <f>IFERROR(VLOOKUP(A29,[3]Лист1!$A:$B,2,0),"")</f>
        <v/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36</v>
      </c>
      <c r="C30" s="1">
        <v>59.076999999999998</v>
      </c>
      <c r="D30" s="1">
        <v>86.745000000000005</v>
      </c>
      <c r="E30" s="1">
        <v>20.817</v>
      </c>
      <c r="F30" s="1">
        <v>82.95</v>
      </c>
      <c r="G30" s="7">
        <v>1</v>
      </c>
      <c r="H30" s="1">
        <v>40</v>
      </c>
      <c r="I30" s="1" t="s">
        <v>37</v>
      </c>
      <c r="J30" s="1">
        <f>VLOOKUP(A30,[1]TDSheet!$A:$E,5,0)</f>
        <v>24.85</v>
      </c>
      <c r="K30" s="1">
        <f t="shared" si="2"/>
        <v>-4.0330000000000013</v>
      </c>
      <c r="L30" s="1"/>
      <c r="M30" s="1"/>
      <c r="N30" s="1">
        <v>21.73500000000001</v>
      </c>
      <c r="O30" s="1"/>
      <c r="P30" s="1">
        <f t="shared" si="3"/>
        <v>4.1634000000000002</v>
      </c>
      <c r="Q30" s="5"/>
      <c r="R30" s="5">
        <f t="shared" si="8"/>
        <v>0</v>
      </c>
      <c r="S30" s="5"/>
      <c r="T30" s="1"/>
      <c r="U30" s="1">
        <f t="shared" si="5"/>
        <v>25.144112984579913</v>
      </c>
      <c r="V30" s="1">
        <f t="shared" si="6"/>
        <v>25.144112984579913</v>
      </c>
      <c r="W30" s="1">
        <v>10.706799999999999</v>
      </c>
      <c r="X30" s="1">
        <v>11.1462</v>
      </c>
      <c r="Y30" s="1">
        <v>5.5250000000000004</v>
      </c>
      <c r="Z30" s="1">
        <v>10.154999999999999</v>
      </c>
      <c r="AA30" s="1">
        <v>10.1603333333333</v>
      </c>
      <c r="AB30" s="1">
        <v>2.0581999999999998</v>
      </c>
      <c r="AC30" s="1">
        <v>4.0644</v>
      </c>
      <c r="AD30" s="1">
        <v>6.7118000000000002</v>
      </c>
      <c r="AE30" s="1">
        <v>5.9913999999999996</v>
      </c>
      <c r="AF30" s="1">
        <v>4.9480000000000004</v>
      </c>
      <c r="AG30" s="1" t="s">
        <v>66</v>
      </c>
      <c r="AH30" s="1">
        <f t="shared" si="7"/>
        <v>0</v>
      </c>
      <c r="AI30" s="1" t="str">
        <f>IFERROR(VLOOKUP(A30,[2]Лист1!$A:$B,2,0),"")</f>
        <v/>
      </c>
      <c r="AJ30" s="1" t="str">
        <f>IFERROR(VLOOKUP(A30,[3]Лист1!$A:$B,2,0),"")</f>
        <v/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36</v>
      </c>
      <c r="C31" s="1">
        <v>73.111000000000004</v>
      </c>
      <c r="D31" s="1">
        <v>279.05</v>
      </c>
      <c r="E31" s="1">
        <v>123.157</v>
      </c>
      <c r="F31" s="1">
        <v>179.947</v>
      </c>
      <c r="G31" s="7">
        <v>1</v>
      </c>
      <c r="H31" s="1">
        <v>30</v>
      </c>
      <c r="I31" s="1" t="s">
        <v>37</v>
      </c>
      <c r="J31" s="1">
        <f>VLOOKUP(A31,[1]TDSheet!$A:$E,5,0)</f>
        <v>145</v>
      </c>
      <c r="K31" s="1">
        <f t="shared" si="2"/>
        <v>-21.843000000000004</v>
      </c>
      <c r="L31" s="1"/>
      <c r="M31" s="1"/>
      <c r="N31" s="1">
        <v>133.97600000000011</v>
      </c>
      <c r="O31" s="1"/>
      <c r="P31" s="1">
        <f t="shared" si="3"/>
        <v>24.631399999999999</v>
      </c>
      <c r="Q31" s="5"/>
      <c r="R31" s="5">
        <f t="shared" si="8"/>
        <v>0</v>
      </c>
      <c r="S31" s="5"/>
      <c r="T31" s="1"/>
      <c r="U31" s="1">
        <f t="shared" si="5"/>
        <v>12.744829770130814</v>
      </c>
      <c r="V31" s="1">
        <f t="shared" si="6"/>
        <v>12.744829770130814</v>
      </c>
      <c r="W31" s="1">
        <v>36.544199999999996</v>
      </c>
      <c r="X31" s="1">
        <v>34.114800000000002</v>
      </c>
      <c r="Y31" s="1">
        <v>21.6572</v>
      </c>
      <c r="Z31" s="1">
        <v>2.0470000000000002</v>
      </c>
      <c r="AA31" s="1">
        <v>2.7293333333333298</v>
      </c>
      <c r="AB31" s="1">
        <v>20.6708</v>
      </c>
      <c r="AC31" s="1">
        <v>7.4669999999999996</v>
      </c>
      <c r="AD31" s="1">
        <v>34.158200000000001</v>
      </c>
      <c r="AE31" s="1">
        <v>36.9754</v>
      </c>
      <c r="AF31" s="1">
        <v>29.041399999999999</v>
      </c>
      <c r="AG31" s="1"/>
      <c r="AH31" s="1">
        <f t="shared" si="7"/>
        <v>0</v>
      </c>
      <c r="AI31" s="1" t="str">
        <f>IFERROR(VLOOKUP(A31,[2]Лист1!$A:$B,2,0),"")</f>
        <v/>
      </c>
      <c r="AJ31" s="1" t="str">
        <f>IFERROR(VLOOKUP(A31,[3]Лист1!$A:$B,2,0),"")</f>
        <v/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36</v>
      </c>
      <c r="C32" s="1">
        <v>28.373000000000001</v>
      </c>
      <c r="D32" s="1"/>
      <c r="E32" s="1">
        <v>11.291</v>
      </c>
      <c r="F32" s="1">
        <v>8.1579999999999995</v>
      </c>
      <c r="G32" s="7">
        <v>1</v>
      </c>
      <c r="H32" s="1">
        <v>50</v>
      </c>
      <c r="I32" s="1" t="s">
        <v>37</v>
      </c>
      <c r="J32" s="1">
        <f>VLOOKUP(A32,[1]TDSheet!$A:$E,5,0)</f>
        <v>13.3</v>
      </c>
      <c r="K32" s="1">
        <f t="shared" si="2"/>
        <v>-2.0090000000000003</v>
      </c>
      <c r="L32" s="1"/>
      <c r="M32" s="1"/>
      <c r="N32" s="1">
        <v>0</v>
      </c>
      <c r="O32" s="1"/>
      <c r="P32" s="1">
        <f t="shared" si="3"/>
        <v>2.2582</v>
      </c>
      <c r="Q32" s="5">
        <f>10*P32-O32-N32-F32</f>
        <v>14.424000000000001</v>
      </c>
      <c r="R32" s="5">
        <v>0</v>
      </c>
      <c r="S32" s="5">
        <v>0</v>
      </c>
      <c r="T32" s="1" t="s">
        <v>147</v>
      </c>
      <c r="U32" s="1">
        <f t="shared" si="5"/>
        <v>3.612611814719688</v>
      </c>
      <c r="V32" s="1">
        <f t="shared" si="6"/>
        <v>3.612611814719688</v>
      </c>
      <c r="W32" s="1">
        <v>2.5815999999999999</v>
      </c>
      <c r="X32" s="1">
        <v>1.5129999999999999</v>
      </c>
      <c r="Y32" s="1">
        <v>0.55159999999999998</v>
      </c>
      <c r="Z32" s="1">
        <v>3.4159999999999999</v>
      </c>
      <c r="AA32" s="1">
        <v>4.25</v>
      </c>
      <c r="AB32" s="1">
        <v>13.583600000000001</v>
      </c>
      <c r="AC32" s="1">
        <v>10.266</v>
      </c>
      <c r="AD32" s="1">
        <v>11.497</v>
      </c>
      <c r="AE32" s="1">
        <v>12.247</v>
      </c>
      <c r="AF32" s="1">
        <v>4.4240000000000004</v>
      </c>
      <c r="AG32" s="19" t="s">
        <v>155</v>
      </c>
      <c r="AH32" s="1">
        <f t="shared" si="7"/>
        <v>0</v>
      </c>
      <c r="AI32" s="1" t="str">
        <f>IFERROR(VLOOKUP(A32,[2]Лист1!$A:$B,2,0),"")</f>
        <v/>
      </c>
      <c r="AJ32" s="1" t="str">
        <f>IFERROR(VLOOKUP(A32,[3]Лист1!$A:$B,2,0),"")</f>
        <v/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36</v>
      </c>
      <c r="C33" s="1">
        <v>19.225999999999999</v>
      </c>
      <c r="D33" s="1"/>
      <c r="E33" s="1">
        <v>8.6440000000000001</v>
      </c>
      <c r="F33" s="1">
        <v>5.4580000000000002</v>
      </c>
      <c r="G33" s="7">
        <v>1</v>
      </c>
      <c r="H33" s="1">
        <v>50</v>
      </c>
      <c r="I33" s="1" t="s">
        <v>37</v>
      </c>
      <c r="J33" s="1">
        <f>VLOOKUP(A33,[1]TDSheet!$A:$E,5,0)</f>
        <v>10.65</v>
      </c>
      <c r="K33" s="1">
        <f t="shared" si="2"/>
        <v>-2.0060000000000002</v>
      </c>
      <c r="L33" s="1"/>
      <c r="M33" s="1"/>
      <c r="N33" s="1">
        <v>0</v>
      </c>
      <c r="O33" s="1"/>
      <c r="P33" s="1">
        <f t="shared" si="3"/>
        <v>1.7288000000000001</v>
      </c>
      <c r="Q33" s="5">
        <f t="shared" si="4"/>
        <v>11.83</v>
      </c>
      <c r="R33" s="5">
        <v>0</v>
      </c>
      <c r="S33" s="5">
        <v>0</v>
      </c>
      <c r="T33" s="1" t="s">
        <v>147</v>
      </c>
      <c r="U33" s="1">
        <f t="shared" si="5"/>
        <v>3.1571031929662192</v>
      </c>
      <c r="V33" s="1">
        <f t="shared" si="6"/>
        <v>3.1571031929662192</v>
      </c>
      <c r="W33" s="1">
        <v>2.4676</v>
      </c>
      <c r="X33" s="1">
        <v>2.3948</v>
      </c>
      <c r="Y33" s="1">
        <v>0</v>
      </c>
      <c r="Z33" s="1">
        <v>2.7040000000000002</v>
      </c>
      <c r="AA33" s="1">
        <v>3.6053333333333302</v>
      </c>
      <c r="AB33" s="1">
        <v>6.0679999999999996</v>
      </c>
      <c r="AC33" s="1">
        <v>3.9060000000000001</v>
      </c>
      <c r="AD33" s="1">
        <v>3.4775999999999998</v>
      </c>
      <c r="AE33" s="1">
        <v>4.0616000000000003</v>
      </c>
      <c r="AF33" s="1">
        <v>5.5157999999999996</v>
      </c>
      <c r="AG33" s="1" t="s">
        <v>154</v>
      </c>
      <c r="AH33" s="1">
        <f t="shared" si="7"/>
        <v>0</v>
      </c>
      <c r="AI33" s="1" t="str">
        <f>IFERROR(VLOOKUP(A33,[2]Лист1!$A:$B,2,0),"")</f>
        <v/>
      </c>
      <c r="AJ33" s="1" t="str">
        <f>IFERROR(VLOOKUP(A33,[3]Лист1!$A:$B,2,0),"")</f>
        <v/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41</v>
      </c>
      <c r="C34" s="1">
        <v>2472</v>
      </c>
      <c r="D34" s="1">
        <v>1698</v>
      </c>
      <c r="E34" s="1">
        <v>2184</v>
      </c>
      <c r="F34" s="1">
        <v>1511</v>
      </c>
      <c r="G34" s="7">
        <v>0.4</v>
      </c>
      <c r="H34" s="1">
        <v>45</v>
      </c>
      <c r="I34" s="1" t="s">
        <v>37</v>
      </c>
      <c r="J34" s="1">
        <f>VLOOKUP(A34,[1]TDSheet!$A:$E,5,0)</f>
        <v>2209</v>
      </c>
      <c r="K34" s="1">
        <f t="shared" si="2"/>
        <v>-25</v>
      </c>
      <c r="L34" s="1"/>
      <c r="M34" s="1"/>
      <c r="N34" s="1">
        <v>397.80000000000109</v>
      </c>
      <c r="O34" s="1"/>
      <c r="P34" s="1">
        <f t="shared" si="3"/>
        <v>436.8</v>
      </c>
      <c r="Q34" s="5">
        <f t="shared" si="4"/>
        <v>2459.1999999999989</v>
      </c>
      <c r="R34" s="5">
        <v>2300</v>
      </c>
      <c r="S34" s="5"/>
      <c r="T34" s="1"/>
      <c r="U34" s="1">
        <f t="shared" si="5"/>
        <v>9.6355311355311386</v>
      </c>
      <c r="V34" s="1">
        <f t="shared" si="6"/>
        <v>4.3699633699633722</v>
      </c>
      <c r="W34" s="1">
        <v>318</v>
      </c>
      <c r="X34" s="1">
        <v>308.60000000000002</v>
      </c>
      <c r="Y34" s="1">
        <v>396.4</v>
      </c>
      <c r="Z34" s="1">
        <v>256.25</v>
      </c>
      <c r="AA34" s="1">
        <v>232.333333333333</v>
      </c>
      <c r="AB34" s="1">
        <v>238.4</v>
      </c>
      <c r="AC34" s="1">
        <v>274.2</v>
      </c>
      <c r="AD34" s="1">
        <v>321.60000000000002</v>
      </c>
      <c r="AE34" s="1">
        <v>306</v>
      </c>
      <c r="AF34" s="1">
        <v>285.2</v>
      </c>
      <c r="AG34" s="1" t="s">
        <v>71</v>
      </c>
      <c r="AH34" s="1">
        <f t="shared" si="7"/>
        <v>920</v>
      </c>
      <c r="AI34" s="1" t="str">
        <f>IFERROR(VLOOKUP(A34,[2]Лист1!$A:$B,2,0),"")</f>
        <v/>
      </c>
      <c r="AJ34" s="1" t="str">
        <f>IFERROR(VLOOKUP(A34,[3]Лист1!$A:$B,2,0),"")</f>
        <v/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41</v>
      </c>
      <c r="C35" s="1">
        <v>588</v>
      </c>
      <c r="D35" s="1">
        <v>450</v>
      </c>
      <c r="E35" s="1">
        <v>599</v>
      </c>
      <c r="F35" s="1">
        <v>374</v>
      </c>
      <c r="G35" s="7">
        <v>0.45</v>
      </c>
      <c r="H35" s="1">
        <v>50</v>
      </c>
      <c r="I35" s="1" t="s">
        <v>37</v>
      </c>
      <c r="J35" s="1">
        <f>VLOOKUP(A35,[1]TDSheet!$A:$E,5,0)</f>
        <v>598</v>
      </c>
      <c r="K35" s="1">
        <f t="shared" si="2"/>
        <v>1</v>
      </c>
      <c r="L35" s="1"/>
      <c r="M35" s="1"/>
      <c r="N35" s="1">
        <v>381.96</v>
      </c>
      <c r="O35" s="1"/>
      <c r="P35" s="1">
        <f t="shared" si="3"/>
        <v>119.8</v>
      </c>
      <c r="Q35" s="5">
        <f t="shared" si="4"/>
        <v>442.03999999999996</v>
      </c>
      <c r="R35" s="5">
        <f t="shared" si="8"/>
        <v>442.03999999999996</v>
      </c>
      <c r="S35" s="5"/>
      <c r="T35" s="1"/>
      <c r="U35" s="1">
        <f t="shared" si="5"/>
        <v>10</v>
      </c>
      <c r="V35" s="1">
        <f t="shared" si="6"/>
        <v>6.310183639398999</v>
      </c>
      <c r="W35" s="1">
        <v>102.4</v>
      </c>
      <c r="X35" s="1">
        <v>101.4</v>
      </c>
      <c r="Y35" s="1">
        <v>76.599999999999994</v>
      </c>
      <c r="Z35" s="1">
        <v>118.25</v>
      </c>
      <c r="AA35" s="1">
        <v>110</v>
      </c>
      <c r="AB35" s="1">
        <v>111.6</v>
      </c>
      <c r="AC35" s="1">
        <v>94.4</v>
      </c>
      <c r="AD35" s="1">
        <v>101.6</v>
      </c>
      <c r="AE35" s="1">
        <v>79.599999999999994</v>
      </c>
      <c r="AF35" s="1">
        <v>37.799999999999997</v>
      </c>
      <c r="AG35" s="1"/>
      <c r="AH35" s="1">
        <f t="shared" si="7"/>
        <v>199</v>
      </c>
      <c r="AI35" s="1" t="str">
        <f>IFERROR(VLOOKUP(A35,[2]Лист1!$A:$B,2,0),"")</f>
        <v/>
      </c>
      <c r="AJ35" s="1" t="str">
        <f>IFERROR(VLOOKUP(A35,[3]Лист1!$A:$B,2,0),"")</f>
        <v/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41</v>
      </c>
      <c r="C36" s="1">
        <v>1136</v>
      </c>
      <c r="D36" s="1">
        <v>1758</v>
      </c>
      <c r="E36" s="1">
        <v>1546</v>
      </c>
      <c r="F36" s="1">
        <v>1220</v>
      </c>
      <c r="G36" s="7">
        <v>0.4</v>
      </c>
      <c r="H36" s="1">
        <v>45</v>
      </c>
      <c r="I36" s="1" t="s">
        <v>37</v>
      </c>
      <c r="J36" s="1">
        <f>VLOOKUP(A36,[1]TDSheet!$A:$E,5,0)</f>
        <v>1576</v>
      </c>
      <c r="K36" s="1">
        <f t="shared" si="2"/>
        <v>-30</v>
      </c>
      <c r="L36" s="1"/>
      <c r="M36" s="1"/>
      <c r="N36" s="1">
        <v>383.75999999999982</v>
      </c>
      <c r="O36" s="1"/>
      <c r="P36" s="1">
        <f t="shared" si="3"/>
        <v>309.2</v>
      </c>
      <c r="Q36" s="5">
        <f t="shared" si="4"/>
        <v>1488.2400000000002</v>
      </c>
      <c r="R36" s="5">
        <v>1400</v>
      </c>
      <c r="S36" s="5"/>
      <c r="T36" s="1"/>
      <c r="U36" s="1">
        <f t="shared" si="5"/>
        <v>9.714618369987063</v>
      </c>
      <c r="V36" s="1">
        <f t="shared" si="6"/>
        <v>5.1868046571798185</v>
      </c>
      <c r="W36" s="1">
        <v>247.6</v>
      </c>
      <c r="X36" s="1">
        <v>240.4</v>
      </c>
      <c r="Y36" s="1">
        <v>227.8</v>
      </c>
      <c r="Z36" s="1">
        <v>195.75</v>
      </c>
      <c r="AA36" s="1">
        <v>198</v>
      </c>
      <c r="AB36" s="1">
        <v>211.8</v>
      </c>
      <c r="AC36" s="1">
        <v>210.2</v>
      </c>
      <c r="AD36" s="1">
        <v>220.6</v>
      </c>
      <c r="AE36" s="1">
        <v>220.4</v>
      </c>
      <c r="AF36" s="1">
        <v>231</v>
      </c>
      <c r="AG36" s="1" t="s">
        <v>71</v>
      </c>
      <c r="AH36" s="1">
        <f t="shared" si="7"/>
        <v>560</v>
      </c>
      <c r="AI36" s="1" t="str">
        <f>IFERROR(VLOOKUP(A36,[2]Лист1!$A:$B,2,0),"")</f>
        <v/>
      </c>
      <c r="AJ36" s="1" t="str">
        <f>IFERROR(VLOOKUP(A36,[3]Лист1!$A:$B,2,0),"")</f>
        <v/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74</v>
      </c>
      <c r="B37" s="1" t="s">
        <v>36</v>
      </c>
      <c r="C37" s="1">
        <v>1174.0709999999999</v>
      </c>
      <c r="D37" s="1">
        <v>1033.0830000000001</v>
      </c>
      <c r="E37" s="1">
        <v>905.45899999999995</v>
      </c>
      <c r="F37" s="1">
        <v>1107.7059999999999</v>
      </c>
      <c r="G37" s="7">
        <v>1</v>
      </c>
      <c r="H37" s="1">
        <v>45</v>
      </c>
      <c r="I37" s="1" t="s">
        <v>37</v>
      </c>
      <c r="J37" s="1">
        <f>VLOOKUP(A37,[1]TDSheet!$A:$E,5,0)</f>
        <v>842.05</v>
      </c>
      <c r="K37" s="1">
        <f t="shared" si="2"/>
        <v>63.408999999999992</v>
      </c>
      <c r="L37" s="1"/>
      <c r="M37" s="1"/>
      <c r="N37" s="1">
        <v>267.20719999999972</v>
      </c>
      <c r="O37" s="1"/>
      <c r="P37" s="1">
        <f t="shared" si="3"/>
        <v>181.09179999999998</v>
      </c>
      <c r="Q37" s="5">
        <f t="shared" si="4"/>
        <v>436.00479999999993</v>
      </c>
      <c r="R37" s="5">
        <f t="shared" si="8"/>
        <v>436.00479999999993</v>
      </c>
      <c r="S37" s="5"/>
      <c r="T37" s="1"/>
      <c r="U37" s="1">
        <f t="shared" si="5"/>
        <v>9.9999999999999982</v>
      </c>
      <c r="V37" s="1">
        <f t="shared" si="6"/>
        <v>7.5923548167283093</v>
      </c>
      <c r="W37" s="1">
        <v>186.26499999999999</v>
      </c>
      <c r="X37" s="1">
        <v>155.46299999999999</v>
      </c>
      <c r="Y37" s="1">
        <v>178.05439999999999</v>
      </c>
      <c r="Z37" s="1">
        <v>126.10575</v>
      </c>
      <c r="AA37" s="1">
        <v>168.63833333333301</v>
      </c>
      <c r="AB37" s="1">
        <v>122.29519999999999</v>
      </c>
      <c r="AC37" s="1">
        <v>129.46340000000001</v>
      </c>
      <c r="AD37" s="1">
        <v>137.619</v>
      </c>
      <c r="AE37" s="1">
        <v>157.10659999999999</v>
      </c>
      <c r="AF37" s="1">
        <v>163.69280000000001</v>
      </c>
      <c r="AG37" s="1"/>
      <c r="AH37" s="1">
        <f t="shared" si="7"/>
        <v>436</v>
      </c>
      <c r="AI37" s="1" t="str">
        <f>IFERROR(VLOOKUP(A37,[2]Лист1!$A:$B,2,0),"")</f>
        <v/>
      </c>
      <c r="AJ37" s="1" t="str">
        <f>IFERROR(VLOOKUP(A37,[3]Лист1!$A:$B,2,0),"")</f>
        <v/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75</v>
      </c>
      <c r="B38" s="1" t="s">
        <v>41</v>
      </c>
      <c r="C38" s="1">
        <v>519</v>
      </c>
      <c r="D38" s="1">
        <v>784</v>
      </c>
      <c r="E38" s="1">
        <v>525</v>
      </c>
      <c r="F38" s="1">
        <v>678</v>
      </c>
      <c r="G38" s="7">
        <v>0.45</v>
      </c>
      <c r="H38" s="1">
        <v>45</v>
      </c>
      <c r="I38" s="1" t="s">
        <v>37</v>
      </c>
      <c r="J38" s="1">
        <f>VLOOKUP(A38,[1]TDSheet!$A:$E,5,0)</f>
        <v>530</v>
      </c>
      <c r="K38" s="1">
        <f t="shared" ref="K38:K68" si="9">E38-J38</f>
        <v>-5</v>
      </c>
      <c r="L38" s="1"/>
      <c r="M38" s="1"/>
      <c r="N38" s="1">
        <v>282.8</v>
      </c>
      <c r="O38" s="1"/>
      <c r="P38" s="1">
        <f t="shared" si="3"/>
        <v>105</v>
      </c>
      <c r="Q38" s="5">
        <f t="shared" si="4"/>
        <v>89.200000000000045</v>
      </c>
      <c r="R38" s="5">
        <f t="shared" si="8"/>
        <v>89.200000000000045</v>
      </c>
      <c r="S38" s="5"/>
      <c r="T38" s="1"/>
      <c r="U38" s="1">
        <f t="shared" si="5"/>
        <v>10</v>
      </c>
      <c r="V38" s="1">
        <f t="shared" si="6"/>
        <v>9.1504761904761907</v>
      </c>
      <c r="W38" s="1">
        <v>116.8</v>
      </c>
      <c r="X38" s="1">
        <v>120.4</v>
      </c>
      <c r="Y38" s="1">
        <v>103.6</v>
      </c>
      <c r="Z38" s="1">
        <v>88.75</v>
      </c>
      <c r="AA38" s="1">
        <v>85</v>
      </c>
      <c r="AB38" s="1">
        <v>88.8</v>
      </c>
      <c r="AC38" s="1">
        <v>110.4</v>
      </c>
      <c r="AD38" s="1">
        <v>116.2</v>
      </c>
      <c r="AE38" s="1">
        <v>96.6</v>
      </c>
      <c r="AF38" s="1">
        <v>86.8</v>
      </c>
      <c r="AG38" s="1"/>
      <c r="AH38" s="1">
        <f t="shared" si="7"/>
        <v>40</v>
      </c>
      <c r="AI38" s="1" t="str">
        <f>IFERROR(VLOOKUP(A38,[2]Лист1!$A:$B,2,0),"")</f>
        <v/>
      </c>
      <c r="AJ38" s="1" t="str">
        <f>IFERROR(VLOOKUP(A38,[3]Лист1!$A:$B,2,0),"")</f>
        <v/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76</v>
      </c>
      <c r="B39" s="1" t="s">
        <v>41</v>
      </c>
      <c r="C39" s="1">
        <v>446</v>
      </c>
      <c r="D39" s="1">
        <v>624</v>
      </c>
      <c r="E39" s="1">
        <v>465</v>
      </c>
      <c r="F39" s="1">
        <v>444</v>
      </c>
      <c r="G39" s="7">
        <v>0.35</v>
      </c>
      <c r="H39" s="1">
        <v>40</v>
      </c>
      <c r="I39" s="1" t="s">
        <v>37</v>
      </c>
      <c r="J39" s="1">
        <f>VLOOKUP(A39,[1]TDSheet!$A:$E,5,0)</f>
        <v>513</v>
      </c>
      <c r="K39" s="1">
        <f t="shared" si="9"/>
        <v>-48</v>
      </c>
      <c r="L39" s="1"/>
      <c r="M39" s="1"/>
      <c r="N39" s="1">
        <v>246.2</v>
      </c>
      <c r="O39" s="1"/>
      <c r="P39" s="1">
        <f t="shared" si="3"/>
        <v>93</v>
      </c>
      <c r="Q39" s="5">
        <f t="shared" si="4"/>
        <v>239.79999999999995</v>
      </c>
      <c r="R39" s="5">
        <f t="shared" si="8"/>
        <v>239.79999999999995</v>
      </c>
      <c r="S39" s="5"/>
      <c r="T39" s="1"/>
      <c r="U39" s="1">
        <f t="shared" si="5"/>
        <v>10</v>
      </c>
      <c r="V39" s="1">
        <f t="shared" si="6"/>
        <v>7.4215053763440864</v>
      </c>
      <c r="W39" s="1">
        <v>95.2</v>
      </c>
      <c r="X39" s="1">
        <v>95.2</v>
      </c>
      <c r="Y39" s="1">
        <v>79</v>
      </c>
      <c r="Z39" s="1">
        <v>87.25</v>
      </c>
      <c r="AA39" s="1">
        <v>79.6666666666667</v>
      </c>
      <c r="AB39" s="1">
        <v>113.6</v>
      </c>
      <c r="AC39" s="1">
        <v>111.2</v>
      </c>
      <c r="AD39" s="1">
        <v>86.4</v>
      </c>
      <c r="AE39" s="1">
        <v>88.6</v>
      </c>
      <c r="AF39" s="1">
        <v>78</v>
      </c>
      <c r="AG39" s="1" t="s">
        <v>77</v>
      </c>
      <c r="AH39" s="1">
        <f t="shared" si="7"/>
        <v>84</v>
      </c>
      <c r="AI39" s="1" t="str">
        <f>IFERROR(VLOOKUP(A39,[2]Лист1!$A:$B,2,0),"")</f>
        <v/>
      </c>
      <c r="AJ39" s="1" t="str">
        <f>IFERROR(VLOOKUP(A39,[3]Лист1!$A:$B,2,0),"")</f>
        <v/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36</v>
      </c>
      <c r="C40" s="1">
        <v>300.12799999999999</v>
      </c>
      <c r="D40" s="1">
        <v>89.090999999999994</v>
      </c>
      <c r="E40" s="1">
        <v>288.58199999999999</v>
      </c>
      <c r="F40" s="1">
        <v>66.459999999999994</v>
      </c>
      <c r="G40" s="7">
        <v>1</v>
      </c>
      <c r="H40" s="1">
        <v>40</v>
      </c>
      <c r="I40" s="1" t="s">
        <v>37</v>
      </c>
      <c r="J40" s="1">
        <f>VLOOKUP(A40,[1]TDSheet!$A:$E,5,0)</f>
        <v>299.64999999999998</v>
      </c>
      <c r="K40" s="1">
        <f t="shared" si="9"/>
        <v>-11.067999999999984</v>
      </c>
      <c r="L40" s="1"/>
      <c r="M40" s="1"/>
      <c r="N40" s="1">
        <v>132.69839999999999</v>
      </c>
      <c r="O40" s="1"/>
      <c r="P40" s="1">
        <f t="shared" si="3"/>
        <v>57.7164</v>
      </c>
      <c r="Q40" s="5">
        <f t="shared" si="4"/>
        <v>378.00560000000002</v>
      </c>
      <c r="R40" s="5">
        <f t="shared" si="8"/>
        <v>378.00560000000002</v>
      </c>
      <c r="S40" s="5"/>
      <c r="T40" s="1"/>
      <c r="U40" s="1">
        <f t="shared" si="5"/>
        <v>10</v>
      </c>
      <c r="V40" s="1">
        <f t="shared" si="6"/>
        <v>3.4506379469266961</v>
      </c>
      <c r="W40" s="1">
        <v>36.2346</v>
      </c>
      <c r="X40" s="1">
        <v>22.918399999999998</v>
      </c>
      <c r="Y40" s="1">
        <v>37.808599999999998</v>
      </c>
      <c r="Z40" s="1">
        <v>58.3705</v>
      </c>
      <c r="AA40" s="1">
        <v>70.653666666666695</v>
      </c>
      <c r="AB40" s="1">
        <v>67.445599999999999</v>
      </c>
      <c r="AC40" s="1">
        <v>53.821199999999997</v>
      </c>
      <c r="AD40" s="1">
        <v>52.868600000000001</v>
      </c>
      <c r="AE40" s="1">
        <v>67.298400000000001</v>
      </c>
      <c r="AF40" s="1">
        <v>43.497</v>
      </c>
      <c r="AG40" s="1" t="s">
        <v>79</v>
      </c>
      <c r="AH40" s="1">
        <f t="shared" si="7"/>
        <v>378</v>
      </c>
      <c r="AI40" s="1" t="str">
        <f>IFERROR(VLOOKUP(A40,[2]Лист1!$A:$B,2,0),"")</f>
        <v/>
      </c>
      <c r="AJ40" s="1" t="str">
        <f>IFERROR(VLOOKUP(A40,[3]Лист1!$A:$B,2,0),"")</f>
        <v/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41</v>
      </c>
      <c r="C41" s="1">
        <v>422</v>
      </c>
      <c r="D41" s="1">
        <v>612</v>
      </c>
      <c r="E41" s="1">
        <v>524</v>
      </c>
      <c r="F41" s="1">
        <v>415</v>
      </c>
      <c r="G41" s="7">
        <v>0.4</v>
      </c>
      <c r="H41" s="1">
        <v>40</v>
      </c>
      <c r="I41" s="1" t="s">
        <v>37</v>
      </c>
      <c r="J41" s="1">
        <f>VLOOKUP(A41,[1]TDSheet!$A:$E,5,0)</f>
        <v>569</v>
      </c>
      <c r="K41" s="1">
        <f t="shared" si="9"/>
        <v>-45</v>
      </c>
      <c r="L41" s="1"/>
      <c r="M41" s="1"/>
      <c r="N41" s="1">
        <v>418.79999999999978</v>
      </c>
      <c r="O41" s="1"/>
      <c r="P41" s="1">
        <f t="shared" si="3"/>
        <v>104.8</v>
      </c>
      <c r="Q41" s="5">
        <f t="shared" si="4"/>
        <v>214.20000000000027</v>
      </c>
      <c r="R41" s="5">
        <f t="shared" si="8"/>
        <v>214.20000000000027</v>
      </c>
      <c r="S41" s="5"/>
      <c r="T41" s="1"/>
      <c r="U41" s="1">
        <f t="shared" si="5"/>
        <v>10</v>
      </c>
      <c r="V41" s="1">
        <f t="shared" si="6"/>
        <v>7.9561068702290054</v>
      </c>
      <c r="W41" s="1">
        <v>105.8</v>
      </c>
      <c r="X41" s="1">
        <v>96</v>
      </c>
      <c r="Y41" s="1">
        <v>84.6</v>
      </c>
      <c r="Z41" s="1">
        <v>78.25</v>
      </c>
      <c r="AA41" s="1">
        <v>73</v>
      </c>
      <c r="AB41" s="1">
        <v>65.8</v>
      </c>
      <c r="AC41" s="1">
        <v>64</v>
      </c>
      <c r="AD41" s="1">
        <v>92.6</v>
      </c>
      <c r="AE41" s="1">
        <v>87</v>
      </c>
      <c r="AF41" s="1">
        <v>80.8</v>
      </c>
      <c r="AG41" s="1"/>
      <c r="AH41" s="1">
        <f t="shared" si="7"/>
        <v>86</v>
      </c>
      <c r="AI41" s="1" t="str">
        <f>IFERROR(VLOOKUP(A41,[2]Лист1!$A:$B,2,0),"")</f>
        <v/>
      </c>
      <c r="AJ41" s="1" t="str">
        <f>IFERROR(VLOOKUP(A41,[3]Лист1!$A:$B,2,0),"")</f>
        <v/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41</v>
      </c>
      <c r="C42" s="1">
        <v>270</v>
      </c>
      <c r="D42" s="1">
        <v>897</v>
      </c>
      <c r="E42" s="1">
        <v>483</v>
      </c>
      <c r="F42" s="1">
        <v>594</v>
      </c>
      <c r="G42" s="7">
        <v>0.4</v>
      </c>
      <c r="H42" s="1">
        <v>45</v>
      </c>
      <c r="I42" s="1" t="s">
        <v>37</v>
      </c>
      <c r="J42" s="1">
        <f>VLOOKUP(A42,[1]TDSheet!$A:$E,5,0)</f>
        <v>558</v>
      </c>
      <c r="K42" s="1">
        <f t="shared" si="9"/>
        <v>-75</v>
      </c>
      <c r="L42" s="1"/>
      <c r="M42" s="1"/>
      <c r="N42" s="1">
        <v>312</v>
      </c>
      <c r="O42" s="1"/>
      <c r="P42" s="1">
        <f t="shared" si="3"/>
        <v>96.6</v>
      </c>
      <c r="Q42" s="5">
        <f t="shared" si="4"/>
        <v>60</v>
      </c>
      <c r="R42" s="5">
        <f t="shared" si="8"/>
        <v>60</v>
      </c>
      <c r="S42" s="5"/>
      <c r="T42" s="1"/>
      <c r="U42" s="1">
        <f t="shared" si="5"/>
        <v>10</v>
      </c>
      <c r="V42" s="1">
        <f t="shared" si="6"/>
        <v>9.3788819875776408</v>
      </c>
      <c r="W42" s="1">
        <v>109</v>
      </c>
      <c r="X42" s="1">
        <v>109.2</v>
      </c>
      <c r="Y42" s="1">
        <v>75.8</v>
      </c>
      <c r="Z42" s="1">
        <v>72.25</v>
      </c>
      <c r="AA42" s="1">
        <v>91</v>
      </c>
      <c r="AB42" s="1">
        <v>83.2</v>
      </c>
      <c r="AC42" s="1">
        <v>72.2</v>
      </c>
      <c r="AD42" s="1">
        <v>98.2</v>
      </c>
      <c r="AE42" s="1">
        <v>92.4</v>
      </c>
      <c r="AF42" s="1">
        <v>72.599999999999994</v>
      </c>
      <c r="AG42" s="1" t="s">
        <v>71</v>
      </c>
      <c r="AH42" s="1">
        <f t="shared" si="7"/>
        <v>24</v>
      </c>
      <c r="AI42" s="1" t="str">
        <f>IFERROR(VLOOKUP(A42,[2]Лист1!$A:$B,2,0),"")</f>
        <v/>
      </c>
      <c r="AJ42" s="1" t="str">
        <f>IFERROR(VLOOKUP(A42,[3]Лист1!$A:$B,2,0),"")</f>
        <v/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36</v>
      </c>
      <c r="C43" s="1">
        <v>327.09500000000003</v>
      </c>
      <c r="D43" s="1">
        <v>162.511</v>
      </c>
      <c r="E43" s="1">
        <v>324.54000000000002</v>
      </c>
      <c r="F43" s="1">
        <v>133.26499999999999</v>
      </c>
      <c r="G43" s="7">
        <v>1</v>
      </c>
      <c r="H43" s="1">
        <v>40</v>
      </c>
      <c r="I43" s="1" t="s">
        <v>37</v>
      </c>
      <c r="J43" s="1">
        <f>VLOOKUP(A43,[1]TDSheet!$A:$E,5,0)</f>
        <v>338.2</v>
      </c>
      <c r="K43" s="1">
        <f t="shared" si="9"/>
        <v>-13.659999999999968</v>
      </c>
      <c r="L43" s="1"/>
      <c r="M43" s="1"/>
      <c r="N43" s="1">
        <v>35.792000000000087</v>
      </c>
      <c r="O43" s="1"/>
      <c r="P43" s="1">
        <f t="shared" si="3"/>
        <v>64.908000000000001</v>
      </c>
      <c r="Q43" s="5">
        <f t="shared" si="4"/>
        <v>480.02300000000002</v>
      </c>
      <c r="R43" s="5">
        <f t="shared" si="8"/>
        <v>480.02300000000002</v>
      </c>
      <c r="S43" s="5"/>
      <c r="T43" s="1"/>
      <c r="U43" s="1">
        <f t="shared" si="5"/>
        <v>10.000000000000002</v>
      </c>
      <c r="V43" s="1">
        <f t="shared" si="6"/>
        <v>2.6045633820176262</v>
      </c>
      <c r="W43" s="1">
        <v>40.5456</v>
      </c>
      <c r="X43" s="1">
        <v>34.782400000000003</v>
      </c>
      <c r="Y43" s="1">
        <v>52.137199999999993</v>
      </c>
      <c r="Z43" s="1">
        <v>49.933</v>
      </c>
      <c r="AA43" s="1">
        <v>54.423666666666698</v>
      </c>
      <c r="AB43" s="1">
        <v>69.836399999999998</v>
      </c>
      <c r="AC43" s="1">
        <v>62.941200000000002</v>
      </c>
      <c r="AD43" s="1">
        <v>64.2928</v>
      </c>
      <c r="AE43" s="1">
        <v>69.365200000000002</v>
      </c>
      <c r="AF43" s="1">
        <v>46.0124</v>
      </c>
      <c r="AG43" s="1" t="s">
        <v>66</v>
      </c>
      <c r="AH43" s="1">
        <f t="shared" si="7"/>
        <v>480</v>
      </c>
      <c r="AI43" s="1" t="str">
        <f>IFERROR(VLOOKUP(A43,[2]Лист1!$A:$B,2,0),"")</f>
        <v/>
      </c>
      <c r="AJ43" s="1" t="str">
        <f>IFERROR(VLOOKUP(A43,[3]Лист1!$A:$B,2,0),"")</f>
        <v/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41</v>
      </c>
      <c r="C44" s="1">
        <v>735</v>
      </c>
      <c r="D44" s="1">
        <v>1626</v>
      </c>
      <c r="E44" s="1">
        <v>1176</v>
      </c>
      <c r="F44" s="1">
        <v>861</v>
      </c>
      <c r="G44" s="7">
        <v>0.35</v>
      </c>
      <c r="H44" s="1">
        <v>40</v>
      </c>
      <c r="I44" s="1" t="s">
        <v>37</v>
      </c>
      <c r="J44" s="1">
        <f>VLOOKUP(A44,[1]TDSheet!$A:$E,5,0)</f>
        <v>1226</v>
      </c>
      <c r="K44" s="1">
        <f t="shared" si="9"/>
        <v>-50</v>
      </c>
      <c r="L44" s="1"/>
      <c r="M44" s="1"/>
      <c r="N44" s="1">
        <v>200</v>
      </c>
      <c r="O44" s="1"/>
      <c r="P44" s="1">
        <f t="shared" si="3"/>
        <v>235.2</v>
      </c>
      <c r="Q44" s="5">
        <f t="shared" si="4"/>
        <v>1291</v>
      </c>
      <c r="R44" s="5">
        <v>500</v>
      </c>
      <c r="S44" s="5">
        <v>500</v>
      </c>
      <c r="T44" s="1" t="s">
        <v>149</v>
      </c>
      <c r="U44" s="1">
        <f t="shared" si="5"/>
        <v>6.6369047619047619</v>
      </c>
      <c r="V44" s="1">
        <f t="shared" si="6"/>
        <v>4.5110544217687076</v>
      </c>
      <c r="W44" s="1">
        <v>229</v>
      </c>
      <c r="X44" s="1">
        <v>224.2</v>
      </c>
      <c r="Y44" s="1">
        <v>159.80000000000001</v>
      </c>
      <c r="Z44" s="1">
        <v>148.5</v>
      </c>
      <c r="AA44" s="1">
        <v>148.666666666667</v>
      </c>
      <c r="AB44" s="1">
        <v>319</v>
      </c>
      <c r="AC44" s="1">
        <v>295.2</v>
      </c>
      <c r="AD44" s="1">
        <v>257.8</v>
      </c>
      <c r="AE44" s="1">
        <v>270</v>
      </c>
      <c r="AF44" s="1">
        <v>292.8</v>
      </c>
      <c r="AG44" s="1" t="s">
        <v>157</v>
      </c>
      <c r="AH44" s="1">
        <f t="shared" si="7"/>
        <v>175</v>
      </c>
      <c r="AI44" s="1" t="str">
        <f>IFERROR(VLOOKUP(A44,[2]Лист1!$A:$B,2,0),"")</f>
        <v/>
      </c>
      <c r="AJ44" s="1" t="str">
        <f>IFERROR(VLOOKUP(A44,[3]Лист1!$A:$B,2,0),"")</f>
        <v>ТМА январь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41</v>
      </c>
      <c r="C45" s="1">
        <v>622</v>
      </c>
      <c r="D45" s="1">
        <v>726</v>
      </c>
      <c r="E45" s="1">
        <v>647</v>
      </c>
      <c r="F45" s="1">
        <v>570</v>
      </c>
      <c r="G45" s="7">
        <v>0.4</v>
      </c>
      <c r="H45" s="1">
        <v>40</v>
      </c>
      <c r="I45" s="1" t="s">
        <v>37</v>
      </c>
      <c r="J45" s="1">
        <f>VLOOKUP(A45,[1]TDSheet!$A:$E,5,0)</f>
        <v>675</v>
      </c>
      <c r="K45" s="1">
        <f t="shared" si="9"/>
        <v>-28</v>
      </c>
      <c r="L45" s="1"/>
      <c r="M45" s="1"/>
      <c r="N45" s="1">
        <v>349.59999999999991</v>
      </c>
      <c r="O45" s="1"/>
      <c r="P45" s="1">
        <f t="shared" si="3"/>
        <v>129.4</v>
      </c>
      <c r="Q45" s="5">
        <f t="shared" si="4"/>
        <v>374.40000000000009</v>
      </c>
      <c r="R45" s="5">
        <f t="shared" si="8"/>
        <v>374.40000000000009</v>
      </c>
      <c r="S45" s="5"/>
      <c r="T45" s="1"/>
      <c r="U45" s="1">
        <f t="shared" si="5"/>
        <v>10</v>
      </c>
      <c r="V45" s="1">
        <f t="shared" si="6"/>
        <v>7.1066460587326112</v>
      </c>
      <c r="W45" s="1">
        <v>128.6</v>
      </c>
      <c r="X45" s="1">
        <v>123.8</v>
      </c>
      <c r="Y45" s="1">
        <v>113.4</v>
      </c>
      <c r="Z45" s="1">
        <v>95.75</v>
      </c>
      <c r="AA45" s="1">
        <v>109</v>
      </c>
      <c r="AB45" s="1">
        <v>96.8</v>
      </c>
      <c r="AC45" s="1">
        <v>94</v>
      </c>
      <c r="AD45" s="1">
        <v>114.8</v>
      </c>
      <c r="AE45" s="1">
        <v>118.8</v>
      </c>
      <c r="AF45" s="1">
        <v>115</v>
      </c>
      <c r="AG45" s="1"/>
      <c r="AH45" s="1">
        <f t="shared" si="7"/>
        <v>150</v>
      </c>
      <c r="AI45" s="1" t="str">
        <f>IFERROR(VLOOKUP(A45,[2]Лист1!$A:$B,2,0),"")</f>
        <v/>
      </c>
      <c r="AJ45" s="1" t="str">
        <f>IFERROR(VLOOKUP(A45,[3]Лист1!$A:$B,2,0),"")</f>
        <v/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36</v>
      </c>
      <c r="C46" s="1">
        <v>805.94600000000003</v>
      </c>
      <c r="D46" s="1">
        <v>640.20299999999997</v>
      </c>
      <c r="E46" s="1">
        <v>618.16099999999994</v>
      </c>
      <c r="F46" s="1">
        <v>725.32299999999998</v>
      </c>
      <c r="G46" s="7">
        <v>1</v>
      </c>
      <c r="H46" s="1">
        <v>50</v>
      </c>
      <c r="I46" s="1" t="s">
        <v>37</v>
      </c>
      <c r="J46" s="1">
        <f>VLOOKUP(A46,[1]TDSheet!$A:$E,5,0)</f>
        <v>604.85</v>
      </c>
      <c r="K46" s="1">
        <f t="shared" si="9"/>
        <v>13.310999999999922</v>
      </c>
      <c r="L46" s="1"/>
      <c r="M46" s="1"/>
      <c r="N46" s="1">
        <v>224.57079999999971</v>
      </c>
      <c r="O46" s="1"/>
      <c r="P46" s="1">
        <f t="shared" si="3"/>
        <v>123.63219999999998</v>
      </c>
      <c r="Q46" s="5">
        <f t="shared" si="4"/>
        <v>286.42820000000017</v>
      </c>
      <c r="R46" s="5">
        <f t="shared" si="8"/>
        <v>286.42820000000017</v>
      </c>
      <c r="S46" s="5"/>
      <c r="T46" s="1"/>
      <c r="U46" s="1">
        <f t="shared" si="5"/>
        <v>10</v>
      </c>
      <c r="V46" s="1">
        <f t="shared" si="6"/>
        <v>7.6832233026671028</v>
      </c>
      <c r="W46" s="1">
        <v>115.0754</v>
      </c>
      <c r="X46" s="1">
        <v>103.2454</v>
      </c>
      <c r="Y46" s="1">
        <v>119.7478</v>
      </c>
      <c r="Z46" s="1">
        <v>129.33025000000001</v>
      </c>
      <c r="AA46" s="1">
        <v>131.99199999999999</v>
      </c>
      <c r="AB46" s="1">
        <v>193.09960000000001</v>
      </c>
      <c r="AC46" s="1">
        <v>178.87280000000001</v>
      </c>
      <c r="AD46" s="1">
        <v>104.14879999999999</v>
      </c>
      <c r="AE46" s="1">
        <v>121.8592</v>
      </c>
      <c r="AF46" s="1">
        <v>150.4272</v>
      </c>
      <c r="AG46" s="1"/>
      <c r="AH46" s="1">
        <f t="shared" si="7"/>
        <v>286</v>
      </c>
      <c r="AI46" s="1" t="str">
        <f>IFERROR(VLOOKUP(A46,[2]Лист1!$A:$B,2,0),"")</f>
        <v/>
      </c>
      <c r="AJ46" s="1" t="str">
        <f>IFERROR(VLOOKUP(A46,[3]Лист1!$A:$B,2,0),"")</f>
        <v/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36</v>
      </c>
      <c r="C47" s="1">
        <v>1279.0930000000001</v>
      </c>
      <c r="D47" s="1">
        <v>633.85299999999995</v>
      </c>
      <c r="E47" s="1">
        <v>802.07399999999996</v>
      </c>
      <c r="F47" s="1">
        <v>956.80899999999997</v>
      </c>
      <c r="G47" s="7">
        <v>1</v>
      </c>
      <c r="H47" s="1">
        <v>50</v>
      </c>
      <c r="I47" s="1" t="s">
        <v>37</v>
      </c>
      <c r="J47" s="1">
        <f>VLOOKUP(A47,[1]TDSheet!$A:$E,5,0)</f>
        <v>786</v>
      </c>
      <c r="K47" s="1">
        <f t="shared" si="9"/>
        <v>16.073999999999955</v>
      </c>
      <c r="L47" s="1"/>
      <c r="M47" s="1"/>
      <c r="N47" s="1">
        <v>233.94339999999991</v>
      </c>
      <c r="O47" s="1"/>
      <c r="P47" s="1">
        <f t="shared" si="3"/>
        <v>160.41479999999999</v>
      </c>
      <c r="Q47" s="5">
        <f t="shared" si="4"/>
        <v>413.39560000000006</v>
      </c>
      <c r="R47" s="5">
        <v>400</v>
      </c>
      <c r="S47" s="5"/>
      <c r="T47" s="1"/>
      <c r="U47" s="1">
        <f t="shared" si="5"/>
        <v>9.9164939893326558</v>
      </c>
      <c r="V47" s="1">
        <f t="shared" si="6"/>
        <v>7.4229584801402364</v>
      </c>
      <c r="W47" s="1">
        <v>152.99619999999999</v>
      </c>
      <c r="X47" s="1">
        <v>154.3972</v>
      </c>
      <c r="Y47" s="1">
        <v>189.3554</v>
      </c>
      <c r="Z47" s="1">
        <v>206.09200000000001</v>
      </c>
      <c r="AA47" s="1">
        <v>222.17400000000001</v>
      </c>
      <c r="AB47" s="1">
        <v>239.691</v>
      </c>
      <c r="AC47" s="1">
        <v>190.30279999999999</v>
      </c>
      <c r="AD47" s="1">
        <v>150.8374</v>
      </c>
      <c r="AE47" s="1">
        <v>152.10339999999999</v>
      </c>
      <c r="AF47" s="1">
        <v>170.24979999999999</v>
      </c>
      <c r="AG47" s="1"/>
      <c r="AH47" s="1">
        <f t="shared" si="7"/>
        <v>400</v>
      </c>
      <c r="AI47" s="1" t="str">
        <f>IFERROR(VLOOKUP(A47,[2]Лист1!$A:$B,2,0),"")</f>
        <v/>
      </c>
      <c r="AJ47" s="1" t="str">
        <f>IFERROR(VLOOKUP(A47,[3]Лист1!$A:$B,2,0),"")</f>
        <v/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87</v>
      </c>
      <c r="B48" s="14" t="s">
        <v>36</v>
      </c>
      <c r="C48" s="14"/>
      <c r="D48" s="14"/>
      <c r="E48" s="14">
        <v>-1.365</v>
      </c>
      <c r="F48" s="14"/>
      <c r="G48" s="15">
        <v>0</v>
      </c>
      <c r="H48" s="14">
        <v>40</v>
      </c>
      <c r="I48" s="14" t="s">
        <v>37</v>
      </c>
      <c r="J48" s="14"/>
      <c r="K48" s="14">
        <f t="shared" si="9"/>
        <v>-1.365</v>
      </c>
      <c r="L48" s="14"/>
      <c r="M48" s="14"/>
      <c r="N48" s="14">
        <v>0</v>
      </c>
      <c r="O48" s="14"/>
      <c r="P48" s="14">
        <f t="shared" si="3"/>
        <v>-0.27300000000000002</v>
      </c>
      <c r="Q48" s="16"/>
      <c r="R48" s="5">
        <f t="shared" si="8"/>
        <v>0</v>
      </c>
      <c r="S48" s="16"/>
      <c r="T48" s="14"/>
      <c r="U48" s="1">
        <f t="shared" si="5"/>
        <v>0</v>
      </c>
      <c r="V48" s="14">
        <f t="shared" si="6"/>
        <v>0</v>
      </c>
      <c r="W48" s="14">
        <v>-0.73560000000000003</v>
      </c>
      <c r="X48" s="14">
        <v>-0.6946</v>
      </c>
      <c r="Y48" s="14">
        <v>0</v>
      </c>
      <c r="Z48" s="14">
        <v>0</v>
      </c>
      <c r="AA48" s="14">
        <v>0</v>
      </c>
      <c r="AB48" s="14">
        <v>-0.37519999999999998</v>
      </c>
      <c r="AC48" s="14">
        <v>-0.82699999999999996</v>
      </c>
      <c r="AD48" s="14">
        <v>-1.6372</v>
      </c>
      <c r="AE48" s="14">
        <v>-0.78839999999999999</v>
      </c>
      <c r="AF48" s="14">
        <v>-0.14480000000000001</v>
      </c>
      <c r="AG48" s="14" t="s">
        <v>88</v>
      </c>
      <c r="AH48" s="1">
        <f t="shared" si="7"/>
        <v>0</v>
      </c>
      <c r="AI48" s="1" t="str">
        <f>IFERROR(VLOOKUP(A48,[2]Лист1!$A:$B,2,0),"")</f>
        <v/>
      </c>
      <c r="AJ48" s="1" t="str">
        <f>IFERROR(VLOOKUP(A48,[3]Лист1!$A:$B,2,0),"")</f>
        <v/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41</v>
      </c>
      <c r="C49" s="1">
        <v>668</v>
      </c>
      <c r="D49" s="1">
        <v>530</v>
      </c>
      <c r="E49" s="1">
        <v>602</v>
      </c>
      <c r="F49" s="1">
        <v>520</v>
      </c>
      <c r="G49" s="7">
        <v>0.45</v>
      </c>
      <c r="H49" s="1">
        <v>50</v>
      </c>
      <c r="I49" s="1" t="s">
        <v>37</v>
      </c>
      <c r="J49" s="1">
        <f>VLOOKUP(A49,[1]TDSheet!$A:$E,5,0)</f>
        <v>610</v>
      </c>
      <c r="K49" s="1">
        <f t="shared" si="9"/>
        <v>-8</v>
      </c>
      <c r="L49" s="1"/>
      <c r="M49" s="1"/>
      <c r="N49" s="1">
        <v>370.56000000000017</v>
      </c>
      <c r="O49" s="1"/>
      <c r="P49" s="1">
        <f t="shared" si="3"/>
        <v>120.4</v>
      </c>
      <c r="Q49" s="5">
        <f t="shared" ref="Q49:Q75" si="10">10*P49-O49-N49-F49</f>
        <v>313.43999999999983</v>
      </c>
      <c r="R49" s="5">
        <v>300</v>
      </c>
      <c r="S49" s="5"/>
      <c r="T49" s="1"/>
      <c r="U49" s="1">
        <f t="shared" si="5"/>
        <v>9.888372093023257</v>
      </c>
      <c r="V49" s="1">
        <f t="shared" si="6"/>
        <v>7.3966777408637885</v>
      </c>
      <c r="W49" s="1">
        <v>117.4</v>
      </c>
      <c r="X49" s="1">
        <v>115.4</v>
      </c>
      <c r="Y49" s="1">
        <v>115.4</v>
      </c>
      <c r="Z49" s="1">
        <v>127</v>
      </c>
      <c r="AA49" s="1">
        <v>109</v>
      </c>
      <c r="AB49" s="1">
        <v>126.6</v>
      </c>
      <c r="AC49" s="1">
        <v>100</v>
      </c>
      <c r="AD49" s="1">
        <v>114.2</v>
      </c>
      <c r="AE49" s="1">
        <v>106.4</v>
      </c>
      <c r="AF49" s="1">
        <v>91.4</v>
      </c>
      <c r="AG49" s="1" t="s">
        <v>90</v>
      </c>
      <c r="AH49" s="1">
        <f t="shared" si="7"/>
        <v>135</v>
      </c>
      <c r="AI49" s="1" t="str">
        <f>IFERROR(VLOOKUP(A49,[2]Лист1!$A:$B,2,0),"")</f>
        <v/>
      </c>
      <c r="AJ49" s="1" t="str">
        <f>IFERROR(VLOOKUP(A49,[3]Лист1!$A:$B,2,0),"")</f>
        <v/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36</v>
      </c>
      <c r="C50" s="1">
        <v>381.81799999999998</v>
      </c>
      <c r="D50" s="1">
        <v>189.16200000000001</v>
      </c>
      <c r="E50" s="1">
        <v>277.08699999999999</v>
      </c>
      <c r="F50" s="1">
        <v>256.73599999999999</v>
      </c>
      <c r="G50" s="7">
        <v>1</v>
      </c>
      <c r="H50" s="1">
        <v>40</v>
      </c>
      <c r="I50" s="1" t="s">
        <v>37</v>
      </c>
      <c r="J50" s="1">
        <f>VLOOKUP(A50,[1]TDSheet!$A:$E,5,0)</f>
        <v>279.55</v>
      </c>
      <c r="K50" s="1">
        <f t="shared" si="9"/>
        <v>-2.4630000000000223</v>
      </c>
      <c r="L50" s="1"/>
      <c r="M50" s="1"/>
      <c r="N50" s="1">
        <v>21.908999999999988</v>
      </c>
      <c r="O50" s="1"/>
      <c r="P50" s="1">
        <f t="shared" si="3"/>
        <v>55.417400000000001</v>
      </c>
      <c r="Q50" s="5">
        <f t="shared" si="10"/>
        <v>275.529</v>
      </c>
      <c r="R50" s="5">
        <f t="shared" si="8"/>
        <v>275.529</v>
      </c>
      <c r="S50" s="5"/>
      <c r="T50" s="1"/>
      <c r="U50" s="1">
        <f t="shared" si="5"/>
        <v>10</v>
      </c>
      <c r="V50" s="1">
        <f t="shared" si="6"/>
        <v>5.0281139136805404</v>
      </c>
      <c r="W50" s="1">
        <v>44.6614</v>
      </c>
      <c r="X50" s="1">
        <v>39.831400000000002</v>
      </c>
      <c r="Y50" s="1">
        <v>61.073800000000013</v>
      </c>
      <c r="Z50" s="1">
        <v>35.15775</v>
      </c>
      <c r="AA50" s="1">
        <v>46.877000000000002</v>
      </c>
      <c r="AB50" s="1">
        <v>53.665599999999998</v>
      </c>
      <c r="AC50" s="1">
        <v>48.381</v>
      </c>
      <c r="AD50" s="1">
        <v>42.1432</v>
      </c>
      <c r="AE50" s="1">
        <v>56.304200000000002</v>
      </c>
      <c r="AF50" s="1">
        <v>60.0124</v>
      </c>
      <c r="AG50" s="1"/>
      <c r="AH50" s="1">
        <f t="shared" si="7"/>
        <v>276</v>
      </c>
      <c r="AI50" s="1" t="str">
        <f>IFERROR(VLOOKUP(A50,[2]Лист1!$A:$B,2,0),"")</f>
        <v/>
      </c>
      <c r="AJ50" s="1" t="str">
        <f>IFERROR(VLOOKUP(A50,[3]Лист1!$A:$B,2,0),"")</f>
        <v/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21" t="s">
        <v>92</v>
      </c>
      <c r="B51" s="1" t="s">
        <v>41</v>
      </c>
      <c r="C51" s="1"/>
      <c r="D51" s="1"/>
      <c r="E51" s="20">
        <f>E89</f>
        <v>198</v>
      </c>
      <c r="F51" s="20">
        <f>F89</f>
        <v>155</v>
      </c>
      <c r="G51" s="7">
        <v>0.4</v>
      </c>
      <c r="H51" s="1">
        <v>40</v>
      </c>
      <c r="I51" s="1" t="s">
        <v>37</v>
      </c>
      <c r="J51" s="1"/>
      <c r="K51" s="1">
        <f t="shared" si="9"/>
        <v>198</v>
      </c>
      <c r="L51" s="1"/>
      <c r="M51" s="1"/>
      <c r="N51" s="1">
        <v>100.2</v>
      </c>
      <c r="O51" s="1"/>
      <c r="P51" s="1">
        <f t="shared" si="3"/>
        <v>39.6</v>
      </c>
      <c r="Q51" s="5">
        <f t="shared" si="10"/>
        <v>140.80000000000001</v>
      </c>
      <c r="R51" s="5">
        <f t="shared" si="8"/>
        <v>140.80000000000001</v>
      </c>
      <c r="S51" s="5"/>
      <c r="T51" s="1"/>
      <c r="U51" s="1">
        <f t="shared" si="5"/>
        <v>10</v>
      </c>
      <c r="V51" s="1">
        <f t="shared" si="6"/>
        <v>6.4444444444444438</v>
      </c>
      <c r="W51" s="1">
        <v>34.200000000000003</v>
      </c>
      <c r="X51" s="1">
        <v>33.4</v>
      </c>
      <c r="Y51" s="1">
        <v>26.4</v>
      </c>
      <c r="Z51" s="1">
        <v>36.5</v>
      </c>
      <c r="AA51" s="1">
        <v>30</v>
      </c>
      <c r="AB51" s="1">
        <v>14.4</v>
      </c>
      <c r="AC51" s="1">
        <v>26.4</v>
      </c>
      <c r="AD51" s="1">
        <v>24</v>
      </c>
      <c r="AE51" s="1">
        <v>29.2</v>
      </c>
      <c r="AF51" s="1">
        <v>35.6</v>
      </c>
      <c r="AG51" s="1" t="s">
        <v>93</v>
      </c>
      <c r="AH51" s="1">
        <f t="shared" si="7"/>
        <v>56</v>
      </c>
      <c r="AI51" s="1" t="str">
        <f>IFERROR(VLOOKUP(A51,[2]Лист1!$A:$B,2,0),"")</f>
        <v/>
      </c>
      <c r="AJ51" s="1" t="str">
        <f>IFERROR(VLOOKUP(A51,[3]Лист1!$A:$B,2,0),"")</f>
        <v/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41</v>
      </c>
      <c r="C52" s="1">
        <v>181</v>
      </c>
      <c r="D52" s="1">
        <v>66</v>
      </c>
      <c r="E52" s="1">
        <v>117</v>
      </c>
      <c r="F52" s="1">
        <v>83</v>
      </c>
      <c r="G52" s="7">
        <v>0.4</v>
      </c>
      <c r="H52" s="1">
        <v>40</v>
      </c>
      <c r="I52" s="1" t="s">
        <v>37</v>
      </c>
      <c r="J52" s="1">
        <f>VLOOKUP(A52,[1]TDSheet!$A:$E,5,0)</f>
        <v>135</v>
      </c>
      <c r="K52" s="1">
        <f t="shared" si="9"/>
        <v>-18</v>
      </c>
      <c r="L52" s="1"/>
      <c r="M52" s="1"/>
      <c r="N52" s="1">
        <v>56.600000000000023</v>
      </c>
      <c r="O52" s="1"/>
      <c r="P52" s="1">
        <f t="shared" si="3"/>
        <v>23.4</v>
      </c>
      <c r="Q52" s="5">
        <f t="shared" si="10"/>
        <v>94.399999999999977</v>
      </c>
      <c r="R52" s="5">
        <f t="shared" si="8"/>
        <v>94.399999999999977</v>
      </c>
      <c r="S52" s="5"/>
      <c r="T52" s="1"/>
      <c r="U52" s="1">
        <f t="shared" si="5"/>
        <v>10</v>
      </c>
      <c r="V52" s="1">
        <f t="shared" si="6"/>
        <v>5.9658119658119668</v>
      </c>
      <c r="W52" s="1">
        <v>21.6</v>
      </c>
      <c r="X52" s="1">
        <v>21.2</v>
      </c>
      <c r="Y52" s="1">
        <v>25.6</v>
      </c>
      <c r="Z52" s="1">
        <v>21.75</v>
      </c>
      <c r="AA52" s="1">
        <v>23</v>
      </c>
      <c r="AB52" s="1">
        <v>17.2</v>
      </c>
      <c r="AC52" s="1">
        <v>20.2</v>
      </c>
      <c r="AD52" s="1">
        <v>18</v>
      </c>
      <c r="AE52" s="1">
        <v>17.8</v>
      </c>
      <c r="AF52" s="1">
        <v>20.399999999999999</v>
      </c>
      <c r="AG52" s="1"/>
      <c r="AH52" s="1">
        <f t="shared" si="7"/>
        <v>38</v>
      </c>
      <c r="AI52" s="1" t="str">
        <f>IFERROR(VLOOKUP(A52,[2]Лист1!$A:$B,2,0),"")</f>
        <v/>
      </c>
      <c r="AJ52" s="1" t="str">
        <f>IFERROR(VLOOKUP(A52,[3]Лист1!$A:$B,2,0),"")</f>
        <v/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36</v>
      </c>
      <c r="C53" s="1">
        <v>717.16800000000001</v>
      </c>
      <c r="D53" s="1">
        <v>205.17</v>
      </c>
      <c r="E53" s="1">
        <v>472.17500000000001</v>
      </c>
      <c r="F53" s="1">
        <v>360.54500000000002</v>
      </c>
      <c r="G53" s="7">
        <v>1</v>
      </c>
      <c r="H53" s="1">
        <v>50</v>
      </c>
      <c r="I53" s="1" t="s">
        <v>37</v>
      </c>
      <c r="J53" s="1">
        <f>VLOOKUP(A53,[1]TDSheet!$A:$E,5,0)</f>
        <v>460.95</v>
      </c>
      <c r="K53" s="1">
        <f t="shared" si="9"/>
        <v>11.225000000000023</v>
      </c>
      <c r="L53" s="1"/>
      <c r="M53" s="1"/>
      <c r="N53" s="1">
        <v>262.94639999999981</v>
      </c>
      <c r="O53" s="1"/>
      <c r="P53" s="1">
        <f t="shared" si="3"/>
        <v>94.435000000000002</v>
      </c>
      <c r="Q53" s="5">
        <f t="shared" si="10"/>
        <v>320.85860000000019</v>
      </c>
      <c r="R53" s="5">
        <v>300</v>
      </c>
      <c r="S53" s="5"/>
      <c r="T53" s="1"/>
      <c r="U53" s="1">
        <f t="shared" si="5"/>
        <v>9.7791221475088665</v>
      </c>
      <c r="V53" s="1">
        <f t="shared" si="6"/>
        <v>6.6023338804468672</v>
      </c>
      <c r="W53" s="1">
        <v>86.356799999999993</v>
      </c>
      <c r="X53" s="1">
        <v>71.174800000000005</v>
      </c>
      <c r="Y53" s="1">
        <v>97.621200000000002</v>
      </c>
      <c r="Z53" s="1">
        <v>123.3725</v>
      </c>
      <c r="AA53" s="1">
        <v>128.69900000000001</v>
      </c>
      <c r="AB53" s="1">
        <v>147.2192</v>
      </c>
      <c r="AC53" s="1">
        <v>119.21939999999999</v>
      </c>
      <c r="AD53" s="1">
        <v>90.171000000000006</v>
      </c>
      <c r="AE53" s="1">
        <v>90.265000000000001</v>
      </c>
      <c r="AF53" s="1">
        <v>76.060199999999995</v>
      </c>
      <c r="AG53" s="1"/>
      <c r="AH53" s="1">
        <f t="shared" si="7"/>
        <v>300</v>
      </c>
      <c r="AI53" s="1" t="str">
        <f>IFERROR(VLOOKUP(A53,[2]Лист1!$A:$B,2,0),"")</f>
        <v/>
      </c>
      <c r="AJ53" s="1" t="str">
        <f>IFERROR(VLOOKUP(A53,[3]Лист1!$A:$B,2,0),"")</f>
        <v/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96</v>
      </c>
      <c r="B54" s="1" t="s">
        <v>36</v>
      </c>
      <c r="C54" s="1">
        <v>1106.568</v>
      </c>
      <c r="D54" s="1">
        <v>1367.6220000000001</v>
      </c>
      <c r="E54" s="1">
        <v>798.80799999999999</v>
      </c>
      <c r="F54" s="1">
        <v>1485.0730000000001</v>
      </c>
      <c r="G54" s="7">
        <v>1</v>
      </c>
      <c r="H54" s="1">
        <v>50</v>
      </c>
      <c r="I54" s="1" t="s">
        <v>37</v>
      </c>
      <c r="J54" s="1">
        <f>VLOOKUP(A54,[1]TDSheet!$A:$E,5,0)</f>
        <v>762.65</v>
      </c>
      <c r="K54" s="1">
        <f t="shared" si="9"/>
        <v>36.158000000000015</v>
      </c>
      <c r="L54" s="1"/>
      <c r="M54" s="1"/>
      <c r="N54" s="1">
        <v>256.84012000000013</v>
      </c>
      <c r="O54" s="1"/>
      <c r="P54" s="1">
        <f t="shared" si="3"/>
        <v>159.76159999999999</v>
      </c>
      <c r="Q54" s="5"/>
      <c r="R54" s="5">
        <f t="shared" si="8"/>
        <v>0</v>
      </c>
      <c r="S54" s="5"/>
      <c r="T54" s="1"/>
      <c r="U54" s="1">
        <f t="shared" si="5"/>
        <v>10.903202772130477</v>
      </c>
      <c r="V54" s="1">
        <f t="shared" si="6"/>
        <v>10.903202772130477</v>
      </c>
      <c r="W54" s="1">
        <v>194.0866</v>
      </c>
      <c r="X54" s="1">
        <v>183.19980000000001</v>
      </c>
      <c r="Y54" s="1">
        <v>181.48240000000001</v>
      </c>
      <c r="Z54" s="1">
        <v>220.93074999999999</v>
      </c>
      <c r="AA54" s="1">
        <v>246.42533333333299</v>
      </c>
      <c r="AB54" s="1">
        <v>266.88440000000003</v>
      </c>
      <c r="AC54" s="1">
        <v>194.37219999999999</v>
      </c>
      <c r="AD54" s="1">
        <v>159.9076</v>
      </c>
      <c r="AE54" s="1">
        <v>153.6902</v>
      </c>
      <c r="AF54" s="1">
        <v>164.3038</v>
      </c>
      <c r="AG54" s="1"/>
      <c r="AH54" s="1">
        <f t="shared" si="7"/>
        <v>0</v>
      </c>
      <c r="AI54" s="1" t="str">
        <f>IFERROR(VLOOKUP(A54,[2]Лист1!$A:$B,2,0),"")</f>
        <v/>
      </c>
      <c r="AJ54" s="1" t="str">
        <f>IFERROR(VLOOKUP(A54,[3]Лист1!$A:$B,2,0),"")</f>
        <v/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36</v>
      </c>
      <c r="C55" s="1">
        <v>271.17200000000003</v>
      </c>
      <c r="D55" s="1">
        <v>76.786000000000001</v>
      </c>
      <c r="E55" s="1">
        <v>120.18</v>
      </c>
      <c r="F55" s="1">
        <v>210.386</v>
      </c>
      <c r="G55" s="7">
        <v>1</v>
      </c>
      <c r="H55" s="1">
        <v>50</v>
      </c>
      <c r="I55" s="1" t="s">
        <v>37</v>
      </c>
      <c r="J55" s="1">
        <f>VLOOKUP(A55,[1]TDSheet!$A:$E,5,0)</f>
        <v>131.65</v>
      </c>
      <c r="K55" s="1">
        <f t="shared" si="9"/>
        <v>-11.469999999999999</v>
      </c>
      <c r="L55" s="1"/>
      <c r="M55" s="1"/>
      <c r="N55" s="1">
        <v>0</v>
      </c>
      <c r="O55" s="1"/>
      <c r="P55" s="1">
        <f t="shared" si="3"/>
        <v>24.036000000000001</v>
      </c>
      <c r="Q55" s="5">
        <f t="shared" si="10"/>
        <v>29.974000000000018</v>
      </c>
      <c r="R55" s="5">
        <f t="shared" si="8"/>
        <v>29.974000000000018</v>
      </c>
      <c r="S55" s="5"/>
      <c r="T55" s="1"/>
      <c r="U55" s="1">
        <f t="shared" si="5"/>
        <v>10</v>
      </c>
      <c r="V55" s="1">
        <f t="shared" si="6"/>
        <v>8.7529539024796126</v>
      </c>
      <c r="W55" s="1">
        <v>24.0596</v>
      </c>
      <c r="X55" s="1">
        <v>22.4938</v>
      </c>
      <c r="Y55" s="1">
        <v>36.9758</v>
      </c>
      <c r="Z55" s="1">
        <v>28.164249999999999</v>
      </c>
      <c r="AA55" s="1">
        <v>28.122333333333302</v>
      </c>
      <c r="AB55" s="1">
        <v>46.275799999999997</v>
      </c>
      <c r="AC55" s="1">
        <v>35.179000000000002</v>
      </c>
      <c r="AD55" s="1">
        <v>32.662999999999997</v>
      </c>
      <c r="AE55" s="1">
        <v>30.3018</v>
      </c>
      <c r="AF55" s="1">
        <v>41.869</v>
      </c>
      <c r="AG55" s="1"/>
      <c r="AH55" s="1">
        <f t="shared" si="7"/>
        <v>30</v>
      </c>
      <c r="AI55" s="1" t="str">
        <f>IFERROR(VLOOKUP(A55,[2]Лист1!$A:$B,2,0),"")</f>
        <v/>
      </c>
      <c r="AJ55" s="1" t="str">
        <f>IFERROR(VLOOKUP(A55,[3]Лист1!$A:$B,2,0),"")</f>
        <v/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41</v>
      </c>
      <c r="C56" s="1">
        <v>197</v>
      </c>
      <c r="D56" s="1">
        <v>300</v>
      </c>
      <c r="E56" s="1">
        <v>194</v>
      </c>
      <c r="F56" s="1">
        <v>289</v>
      </c>
      <c r="G56" s="7">
        <v>0.4</v>
      </c>
      <c r="H56" s="1">
        <v>50</v>
      </c>
      <c r="I56" s="1" t="s">
        <v>37</v>
      </c>
      <c r="J56" s="1">
        <f>VLOOKUP(A56,[1]TDSheet!$A:$E,5,0)</f>
        <v>197</v>
      </c>
      <c r="K56" s="1">
        <f t="shared" si="9"/>
        <v>-3</v>
      </c>
      <c r="L56" s="1"/>
      <c r="M56" s="1"/>
      <c r="N56" s="1">
        <v>85.799999999999955</v>
      </c>
      <c r="O56" s="1"/>
      <c r="P56" s="1">
        <f t="shared" si="3"/>
        <v>38.799999999999997</v>
      </c>
      <c r="Q56" s="5">
        <f t="shared" si="10"/>
        <v>13.200000000000045</v>
      </c>
      <c r="R56" s="5">
        <f t="shared" si="8"/>
        <v>13.200000000000045</v>
      </c>
      <c r="S56" s="5"/>
      <c r="T56" s="1"/>
      <c r="U56" s="1">
        <f t="shared" si="5"/>
        <v>10</v>
      </c>
      <c r="V56" s="1">
        <f t="shared" si="6"/>
        <v>9.6597938144329891</v>
      </c>
      <c r="W56" s="1">
        <v>43.8</v>
      </c>
      <c r="X56" s="1">
        <v>48.6</v>
      </c>
      <c r="Y56" s="1">
        <v>30.8</v>
      </c>
      <c r="Z56" s="1">
        <v>47.75</v>
      </c>
      <c r="AA56" s="1">
        <v>47.6666666666667</v>
      </c>
      <c r="AB56" s="1">
        <v>71</v>
      </c>
      <c r="AC56" s="1">
        <v>53.4</v>
      </c>
      <c r="AD56" s="1">
        <v>46.8</v>
      </c>
      <c r="AE56" s="1">
        <v>50.4</v>
      </c>
      <c r="AF56" s="1">
        <v>45.6</v>
      </c>
      <c r="AG56" s="1" t="s">
        <v>100</v>
      </c>
      <c r="AH56" s="1">
        <f t="shared" si="7"/>
        <v>5</v>
      </c>
      <c r="AI56" s="1" t="str">
        <f>IFERROR(VLOOKUP(A56,[2]Лист1!$A:$B,2,0),"")</f>
        <v/>
      </c>
      <c r="AJ56" s="1" t="str">
        <f>IFERROR(VLOOKUP(A56,[3]Лист1!$A:$B,2,0),"")</f>
        <v/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41</v>
      </c>
      <c r="C57" s="1">
        <v>1110</v>
      </c>
      <c r="D57" s="1">
        <v>990</v>
      </c>
      <c r="E57" s="1">
        <v>1039</v>
      </c>
      <c r="F57" s="1">
        <v>985</v>
      </c>
      <c r="G57" s="7">
        <v>0.4</v>
      </c>
      <c r="H57" s="1">
        <v>40</v>
      </c>
      <c r="I57" s="1" t="s">
        <v>37</v>
      </c>
      <c r="J57" s="1">
        <f>VLOOKUP(A57,[1]TDSheet!$A:$E,5,0)</f>
        <v>1063</v>
      </c>
      <c r="K57" s="1">
        <f t="shared" si="9"/>
        <v>-24</v>
      </c>
      <c r="L57" s="1"/>
      <c r="M57" s="1"/>
      <c r="N57" s="1">
        <v>85.480000000000246</v>
      </c>
      <c r="O57" s="1"/>
      <c r="P57" s="1">
        <f t="shared" si="3"/>
        <v>207.8</v>
      </c>
      <c r="Q57" s="5">
        <f t="shared" si="10"/>
        <v>1007.5199999999998</v>
      </c>
      <c r="R57" s="5">
        <v>950</v>
      </c>
      <c r="S57" s="5"/>
      <c r="T57" s="1"/>
      <c r="U57" s="1">
        <f t="shared" si="5"/>
        <v>9.7231953801732445</v>
      </c>
      <c r="V57" s="1">
        <f t="shared" si="6"/>
        <v>5.151491819056786</v>
      </c>
      <c r="W57" s="1">
        <v>172.4</v>
      </c>
      <c r="X57" s="1">
        <v>160.19999999999999</v>
      </c>
      <c r="Y57" s="1">
        <v>187</v>
      </c>
      <c r="Z57" s="1">
        <v>147.5</v>
      </c>
      <c r="AA57" s="1">
        <v>168.333333333333</v>
      </c>
      <c r="AB57" s="1">
        <v>154</v>
      </c>
      <c r="AC57" s="1">
        <v>160.6</v>
      </c>
      <c r="AD57" s="1">
        <v>171.8</v>
      </c>
      <c r="AE57" s="1">
        <v>175.6</v>
      </c>
      <c r="AF57" s="1">
        <v>190.6</v>
      </c>
      <c r="AG57" s="1"/>
      <c r="AH57" s="1">
        <f t="shared" si="7"/>
        <v>380</v>
      </c>
      <c r="AI57" s="1" t="str">
        <f>IFERROR(VLOOKUP(A57,[2]Лист1!$A:$B,2,0),"")</f>
        <v/>
      </c>
      <c r="AJ57" s="1" t="str">
        <f>IFERROR(VLOOKUP(A57,[3]Лист1!$A:$B,2,0),"")</f>
        <v/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41</v>
      </c>
      <c r="C58" s="1">
        <v>1200</v>
      </c>
      <c r="D58" s="1">
        <v>1140</v>
      </c>
      <c r="E58" s="1">
        <v>909</v>
      </c>
      <c r="F58" s="1">
        <v>1178</v>
      </c>
      <c r="G58" s="7">
        <v>0.4</v>
      </c>
      <c r="H58" s="1">
        <v>40</v>
      </c>
      <c r="I58" s="1" t="s">
        <v>37</v>
      </c>
      <c r="J58" s="1">
        <f>VLOOKUP(A58,[1]TDSheet!$A:$E,5,0)</f>
        <v>939</v>
      </c>
      <c r="K58" s="1">
        <f t="shared" si="9"/>
        <v>-30</v>
      </c>
      <c r="L58" s="1"/>
      <c r="M58" s="1"/>
      <c r="N58" s="1">
        <v>67.360000000000127</v>
      </c>
      <c r="O58" s="1"/>
      <c r="P58" s="1">
        <f t="shared" si="3"/>
        <v>181.8</v>
      </c>
      <c r="Q58" s="5">
        <f t="shared" si="10"/>
        <v>572.63999999999987</v>
      </c>
      <c r="R58" s="5">
        <v>500</v>
      </c>
      <c r="S58" s="5"/>
      <c r="T58" s="1"/>
      <c r="U58" s="1">
        <f t="shared" si="5"/>
        <v>9.6004400440044009</v>
      </c>
      <c r="V58" s="1">
        <f t="shared" si="6"/>
        <v>6.8501650165016503</v>
      </c>
      <c r="W58" s="1">
        <v>180.4</v>
      </c>
      <c r="X58" s="1">
        <v>167.4</v>
      </c>
      <c r="Y58" s="1">
        <v>185</v>
      </c>
      <c r="Z58" s="1">
        <v>138.75</v>
      </c>
      <c r="AA58" s="1">
        <v>138</v>
      </c>
      <c r="AB58" s="1">
        <v>120.8</v>
      </c>
      <c r="AC58" s="1">
        <v>126.4</v>
      </c>
      <c r="AD58" s="1">
        <v>148</v>
      </c>
      <c r="AE58" s="1">
        <v>149.80000000000001</v>
      </c>
      <c r="AF58" s="1">
        <v>152.6</v>
      </c>
      <c r="AG58" s="1"/>
      <c r="AH58" s="1">
        <f t="shared" si="7"/>
        <v>200</v>
      </c>
      <c r="AI58" s="1" t="str">
        <f>IFERROR(VLOOKUP(A58,[2]Лист1!$A:$B,2,0),"")</f>
        <v/>
      </c>
      <c r="AJ58" s="1" t="str">
        <f>IFERROR(VLOOKUP(A58,[3]Лист1!$A:$B,2,0),"")</f>
        <v/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36</v>
      </c>
      <c r="C59" s="1">
        <v>727.27599999999995</v>
      </c>
      <c r="D59" s="1">
        <v>377.26400000000001</v>
      </c>
      <c r="E59" s="1">
        <v>551.60699999999997</v>
      </c>
      <c r="F59" s="1">
        <v>449.71300000000002</v>
      </c>
      <c r="G59" s="7">
        <v>1</v>
      </c>
      <c r="H59" s="1">
        <v>40</v>
      </c>
      <c r="I59" s="1" t="s">
        <v>37</v>
      </c>
      <c r="J59" s="1">
        <f>VLOOKUP(A59,[1]TDSheet!$A:$E,5,0)</f>
        <v>569.54999999999995</v>
      </c>
      <c r="K59" s="1">
        <f t="shared" si="9"/>
        <v>-17.942999999999984</v>
      </c>
      <c r="L59" s="1"/>
      <c r="M59" s="1"/>
      <c r="N59" s="1">
        <v>175.547</v>
      </c>
      <c r="O59" s="1"/>
      <c r="P59" s="1">
        <f t="shared" si="3"/>
        <v>110.3214</v>
      </c>
      <c r="Q59" s="5">
        <f t="shared" si="10"/>
        <v>477.95399999999989</v>
      </c>
      <c r="R59" s="5">
        <v>450</v>
      </c>
      <c r="S59" s="5"/>
      <c r="T59" s="1"/>
      <c r="U59" s="1">
        <f t="shared" si="5"/>
        <v>9.7466130777890783</v>
      </c>
      <c r="V59" s="1">
        <f t="shared" si="6"/>
        <v>5.6676220570079785</v>
      </c>
      <c r="W59" s="1">
        <v>95.494399999999999</v>
      </c>
      <c r="X59" s="1">
        <v>78.379400000000004</v>
      </c>
      <c r="Y59" s="1">
        <v>118.7162</v>
      </c>
      <c r="Z59" s="1">
        <v>119.9225</v>
      </c>
      <c r="AA59" s="1">
        <v>129.97366666666699</v>
      </c>
      <c r="AB59" s="1">
        <v>184.1086</v>
      </c>
      <c r="AC59" s="1">
        <v>174.3466</v>
      </c>
      <c r="AD59" s="1">
        <v>136.97839999999999</v>
      </c>
      <c r="AE59" s="1">
        <v>150.65360000000001</v>
      </c>
      <c r="AF59" s="1">
        <v>119.8878</v>
      </c>
      <c r="AG59" s="1" t="s">
        <v>79</v>
      </c>
      <c r="AH59" s="1">
        <f t="shared" si="7"/>
        <v>450</v>
      </c>
      <c r="AI59" s="1" t="str">
        <f>IFERROR(VLOOKUP(A59,[2]Лист1!$A:$B,2,0),"")</f>
        <v/>
      </c>
      <c r="AJ59" s="1" t="str">
        <f>IFERROR(VLOOKUP(A59,[3]Лист1!$A:$B,2,0),"")</f>
        <v/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36</v>
      </c>
      <c r="C60" s="1">
        <v>563.76</v>
      </c>
      <c r="D60" s="1">
        <v>410.39</v>
      </c>
      <c r="E60" s="1">
        <v>437.29500000000002</v>
      </c>
      <c r="F60" s="1">
        <v>439.58100000000002</v>
      </c>
      <c r="G60" s="7">
        <v>1</v>
      </c>
      <c r="H60" s="1">
        <v>40</v>
      </c>
      <c r="I60" s="1" t="s">
        <v>37</v>
      </c>
      <c r="J60" s="1">
        <f>VLOOKUP(A60,[1]TDSheet!$A:$E,5,0)</f>
        <v>447.65</v>
      </c>
      <c r="K60" s="1">
        <f t="shared" si="9"/>
        <v>-10.354999999999961</v>
      </c>
      <c r="L60" s="1"/>
      <c r="M60" s="1"/>
      <c r="N60" s="1">
        <v>150.3348</v>
      </c>
      <c r="O60" s="1"/>
      <c r="P60" s="1">
        <f t="shared" si="3"/>
        <v>87.459000000000003</v>
      </c>
      <c r="Q60" s="5">
        <f t="shared" si="10"/>
        <v>284.67420000000004</v>
      </c>
      <c r="R60" s="5">
        <v>250</v>
      </c>
      <c r="S60" s="5"/>
      <c r="T60" s="1"/>
      <c r="U60" s="1">
        <f t="shared" si="5"/>
        <v>9.6035376576452958</v>
      </c>
      <c r="V60" s="1">
        <f t="shared" si="6"/>
        <v>6.7450553973862037</v>
      </c>
      <c r="W60" s="1">
        <v>82.684799999999996</v>
      </c>
      <c r="X60" s="1">
        <v>68.4114</v>
      </c>
      <c r="Y60" s="1">
        <v>82.903400000000005</v>
      </c>
      <c r="Z60" s="1">
        <v>95.436750000000004</v>
      </c>
      <c r="AA60" s="1">
        <v>104.789</v>
      </c>
      <c r="AB60" s="1">
        <v>123.26900000000001</v>
      </c>
      <c r="AC60" s="1">
        <v>105.83839999999999</v>
      </c>
      <c r="AD60" s="1">
        <v>110.2942</v>
      </c>
      <c r="AE60" s="1">
        <v>124.3514</v>
      </c>
      <c r="AF60" s="1">
        <v>91.100200000000001</v>
      </c>
      <c r="AG60" s="1" t="s">
        <v>79</v>
      </c>
      <c r="AH60" s="1">
        <f t="shared" si="7"/>
        <v>250</v>
      </c>
      <c r="AI60" s="1" t="str">
        <f>IFERROR(VLOOKUP(A60,[2]Лист1!$A:$B,2,0),"")</f>
        <v/>
      </c>
      <c r="AJ60" s="1" t="str">
        <f>IFERROR(VLOOKUP(A60,[3]Лист1!$A:$B,2,0),"")</f>
        <v/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36</v>
      </c>
      <c r="C61" s="1">
        <v>561.10799999999995</v>
      </c>
      <c r="D61" s="1">
        <v>286.44600000000003</v>
      </c>
      <c r="E61" s="1">
        <v>407.03699999999998</v>
      </c>
      <c r="F61" s="1">
        <v>327.95499999999998</v>
      </c>
      <c r="G61" s="7">
        <v>1</v>
      </c>
      <c r="H61" s="1">
        <v>40</v>
      </c>
      <c r="I61" s="1" t="s">
        <v>37</v>
      </c>
      <c r="J61" s="1">
        <f>VLOOKUP(A61,[1]TDSheet!$A:$E,5,0)</f>
        <v>425.05</v>
      </c>
      <c r="K61" s="1">
        <f t="shared" si="9"/>
        <v>-18.013000000000034</v>
      </c>
      <c r="L61" s="1"/>
      <c r="M61" s="1"/>
      <c r="N61" s="1">
        <v>228.83111999999991</v>
      </c>
      <c r="O61" s="1"/>
      <c r="P61" s="1">
        <f t="shared" si="3"/>
        <v>81.407399999999996</v>
      </c>
      <c r="Q61" s="5">
        <f t="shared" si="10"/>
        <v>257.28788000000003</v>
      </c>
      <c r="R61" s="5">
        <v>230</v>
      </c>
      <c r="S61" s="5"/>
      <c r="T61" s="1"/>
      <c r="U61" s="1">
        <f t="shared" si="5"/>
        <v>9.6647985318288008</v>
      </c>
      <c r="V61" s="1">
        <f t="shared" si="6"/>
        <v>6.8395025513651078</v>
      </c>
      <c r="W61" s="1">
        <v>81.688199999999995</v>
      </c>
      <c r="X61" s="1">
        <v>77.509799999999998</v>
      </c>
      <c r="Y61" s="1">
        <v>84.683399999999992</v>
      </c>
      <c r="Z61" s="1">
        <v>96.114249999999998</v>
      </c>
      <c r="AA61" s="1">
        <v>103.018333333333</v>
      </c>
      <c r="AB61" s="1">
        <v>141.23240000000001</v>
      </c>
      <c r="AC61" s="1">
        <v>107.47799999999999</v>
      </c>
      <c r="AD61" s="1">
        <v>107.0954</v>
      </c>
      <c r="AE61" s="1">
        <v>120.40600000000001</v>
      </c>
      <c r="AF61" s="1">
        <v>100.101</v>
      </c>
      <c r="AG61" s="1" t="s">
        <v>79</v>
      </c>
      <c r="AH61" s="1">
        <f t="shared" si="7"/>
        <v>230</v>
      </c>
      <c r="AI61" s="1" t="str">
        <f>IFERROR(VLOOKUP(A61,[2]Лист1!$A:$B,2,0),"")</f>
        <v/>
      </c>
      <c r="AJ61" s="1" t="str">
        <f>IFERROR(VLOOKUP(A61,[3]Лист1!$A:$B,2,0),"")</f>
        <v/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106</v>
      </c>
      <c r="B62" s="1" t="s">
        <v>36</v>
      </c>
      <c r="C62" s="1">
        <v>176.822</v>
      </c>
      <c r="D62" s="1">
        <v>179.53200000000001</v>
      </c>
      <c r="E62" s="1">
        <v>142.67099999999999</v>
      </c>
      <c r="F62" s="1">
        <v>148.63999999999999</v>
      </c>
      <c r="G62" s="7">
        <v>1</v>
      </c>
      <c r="H62" s="1">
        <v>30</v>
      </c>
      <c r="I62" s="1" t="s">
        <v>37</v>
      </c>
      <c r="J62" s="1">
        <f>VLOOKUP(A62,[1]TDSheet!$A:$E,5,0)</f>
        <v>157.94999999999999</v>
      </c>
      <c r="K62" s="1">
        <f t="shared" si="9"/>
        <v>-15.278999999999996</v>
      </c>
      <c r="L62" s="1"/>
      <c r="M62" s="1"/>
      <c r="N62" s="1">
        <v>21.068599999999961</v>
      </c>
      <c r="O62" s="1"/>
      <c r="P62" s="1">
        <f t="shared" si="3"/>
        <v>28.534199999999998</v>
      </c>
      <c r="Q62" s="5">
        <f t="shared" si="10"/>
        <v>115.63340000000005</v>
      </c>
      <c r="R62" s="5">
        <f t="shared" si="8"/>
        <v>115.63340000000005</v>
      </c>
      <c r="S62" s="5"/>
      <c r="T62" s="1"/>
      <c r="U62" s="1">
        <f t="shared" si="5"/>
        <v>10</v>
      </c>
      <c r="V62" s="1">
        <f t="shared" si="6"/>
        <v>5.9475506585080335</v>
      </c>
      <c r="W62" s="1">
        <v>27.7806</v>
      </c>
      <c r="X62" s="1">
        <v>31.578399999999998</v>
      </c>
      <c r="Y62" s="1">
        <v>25.218599999999999</v>
      </c>
      <c r="Z62" s="1">
        <v>34.731000000000002</v>
      </c>
      <c r="AA62" s="1">
        <v>30.292999999999999</v>
      </c>
      <c r="AB62" s="1">
        <v>20.1008</v>
      </c>
      <c r="AC62" s="1">
        <v>28.915400000000002</v>
      </c>
      <c r="AD62" s="1">
        <v>21.489000000000001</v>
      </c>
      <c r="AE62" s="1">
        <v>21.4678</v>
      </c>
      <c r="AF62" s="1">
        <v>20.624600000000001</v>
      </c>
      <c r="AG62" s="1" t="s">
        <v>107</v>
      </c>
      <c r="AH62" s="1">
        <f t="shared" si="7"/>
        <v>116</v>
      </c>
      <c r="AI62" s="1" t="str">
        <f>IFERROR(VLOOKUP(A62,[2]Лист1!$A:$B,2,0),"")</f>
        <v/>
      </c>
      <c r="AJ62" s="1" t="str">
        <f>IFERROR(VLOOKUP(A62,[3]Лист1!$A:$B,2,0),"")</f>
        <v/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41</v>
      </c>
      <c r="C63" s="1">
        <v>184</v>
      </c>
      <c r="D63" s="1"/>
      <c r="E63" s="1">
        <v>69</v>
      </c>
      <c r="F63" s="1">
        <v>115</v>
      </c>
      <c r="G63" s="7">
        <v>0.6</v>
      </c>
      <c r="H63" s="1">
        <v>60</v>
      </c>
      <c r="I63" s="1" t="s">
        <v>37</v>
      </c>
      <c r="J63" s="1">
        <f>VLOOKUP(A63,[1]TDSheet!$A:$E,5,0)</f>
        <v>69</v>
      </c>
      <c r="K63" s="1">
        <f t="shared" si="9"/>
        <v>0</v>
      </c>
      <c r="L63" s="1"/>
      <c r="M63" s="1"/>
      <c r="N63" s="1">
        <v>31.400000000000009</v>
      </c>
      <c r="O63" s="1"/>
      <c r="P63" s="1">
        <f t="shared" si="3"/>
        <v>13.8</v>
      </c>
      <c r="Q63" s="5"/>
      <c r="R63" s="5">
        <f t="shared" si="8"/>
        <v>0</v>
      </c>
      <c r="S63" s="5"/>
      <c r="T63" s="1"/>
      <c r="U63" s="1">
        <f t="shared" si="5"/>
        <v>10.608695652173912</v>
      </c>
      <c r="V63" s="1">
        <f t="shared" si="6"/>
        <v>10.608695652173912</v>
      </c>
      <c r="W63" s="1">
        <v>15.4</v>
      </c>
      <c r="X63" s="1">
        <v>15.8</v>
      </c>
      <c r="Y63" s="1">
        <v>7.2</v>
      </c>
      <c r="Z63" s="1">
        <v>24</v>
      </c>
      <c r="AA63" s="1">
        <v>24.3333333333333</v>
      </c>
      <c r="AB63" s="1">
        <v>23.6</v>
      </c>
      <c r="AC63" s="1">
        <v>21.2</v>
      </c>
      <c r="AD63" s="1">
        <v>14</v>
      </c>
      <c r="AE63" s="1">
        <v>3.8</v>
      </c>
      <c r="AF63" s="1">
        <v>7.8</v>
      </c>
      <c r="AG63" s="1"/>
      <c r="AH63" s="1">
        <f t="shared" si="7"/>
        <v>0</v>
      </c>
      <c r="AI63" s="1" t="str">
        <f>IFERROR(VLOOKUP(A63,[2]Лист1!$A:$B,2,0),"")</f>
        <v/>
      </c>
      <c r="AJ63" s="1" t="str">
        <f>IFERROR(VLOOKUP(A63,[3]Лист1!$A:$B,2,0),"")</f>
        <v/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109</v>
      </c>
      <c r="B64" s="1" t="s">
        <v>41</v>
      </c>
      <c r="C64" s="1">
        <v>155</v>
      </c>
      <c r="D64" s="1">
        <v>108</v>
      </c>
      <c r="E64" s="1">
        <v>143</v>
      </c>
      <c r="F64" s="1">
        <v>104</v>
      </c>
      <c r="G64" s="7">
        <v>0.35</v>
      </c>
      <c r="H64" s="1">
        <v>50</v>
      </c>
      <c r="I64" s="1" t="s">
        <v>37</v>
      </c>
      <c r="J64" s="1">
        <f>VLOOKUP(A64,[1]TDSheet!$A:$E,5,0)</f>
        <v>142</v>
      </c>
      <c r="K64" s="1">
        <f t="shared" si="9"/>
        <v>1</v>
      </c>
      <c r="L64" s="1"/>
      <c r="M64" s="1"/>
      <c r="N64" s="1">
        <v>112.2</v>
      </c>
      <c r="O64" s="1"/>
      <c r="P64" s="1">
        <f t="shared" si="3"/>
        <v>28.6</v>
      </c>
      <c r="Q64" s="5">
        <f t="shared" si="10"/>
        <v>69.800000000000011</v>
      </c>
      <c r="R64" s="5">
        <f t="shared" si="8"/>
        <v>69.800000000000011</v>
      </c>
      <c r="S64" s="5"/>
      <c r="T64" s="1"/>
      <c r="U64" s="1">
        <f t="shared" si="5"/>
        <v>10</v>
      </c>
      <c r="V64" s="1">
        <f t="shared" si="6"/>
        <v>7.5594405594405583</v>
      </c>
      <c r="W64" s="1">
        <v>26.2</v>
      </c>
      <c r="X64" s="1">
        <v>24.2</v>
      </c>
      <c r="Y64" s="1">
        <v>25.4</v>
      </c>
      <c r="Z64" s="1">
        <v>32.75</v>
      </c>
      <c r="AA64" s="1">
        <v>27.3333333333333</v>
      </c>
      <c r="AB64" s="1">
        <v>39.200000000000003</v>
      </c>
      <c r="AC64" s="1">
        <v>35.6</v>
      </c>
      <c r="AD64" s="1">
        <v>31.2</v>
      </c>
      <c r="AE64" s="1">
        <v>26.4</v>
      </c>
      <c r="AF64" s="1">
        <v>24</v>
      </c>
      <c r="AG64" s="1"/>
      <c r="AH64" s="1">
        <f t="shared" si="7"/>
        <v>24</v>
      </c>
      <c r="AI64" s="1" t="str">
        <f>IFERROR(VLOOKUP(A64,[2]Лист1!$A:$B,2,0),"")</f>
        <v/>
      </c>
      <c r="AJ64" s="1" t="str">
        <f>IFERROR(VLOOKUP(A64,[3]Лист1!$A:$B,2,0),"")</f>
        <v/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110</v>
      </c>
      <c r="B65" s="1" t="s">
        <v>41</v>
      </c>
      <c r="C65" s="1">
        <v>428</v>
      </c>
      <c r="D65" s="1">
        <v>640</v>
      </c>
      <c r="E65" s="1">
        <v>431</v>
      </c>
      <c r="F65" s="1">
        <v>559</v>
      </c>
      <c r="G65" s="7">
        <v>0.37</v>
      </c>
      <c r="H65" s="1">
        <v>50</v>
      </c>
      <c r="I65" s="1" t="s">
        <v>37</v>
      </c>
      <c r="J65" s="1">
        <f>VLOOKUP(A65,[1]TDSheet!$A:$E,5,0)</f>
        <v>443</v>
      </c>
      <c r="K65" s="1">
        <f t="shared" si="9"/>
        <v>-12</v>
      </c>
      <c r="L65" s="1"/>
      <c r="M65" s="1"/>
      <c r="N65" s="1">
        <v>251.55999999999989</v>
      </c>
      <c r="O65" s="1"/>
      <c r="P65" s="1">
        <f t="shared" si="3"/>
        <v>86.2</v>
      </c>
      <c r="Q65" s="5">
        <f t="shared" si="10"/>
        <v>51.440000000000055</v>
      </c>
      <c r="R65" s="5">
        <v>0</v>
      </c>
      <c r="S65" s="5">
        <v>0</v>
      </c>
      <c r="T65" s="1" t="s">
        <v>150</v>
      </c>
      <c r="U65" s="1">
        <f t="shared" si="5"/>
        <v>9.4032482598607885</v>
      </c>
      <c r="V65" s="1">
        <f t="shared" si="6"/>
        <v>9.4032482598607885</v>
      </c>
      <c r="W65" s="1">
        <v>99</v>
      </c>
      <c r="X65" s="1">
        <v>101.4</v>
      </c>
      <c r="Y65" s="1">
        <v>84.8</v>
      </c>
      <c r="Z65" s="1">
        <v>104.75</v>
      </c>
      <c r="AA65" s="1">
        <v>98.3333333333333</v>
      </c>
      <c r="AB65" s="1">
        <v>96.6</v>
      </c>
      <c r="AC65" s="1">
        <v>72.8</v>
      </c>
      <c r="AD65" s="1">
        <v>86.2</v>
      </c>
      <c r="AE65" s="1">
        <v>82.8</v>
      </c>
      <c r="AF65" s="1">
        <v>62.2</v>
      </c>
      <c r="AG65" s="1" t="s">
        <v>154</v>
      </c>
      <c r="AH65" s="1">
        <f t="shared" si="7"/>
        <v>0</v>
      </c>
      <c r="AI65" s="1" t="str">
        <f>IFERROR(VLOOKUP(A65,[2]Лист1!$A:$B,2,0),"")</f>
        <v/>
      </c>
      <c r="AJ65" s="1" t="str">
        <f>IFERROR(VLOOKUP(A65,[3]Лист1!$A:$B,2,0),"")</f>
        <v/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41</v>
      </c>
      <c r="C66" s="1">
        <v>28</v>
      </c>
      <c r="D66" s="1">
        <v>84</v>
      </c>
      <c r="E66" s="1">
        <v>2</v>
      </c>
      <c r="F66" s="1">
        <v>83</v>
      </c>
      <c r="G66" s="7">
        <v>0.4</v>
      </c>
      <c r="H66" s="1">
        <v>30</v>
      </c>
      <c r="I66" s="1" t="s">
        <v>37</v>
      </c>
      <c r="J66" s="1">
        <f>VLOOKUP(A66,[1]TDSheet!$A:$E,5,0)</f>
        <v>53</v>
      </c>
      <c r="K66" s="1">
        <f t="shared" si="9"/>
        <v>-51</v>
      </c>
      <c r="L66" s="1"/>
      <c r="M66" s="1"/>
      <c r="N66" s="1">
        <v>0</v>
      </c>
      <c r="O66" s="1"/>
      <c r="P66" s="1">
        <f t="shared" si="3"/>
        <v>0.4</v>
      </c>
      <c r="Q66" s="5"/>
      <c r="R66" s="5">
        <f t="shared" si="8"/>
        <v>0</v>
      </c>
      <c r="S66" s="5"/>
      <c r="T66" s="1"/>
      <c r="U66" s="1">
        <f t="shared" si="5"/>
        <v>207.5</v>
      </c>
      <c r="V66" s="1">
        <f t="shared" si="6"/>
        <v>207.5</v>
      </c>
      <c r="W66" s="1">
        <v>11.2</v>
      </c>
      <c r="X66" s="1">
        <v>12</v>
      </c>
      <c r="Y66" s="1">
        <v>5.2</v>
      </c>
      <c r="Z66" s="1">
        <v>0</v>
      </c>
      <c r="AA66" s="1">
        <v>0</v>
      </c>
      <c r="AB66" s="1">
        <v>19</v>
      </c>
      <c r="AC66" s="1">
        <v>7.6</v>
      </c>
      <c r="AD66" s="1">
        <v>8</v>
      </c>
      <c r="AE66" s="1">
        <v>5.6</v>
      </c>
      <c r="AF66" s="1">
        <v>8.8000000000000007</v>
      </c>
      <c r="AG66" s="1" t="s">
        <v>48</v>
      </c>
      <c r="AH66" s="1">
        <f t="shared" si="7"/>
        <v>0</v>
      </c>
      <c r="AI66" s="1" t="str">
        <f>IFERROR(VLOOKUP(A66,[2]Лист1!$A:$B,2,0),"")</f>
        <v/>
      </c>
      <c r="AJ66" s="1" t="str">
        <f>IFERROR(VLOOKUP(A66,[3]Лист1!$A:$B,2,0),"")</f>
        <v/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112</v>
      </c>
      <c r="B67" s="1" t="s">
        <v>41</v>
      </c>
      <c r="C67" s="1">
        <v>432</v>
      </c>
      <c r="D67" s="1"/>
      <c r="E67" s="1">
        <v>53</v>
      </c>
      <c r="F67" s="1"/>
      <c r="G67" s="7">
        <v>0.6</v>
      </c>
      <c r="H67" s="1">
        <v>55</v>
      </c>
      <c r="I67" s="1" t="s">
        <v>37</v>
      </c>
      <c r="J67" s="1">
        <f>VLOOKUP(A67,[1]TDSheet!$A:$E,5,0)</f>
        <v>65</v>
      </c>
      <c r="K67" s="1">
        <f t="shared" si="9"/>
        <v>-12</v>
      </c>
      <c r="L67" s="1"/>
      <c r="M67" s="1"/>
      <c r="N67" s="1">
        <v>100</v>
      </c>
      <c r="O67" s="1"/>
      <c r="P67" s="1">
        <f t="shared" si="3"/>
        <v>10.6</v>
      </c>
      <c r="Q67" s="5">
        <f t="shared" si="10"/>
        <v>6</v>
      </c>
      <c r="R67" s="5">
        <v>100</v>
      </c>
      <c r="S67" s="5">
        <v>100</v>
      </c>
      <c r="T67" s="1" t="s">
        <v>151</v>
      </c>
      <c r="U67" s="1">
        <f t="shared" si="5"/>
        <v>18.867924528301888</v>
      </c>
      <c r="V67" s="1">
        <f t="shared" si="6"/>
        <v>9.433962264150944</v>
      </c>
      <c r="W67" s="1">
        <v>21.8</v>
      </c>
      <c r="X67" s="1">
        <v>15.8</v>
      </c>
      <c r="Y67" s="1">
        <v>8.4</v>
      </c>
      <c r="Z67" s="1">
        <v>9.75</v>
      </c>
      <c r="AA67" s="1">
        <v>10.3333333333333</v>
      </c>
      <c r="AB67" s="1">
        <v>41.6</v>
      </c>
      <c r="AC67" s="1">
        <v>36.200000000000003</v>
      </c>
      <c r="AD67" s="1">
        <v>68.2</v>
      </c>
      <c r="AE67" s="1">
        <v>60.4</v>
      </c>
      <c r="AF67" s="1">
        <v>28</v>
      </c>
      <c r="AG67" s="1" t="s">
        <v>113</v>
      </c>
      <c r="AH67" s="1">
        <f t="shared" si="7"/>
        <v>60</v>
      </c>
      <c r="AI67" s="1" t="str">
        <f>IFERROR(VLOOKUP(A67,[2]Лист1!$A:$B,2,0),"")</f>
        <v/>
      </c>
      <c r="AJ67" s="1" t="str">
        <f>IFERROR(VLOOKUP(A67,[3]Лист1!$A:$B,2,0),"")</f>
        <v/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41</v>
      </c>
      <c r="C68" s="1">
        <v>10</v>
      </c>
      <c r="D68" s="1">
        <v>157</v>
      </c>
      <c r="E68" s="1">
        <v>36</v>
      </c>
      <c r="F68" s="1">
        <v>131</v>
      </c>
      <c r="G68" s="7">
        <v>0.45</v>
      </c>
      <c r="H68" s="1">
        <v>40</v>
      </c>
      <c r="I68" s="1" t="s">
        <v>37</v>
      </c>
      <c r="J68" s="1">
        <f>VLOOKUP(A68,[1]TDSheet!$A:$E,5,0)</f>
        <v>119</v>
      </c>
      <c r="K68" s="1">
        <f t="shared" si="9"/>
        <v>-83</v>
      </c>
      <c r="L68" s="1"/>
      <c r="M68" s="1"/>
      <c r="N68" s="1">
        <v>8.4000000000000057</v>
      </c>
      <c r="O68" s="1"/>
      <c r="P68" s="1">
        <f t="shared" si="3"/>
        <v>7.2</v>
      </c>
      <c r="Q68" s="5"/>
      <c r="R68" s="5">
        <f t="shared" si="8"/>
        <v>0</v>
      </c>
      <c r="S68" s="5"/>
      <c r="T68" s="1"/>
      <c r="U68" s="1">
        <f t="shared" si="5"/>
        <v>19.361111111111111</v>
      </c>
      <c r="V68" s="1">
        <f t="shared" si="6"/>
        <v>19.361111111111111</v>
      </c>
      <c r="W68" s="1">
        <v>14.4</v>
      </c>
      <c r="X68" s="1">
        <v>21.6</v>
      </c>
      <c r="Y68" s="1">
        <v>3</v>
      </c>
      <c r="Z68" s="1">
        <v>11.25</v>
      </c>
      <c r="AA68" s="1">
        <v>14.3333333333333</v>
      </c>
      <c r="AB68" s="1">
        <v>11.6</v>
      </c>
      <c r="AC68" s="1">
        <v>13.4</v>
      </c>
      <c r="AD68" s="1">
        <v>14.2</v>
      </c>
      <c r="AE68" s="1">
        <v>0.6</v>
      </c>
      <c r="AF68" s="1">
        <v>0.8</v>
      </c>
      <c r="AG68" s="1" t="s">
        <v>115</v>
      </c>
      <c r="AH68" s="1">
        <f t="shared" si="7"/>
        <v>0</v>
      </c>
      <c r="AI68" s="1" t="str">
        <f>IFERROR(VLOOKUP(A68,[2]Лист1!$A:$B,2,0),"")</f>
        <v/>
      </c>
      <c r="AJ68" s="1" t="str">
        <f>IFERROR(VLOOKUP(A68,[3]Лист1!$A:$B,2,0),"")</f>
        <v/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116</v>
      </c>
      <c r="B69" s="1" t="s">
        <v>41</v>
      </c>
      <c r="C69" s="1">
        <v>237</v>
      </c>
      <c r="D69" s="1">
        <v>534</v>
      </c>
      <c r="E69" s="1">
        <v>237</v>
      </c>
      <c r="F69" s="1">
        <v>451</v>
      </c>
      <c r="G69" s="7">
        <v>0.4</v>
      </c>
      <c r="H69" s="1">
        <v>50</v>
      </c>
      <c r="I69" s="1" t="s">
        <v>37</v>
      </c>
      <c r="J69" s="1">
        <f>VLOOKUP(A69,[1]TDSheet!$A:$E,5,0)</f>
        <v>236</v>
      </c>
      <c r="K69" s="1">
        <f t="shared" ref="K69:K94" si="11">E69-J69</f>
        <v>1</v>
      </c>
      <c r="L69" s="1"/>
      <c r="M69" s="1"/>
      <c r="N69" s="1">
        <v>194.96</v>
      </c>
      <c r="O69" s="1"/>
      <c r="P69" s="1">
        <f t="shared" si="3"/>
        <v>47.4</v>
      </c>
      <c r="Q69" s="5"/>
      <c r="R69" s="5">
        <f t="shared" si="8"/>
        <v>0</v>
      </c>
      <c r="S69" s="5"/>
      <c r="T69" s="1"/>
      <c r="U69" s="1">
        <f t="shared" si="5"/>
        <v>13.627848101265824</v>
      </c>
      <c r="V69" s="1">
        <f t="shared" si="6"/>
        <v>13.627848101265824</v>
      </c>
      <c r="W69" s="1">
        <v>69.400000000000006</v>
      </c>
      <c r="X69" s="1">
        <v>71.400000000000006</v>
      </c>
      <c r="Y69" s="1">
        <v>50.2</v>
      </c>
      <c r="Z69" s="1">
        <v>63</v>
      </c>
      <c r="AA69" s="1">
        <v>60</v>
      </c>
      <c r="AB69" s="1">
        <v>59.4</v>
      </c>
      <c r="AC69" s="1">
        <v>68.2</v>
      </c>
      <c r="AD69" s="1">
        <v>49.2</v>
      </c>
      <c r="AE69" s="1">
        <v>24.2</v>
      </c>
      <c r="AF69" s="1">
        <v>30.6</v>
      </c>
      <c r="AG69" s="1"/>
      <c r="AH69" s="1">
        <f t="shared" si="7"/>
        <v>0</v>
      </c>
      <c r="AI69" s="1" t="str">
        <f>IFERROR(VLOOKUP(A69,[2]Лист1!$A:$B,2,0),"")</f>
        <v/>
      </c>
      <c r="AJ69" s="1" t="str">
        <f>IFERROR(VLOOKUP(A69,[3]Лист1!$A:$B,2,0),"")</f>
        <v/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3" t="s">
        <v>117</v>
      </c>
      <c r="B70" s="1" t="s">
        <v>41</v>
      </c>
      <c r="C70" s="1">
        <v>37</v>
      </c>
      <c r="D70" s="1">
        <v>3</v>
      </c>
      <c r="E70" s="1">
        <v>19</v>
      </c>
      <c r="F70" s="1">
        <v>20</v>
      </c>
      <c r="G70" s="7">
        <v>0.11</v>
      </c>
      <c r="H70" s="1">
        <v>150</v>
      </c>
      <c r="I70" s="1" t="s">
        <v>37</v>
      </c>
      <c r="J70" s="1">
        <f>VLOOKUP(A70,[1]TDSheet!$A:$E,5,0)</f>
        <v>19</v>
      </c>
      <c r="K70" s="1">
        <f t="shared" si="11"/>
        <v>0</v>
      </c>
      <c r="L70" s="1"/>
      <c r="M70" s="1"/>
      <c r="N70" s="13"/>
      <c r="O70" s="1"/>
      <c r="P70" s="1">
        <f t="shared" ref="P70:P94" si="12">E70/5</f>
        <v>3.8</v>
      </c>
      <c r="Q70" s="17">
        <v>10</v>
      </c>
      <c r="R70" s="5">
        <v>30</v>
      </c>
      <c r="S70" s="5">
        <v>30</v>
      </c>
      <c r="T70" s="1" t="s">
        <v>152</v>
      </c>
      <c r="U70" s="1">
        <f t="shared" si="5"/>
        <v>13.157894736842106</v>
      </c>
      <c r="V70" s="1">
        <f t="shared" ref="V70:V94" si="13">(F70+N70+O70)/P70</f>
        <v>5.2631578947368425</v>
      </c>
      <c r="W70" s="1">
        <v>3.6</v>
      </c>
      <c r="X70" s="1">
        <v>1.8</v>
      </c>
      <c r="Y70" s="1">
        <v>1</v>
      </c>
      <c r="Z70" s="1">
        <v>1</v>
      </c>
      <c r="AA70" s="1">
        <v>0.66666666666666696</v>
      </c>
      <c r="AB70" s="1">
        <v>4.5999999999999996</v>
      </c>
      <c r="AC70" s="1">
        <v>3.8</v>
      </c>
      <c r="AD70" s="1">
        <v>0</v>
      </c>
      <c r="AE70" s="1">
        <v>0</v>
      </c>
      <c r="AF70" s="1">
        <v>0</v>
      </c>
      <c r="AG70" s="18" t="s">
        <v>146</v>
      </c>
      <c r="AH70" s="1">
        <f t="shared" si="7"/>
        <v>3</v>
      </c>
      <c r="AI70" s="1" t="str">
        <f>IFERROR(VLOOKUP(A70,[2]Лист1!$A:$B,2,0),"")</f>
        <v/>
      </c>
      <c r="AJ70" s="1" t="str">
        <f>IFERROR(VLOOKUP(A70,[3]Лист1!$A:$B,2,0),"")</f>
        <v/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3" t="s">
        <v>118</v>
      </c>
      <c r="B71" s="1" t="s">
        <v>41</v>
      </c>
      <c r="C71" s="1"/>
      <c r="D71" s="1"/>
      <c r="E71" s="1">
        <v>-4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1"/>
        <v>-4</v>
      </c>
      <c r="L71" s="1"/>
      <c r="M71" s="1"/>
      <c r="N71" s="13"/>
      <c r="O71" s="1"/>
      <c r="P71" s="1">
        <f t="shared" si="12"/>
        <v>-0.8</v>
      </c>
      <c r="Q71" s="17">
        <v>10</v>
      </c>
      <c r="R71" s="5">
        <f t="shared" ref="R71:R94" si="14">Q71</f>
        <v>10</v>
      </c>
      <c r="S71" s="5"/>
      <c r="T71" s="1"/>
      <c r="U71" s="1">
        <f t="shared" ref="U71:U94" si="15">(F71+N71+O71+R71)/P71</f>
        <v>-12.5</v>
      </c>
      <c r="V71" s="1">
        <f t="shared" si="13"/>
        <v>0</v>
      </c>
      <c r="W71" s="1">
        <v>-0.4</v>
      </c>
      <c r="X71" s="1">
        <v>0</v>
      </c>
      <c r="Y71" s="1">
        <v>0</v>
      </c>
      <c r="Z71" s="1">
        <v>0</v>
      </c>
      <c r="AA71" s="1">
        <v>0</v>
      </c>
      <c r="AB71" s="1">
        <v>16</v>
      </c>
      <c r="AC71" s="1">
        <v>15.8</v>
      </c>
      <c r="AD71" s="1">
        <v>1.8</v>
      </c>
      <c r="AE71" s="1">
        <v>6</v>
      </c>
      <c r="AF71" s="1">
        <v>6.2</v>
      </c>
      <c r="AG71" s="13" t="s">
        <v>119</v>
      </c>
      <c r="AH71" s="1">
        <f t="shared" ref="AH71:AH94" si="16">ROUND(R71*G71,0)</f>
        <v>1</v>
      </c>
      <c r="AI71" s="1" t="str">
        <f>IFERROR(VLOOKUP(A71,[2]Лист1!$A:$B,2,0),"")</f>
        <v/>
      </c>
      <c r="AJ71" s="1" t="str">
        <f>IFERROR(VLOOKUP(A71,[3]Лист1!$A:$B,2,0),"")</f>
        <v/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3" t="s">
        <v>120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1"/>
        <v>0</v>
      </c>
      <c r="L72" s="1"/>
      <c r="M72" s="1"/>
      <c r="N72" s="13"/>
      <c r="O72" s="1"/>
      <c r="P72" s="1">
        <f t="shared" si="12"/>
        <v>0</v>
      </c>
      <c r="Q72" s="17">
        <v>10</v>
      </c>
      <c r="R72" s="5">
        <f t="shared" si="14"/>
        <v>10</v>
      </c>
      <c r="S72" s="5"/>
      <c r="T72" s="1"/>
      <c r="U72" s="1" t="e">
        <f t="shared" si="15"/>
        <v>#DIV/0!</v>
      </c>
      <c r="V72" s="1" t="e">
        <f t="shared" si="13"/>
        <v>#DIV/0!</v>
      </c>
      <c r="W72" s="1">
        <v>0</v>
      </c>
      <c r="X72" s="1">
        <v>0</v>
      </c>
      <c r="Y72" s="1">
        <v>0</v>
      </c>
      <c r="Z72" s="1">
        <v>0.5</v>
      </c>
      <c r="AA72" s="1">
        <v>0.66666666666666696</v>
      </c>
      <c r="AB72" s="1">
        <v>10.4</v>
      </c>
      <c r="AC72" s="1">
        <v>7.8</v>
      </c>
      <c r="AD72" s="1">
        <v>5.4</v>
      </c>
      <c r="AE72" s="1">
        <v>5.6</v>
      </c>
      <c r="AF72" s="1">
        <v>4.4000000000000004</v>
      </c>
      <c r="AG72" s="13" t="s">
        <v>119</v>
      </c>
      <c r="AH72" s="1">
        <f t="shared" si="16"/>
        <v>2</v>
      </c>
      <c r="AI72" s="1" t="str">
        <f>IFERROR(VLOOKUP(A72,[2]Лист1!$A:$B,2,0),"")</f>
        <v/>
      </c>
      <c r="AJ72" s="1" t="str">
        <f>IFERROR(VLOOKUP(A72,[3]Лист1!$A:$B,2,0),"")</f>
        <v/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121</v>
      </c>
      <c r="B73" s="1" t="s">
        <v>41</v>
      </c>
      <c r="C73" s="1">
        <v>126</v>
      </c>
      <c r="D73" s="1"/>
      <c r="E73" s="1">
        <v>43</v>
      </c>
      <c r="F73" s="1">
        <v>61</v>
      </c>
      <c r="G73" s="7">
        <v>0.4</v>
      </c>
      <c r="H73" s="1">
        <v>55</v>
      </c>
      <c r="I73" s="1" t="s">
        <v>37</v>
      </c>
      <c r="J73" s="1">
        <f>VLOOKUP(A73,[1]TDSheet!$A:$E,5,0)</f>
        <v>43</v>
      </c>
      <c r="K73" s="1">
        <f t="shared" si="11"/>
        <v>0</v>
      </c>
      <c r="L73" s="1"/>
      <c r="M73" s="1"/>
      <c r="N73" s="1">
        <v>0</v>
      </c>
      <c r="O73" s="1"/>
      <c r="P73" s="1">
        <f t="shared" si="12"/>
        <v>8.6</v>
      </c>
      <c r="Q73" s="5">
        <f>9*P73-O73-N73-F73</f>
        <v>16.399999999999991</v>
      </c>
      <c r="R73" s="5">
        <v>0</v>
      </c>
      <c r="S73" s="5">
        <v>0</v>
      </c>
      <c r="T73" s="1" t="s">
        <v>147</v>
      </c>
      <c r="U73" s="1">
        <f t="shared" si="15"/>
        <v>7.0930232558139537</v>
      </c>
      <c r="V73" s="1">
        <f t="shared" si="13"/>
        <v>7.0930232558139537</v>
      </c>
      <c r="W73" s="1">
        <v>5.4</v>
      </c>
      <c r="X73" s="1">
        <v>5.6</v>
      </c>
      <c r="Y73" s="1">
        <v>1</v>
      </c>
      <c r="Z73" s="1">
        <v>11.25</v>
      </c>
      <c r="AA73" s="1">
        <v>14.3333333333333</v>
      </c>
      <c r="AB73" s="1">
        <v>10.6</v>
      </c>
      <c r="AC73" s="1">
        <v>10.6</v>
      </c>
      <c r="AD73" s="1">
        <v>4.8</v>
      </c>
      <c r="AE73" s="1">
        <v>4.5999999999999996</v>
      </c>
      <c r="AF73" s="1">
        <v>6.8</v>
      </c>
      <c r="AG73" s="23" t="s">
        <v>155</v>
      </c>
      <c r="AH73" s="1">
        <f t="shared" si="16"/>
        <v>0</v>
      </c>
      <c r="AI73" s="1" t="str">
        <f>IFERROR(VLOOKUP(A73,[2]Лист1!$A:$B,2,0),"")</f>
        <v/>
      </c>
      <c r="AJ73" s="1" t="str">
        <f>IFERROR(VLOOKUP(A73,[3]Лист1!$A:$B,2,0),"")</f>
        <v/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123</v>
      </c>
      <c r="B74" s="1" t="s">
        <v>36</v>
      </c>
      <c r="C74" s="1">
        <v>479.24900000000002</v>
      </c>
      <c r="D74" s="1">
        <v>150.83699999999999</v>
      </c>
      <c r="E74" s="1">
        <v>261.483</v>
      </c>
      <c r="F74" s="1">
        <v>330.803</v>
      </c>
      <c r="G74" s="7">
        <v>1</v>
      </c>
      <c r="H74" s="1">
        <v>55</v>
      </c>
      <c r="I74" s="1" t="s">
        <v>37</v>
      </c>
      <c r="J74" s="1">
        <f>VLOOKUP(A74,[1]TDSheet!$A:$E,5,0)</f>
        <v>272</v>
      </c>
      <c r="K74" s="1">
        <f t="shared" si="11"/>
        <v>-10.516999999999996</v>
      </c>
      <c r="L74" s="1"/>
      <c r="M74" s="1"/>
      <c r="N74" s="1">
        <v>82.560999999999979</v>
      </c>
      <c r="O74" s="1"/>
      <c r="P74" s="1">
        <f t="shared" si="12"/>
        <v>52.296599999999998</v>
      </c>
      <c r="Q74" s="5">
        <f t="shared" si="10"/>
        <v>109.60200000000003</v>
      </c>
      <c r="R74" s="5">
        <f t="shared" si="14"/>
        <v>109.60200000000003</v>
      </c>
      <c r="S74" s="5"/>
      <c r="T74" s="1"/>
      <c r="U74" s="1">
        <f t="shared" si="15"/>
        <v>10</v>
      </c>
      <c r="V74" s="1">
        <f t="shared" si="13"/>
        <v>7.9042232191002855</v>
      </c>
      <c r="W74" s="1">
        <v>48.156999999999996</v>
      </c>
      <c r="X74" s="1">
        <v>48.413400000000003</v>
      </c>
      <c r="Y74" s="1">
        <v>38.080399999999997</v>
      </c>
      <c r="Z74" s="1">
        <v>69.923749999999998</v>
      </c>
      <c r="AA74" s="1">
        <v>63.021333333333303</v>
      </c>
      <c r="AB74" s="1">
        <v>47.499000000000002</v>
      </c>
      <c r="AC74" s="1">
        <v>47.684399999999997</v>
      </c>
      <c r="AD74" s="1">
        <v>62.214399999999998</v>
      </c>
      <c r="AE74" s="1">
        <v>61.601999999999997</v>
      </c>
      <c r="AF74" s="1">
        <v>43.5366</v>
      </c>
      <c r="AG74" s="1"/>
      <c r="AH74" s="1">
        <f t="shared" si="16"/>
        <v>110</v>
      </c>
      <c r="AI74" s="1" t="str">
        <f>IFERROR(VLOOKUP(A74,[2]Лист1!$A:$B,2,0),"")</f>
        <v/>
      </c>
      <c r="AJ74" s="1" t="str">
        <f>IFERROR(VLOOKUP(A74,[3]Лист1!$A:$B,2,0),"")</f>
        <v/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124</v>
      </c>
      <c r="B75" s="1" t="s">
        <v>36</v>
      </c>
      <c r="C75" s="1">
        <v>786.49199999999996</v>
      </c>
      <c r="D75" s="1">
        <v>212.845</v>
      </c>
      <c r="E75" s="1">
        <v>451.80200000000002</v>
      </c>
      <c r="F75" s="1">
        <v>491.45100000000002</v>
      </c>
      <c r="G75" s="7">
        <v>1</v>
      </c>
      <c r="H75" s="1">
        <v>50</v>
      </c>
      <c r="I75" s="1" t="s">
        <v>37</v>
      </c>
      <c r="J75" s="1">
        <f>VLOOKUP(A75,[1]TDSheet!$A:$E,5,0)</f>
        <v>423.15</v>
      </c>
      <c r="K75" s="1">
        <f t="shared" si="11"/>
        <v>28.652000000000044</v>
      </c>
      <c r="L75" s="1"/>
      <c r="M75" s="1"/>
      <c r="N75" s="1">
        <v>0</v>
      </c>
      <c r="O75" s="1"/>
      <c r="P75" s="1">
        <f t="shared" si="12"/>
        <v>90.360399999999998</v>
      </c>
      <c r="Q75" s="5">
        <f t="shared" si="10"/>
        <v>412.15300000000002</v>
      </c>
      <c r="R75" s="5">
        <v>400</v>
      </c>
      <c r="S75" s="5"/>
      <c r="T75" s="1"/>
      <c r="U75" s="1">
        <f t="shared" si="15"/>
        <v>9.8655052434473518</v>
      </c>
      <c r="V75" s="1">
        <f t="shared" si="13"/>
        <v>5.4387873448988717</v>
      </c>
      <c r="W75" s="1">
        <v>68.257000000000005</v>
      </c>
      <c r="X75" s="1">
        <v>59.312600000000003</v>
      </c>
      <c r="Y75" s="1">
        <v>101.259</v>
      </c>
      <c r="Z75" s="1">
        <v>82.735749999999996</v>
      </c>
      <c r="AA75" s="1">
        <v>91.641666666666694</v>
      </c>
      <c r="AB75" s="1">
        <v>87.015000000000001</v>
      </c>
      <c r="AC75" s="1">
        <v>86.985600000000005</v>
      </c>
      <c r="AD75" s="1">
        <v>81.766400000000004</v>
      </c>
      <c r="AE75" s="1">
        <v>90.629199999999997</v>
      </c>
      <c r="AF75" s="1">
        <v>99.065799999999996</v>
      </c>
      <c r="AG75" s="1"/>
      <c r="AH75" s="1">
        <f t="shared" si="16"/>
        <v>400</v>
      </c>
      <c r="AI75" s="1" t="str">
        <f>IFERROR(VLOOKUP(A75,[2]Лист1!$A:$B,2,0),"")</f>
        <v/>
      </c>
      <c r="AJ75" s="1" t="str">
        <f>IFERROR(VLOOKUP(A75,[3]Лист1!$A:$B,2,0),"")</f>
        <v/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4" t="s">
        <v>125</v>
      </c>
      <c r="B76" s="14" t="s">
        <v>41</v>
      </c>
      <c r="C76" s="14">
        <v>11</v>
      </c>
      <c r="D76" s="14"/>
      <c r="E76" s="14">
        <v>-18</v>
      </c>
      <c r="F76" s="14"/>
      <c r="G76" s="15">
        <v>0</v>
      </c>
      <c r="H76" s="14">
        <v>40</v>
      </c>
      <c r="I76" s="14" t="s">
        <v>37</v>
      </c>
      <c r="J76" s="14">
        <f>VLOOKUP(A76,[1]TDSheet!$A:$E,5,0)</f>
        <v>5</v>
      </c>
      <c r="K76" s="14">
        <f t="shared" si="11"/>
        <v>-23</v>
      </c>
      <c r="L76" s="14"/>
      <c r="M76" s="14"/>
      <c r="N76" s="14">
        <v>0</v>
      </c>
      <c r="O76" s="14"/>
      <c r="P76" s="14">
        <f t="shared" si="12"/>
        <v>-3.6</v>
      </c>
      <c r="Q76" s="16"/>
      <c r="R76" s="5">
        <f t="shared" si="14"/>
        <v>0</v>
      </c>
      <c r="S76" s="16"/>
      <c r="T76" s="14"/>
      <c r="U76" s="1">
        <f t="shared" si="15"/>
        <v>0</v>
      </c>
      <c r="V76" s="14">
        <f t="shared" si="13"/>
        <v>0</v>
      </c>
      <c r="W76" s="14">
        <v>3.2</v>
      </c>
      <c r="X76" s="14">
        <v>5</v>
      </c>
      <c r="Y76" s="14">
        <v>3</v>
      </c>
      <c r="Z76" s="14">
        <v>1.25</v>
      </c>
      <c r="AA76" s="14">
        <v>1.6666666666666701</v>
      </c>
      <c r="AB76" s="14">
        <v>-1.6</v>
      </c>
      <c r="AC76" s="14">
        <v>11.8</v>
      </c>
      <c r="AD76" s="14">
        <v>0.4</v>
      </c>
      <c r="AE76" s="14">
        <v>0.8</v>
      </c>
      <c r="AF76" s="14">
        <v>4.2</v>
      </c>
      <c r="AG76" s="14" t="s">
        <v>88</v>
      </c>
      <c r="AH76" s="1">
        <f t="shared" si="16"/>
        <v>0</v>
      </c>
      <c r="AI76" s="1" t="str">
        <f>IFERROR(VLOOKUP(A76,[2]Лист1!$A:$B,2,0),"")</f>
        <v/>
      </c>
      <c r="AJ76" s="1" t="str">
        <f>IFERROR(VLOOKUP(A76,[3]Лист1!$A:$B,2,0),"")</f>
        <v/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4" t="s">
        <v>126</v>
      </c>
      <c r="B77" s="14" t="s">
        <v>41</v>
      </c>
      <c r="C77" s="14"/>
      <c r="D77" s="14"/>
      <c r="E77" s="14">
        <v>-14</v>
      </c>
      <c r="F77" s="14"/>
      <c r="G77" s="15">
        <v>0</v>
      </c>
      <c r="H77" s="14">
        <v>35</v>
      </c>
      <c r="I77" s="14" t="s">
        <v>37</v>
      </c>
      <c r="J77" s="14"/>
      <c r="K77" s="14">
        <f t="shared" si="11"/>
        <v>-14</v>
      </c>
      <c r="L77" s="14"/>
      <c r="M77" s="14"/>
      <c r="N77" s="14">
        <v>0</v>
      </c>
      <c r="O77" s="14"/>
      <c r="P77" s="14">
        <f t="shared" si="12"/>
        <v>-2.8</v>
      </c>
      <c r="Q77" s="16"/>
      <c r="R77" s="5">
        <f t="shared" si="14"/>
        <v>0</v>
      </c>
      <c r="S77" s="16"/>
      <c r="T77" s="14"/>
      <c r="U77" s="1">
        <f t="shared" si="15"/>
        <v>0</v>
      </c>
      <c r="V77" s="14">
        <f t="shared" si="13"/>
        <v>0</v>
      </c>
      <c r="W77" s="14">
        <v>-3.6</v>
      </c>
      <c r="X77" s="14">
        <v>-1.8</v>
      </c>
      <c r="Y77" s="14">
        <v>0</v>
      </c>
      <c r="Z77" s="14">
        <v>0</v>
      </c>
      <c r="AA77" s="14">
        <v>0</v>
      </c>
      <c r="AB77" s="14">
        <v>-1.8</v>
      </c>
      <c r="AC77" s="14">
        <v>-4</v>
      </c>
      <c r="AD77" s="14">
        <v>7.6</v>
      </c>
      <c r="AE77" s="14">
        <v>10.6</v>
      </c>
      <c r="AF77" s="14">
        <v>10.4</v>
      </c>
      <c r="AG77" s="14" t="s">
        <v>88</v>
      </c>
      <c r="AH77" s="1">
        <f t="shared" si="16"/>
        <v>0</v>
      </c>
      <c r="AI77" s="1" t="str">
        <f>IFERROR(VLOOKUP(A77,[2]Лист1!$A:$B,2,0),"")</f>
        <v/>
      </c>
      <c r="AJ77" s="1" t="str">
        <f>IFERROR(VLOOKUP(A77,[3]Лист1!$A:$B,2,0),"")</f>
        <v/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127</v>
      </c>
      <c r="B78" s="1" t="s">
        <v>36</v>
      </c>
      <c r="C78" s="1">
        <v>1409.027</v>
      </c>
      <c r="D78" s="1">
        <v>1041.28</v>
      </c>
      <c r="E78" s="1">
        <v>926.81299999999999</v>
      </c>
      <c r="F78" s="1">
        <v>1342.239</v>
      </c>
      <c r="G78" s="7">
        <v>1</v>
      </c>
      <c r="H78" s="1">
        <v>60</v>
      </c>
      <c r="I78" s="1" t="s">
        <v>37</v>
      </c>
      <c r="J78" s="1">
        <f>VLOOKUP(A78,[1]TDSheet!$A:$E,5,0)</f>
        <v>922.13499999999999</v>
      </c>
      <c r="K78" s="1">
        <f t="shared" si="11"/>
        <v>4.6779999999999973</v>
      </c>
      <c r="L78" s="1"/>
      <c r="M78" s="1"/>
      <c r="N78" s="1">
        <v>250</v>
      </c>
      <c r="O78" s="1">
        <v>400</v>
      </c>
      <c r="P78" s="1">
        <f t="shared" si="12"/>
        <v>185.36259999999999</v>
      </c>
      <c r="Q78" s="5"/>
      <c r="R78" s="5">
        <f t="shared" si="14"/>
        <v>0</v>
      </c>
      <c r="S78" s="5"/>
      <c r="T78" s="1"/>
      <c r="U78" s="1">
        <f t="shared" si="15"/>
        <v>10.74779378364352</v>
      </c>
      <c r="V78" s="1">
        <f t="shared" si="13"/>
        <v>10.74779378364352</v>
      </c>
      <c r="W78" s="1">
        <v>190.39080000000001</v>
      </c>
      <c r="X78" s="1">
        <v>165.7808</v>
      </c>
      <c r="Y78" s="1">
        <v>205.815</v>
      </c>
      <c r="Z78" s="1">
        <v>201.72524999999999</v>
      </c>
      <c r="AA78" s="1">
        <v>203.245</v>
      </c>
      <c r="AB78" s="1">
        <v>200.66220000000001</v>
      </c>
      <c r="AC78" s="1">
        <v>169.48320000000001</v>
      </c>
      <c r="AD78" s="1">
        <v>118.41119999999999</v>
      </c>
      <c r="AE78" s="1">
        <v>130.26759999999999</v>
      </c>
      <c r="AF78" s="1">
        <v>132.40020000000001</v>
      </c>
      <c r="AG78" s="1"/>
      <c r="AH78" s="1">
        <f t="shared" si="16"/>
        <v>0</v>
      </c>
      <c r="AI78" s="1" t="str">
        <f>IFERROR(VLOOKUP(A78,[2]Лист1!$A:$B,2,0),"")</f>
        <v/>
      </c>
      <c r="AJ78" s="1" t="str">
        <f>IFERROR(VLOOKUP(A78,[3]Лист1!$A:$B,2,0),"")</f>
        <v/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128</v>
      </c>
      <c r="B79" s="1" t="s">
        <v>36</v>
      </c>
      <c r="C79" s="1">
        <v>2537.2629999999999</v>
      </c>
      <c r="D79" s="1">
        <v>583.04499999999996</v>
      </c>
      <c r="E79" s="1">
        <v>1236.67</v>
      </c>
      <c r="F79" s="1">
        <v>1687.4</v>
      </c>
      <c r="G79" s="7">
        <v>1</v>
      </c>
      <c r="H79" s="1">
        <v>60</v>
      </c>
      <c r="I79" s="1" t="s">
        <v>37</v>
      </c>
      <c r="J79" s="1">
        <f>VLOOKUP(A79,[1]TDSheet!$A:$E,5,0)</f>
        <v>1222.0999999999999</v>
      </c>
      <c r="K79" s="1">
        <f t="shared" si="11"/>
        <v>14.570000000000164</v>
      </c>
      <c r="L79" s="1"/>
      <c r="M79" s="1"/>
      <c r="N79" s="1">
        <v>308.45753999999988</v>
      </c>
      <c r="O79" s="1">
        <v>500</v>
      </c>
      <c r="P79" s="1">
        <f t="shared" si="12"/>
        <v>247.334</v>
      </c>
      <c r="Q79" s="5"/>
      <c r="R79" s="5">
        <v>500</v>
      </c>
      <c r="S79" s="5">
        <v>500</v>
      </c>
      <c r="T79" s="1" t="s">
        <v>153</v>
      </c>
      <c r="U79" s="1">
        <f t="shared" si="15"/>
        <v>12.112598914827723</v>
      </c>
      <c r="V79" s="1">
        <f t="shared" si="13"/>
        <v>10.091041021452773</v>
      </c>
      <c r="W79" s="1">
        <v>241.82380000000001</v>
      </c>
      <c r="X79" s="1">
        <v>224.93180000000001</v>
      </c>
      <c r="Y79" s="1">
        <v>292.07659999999998</v>
      </c>
      <c r="Z79" s="1">
        <v>255.3545</v>
      </c>
      <c r="AA79" s="1">
        <v>253.91366666666701</v>
      </c>
      <c r="AB79" s="1">
        <v>282.70819999999998</v>
      </c>
      <c r="AC79" s="1">
        <v>281.01339999999999</v>
      </c>
      <c r="AD79" s="1">
        <v>241.91079999999999</v>
      </c>
      <c r="AE79" s="1">
        <v>230.69980000000001</v>
      </c>
      <c r="AF79" s="1">
        <v>202.11240000000001</v>
      </c>
      <c r="AG79" s="1" t="s">
        <v>153</v>
      </c>
      <c r="AH79" s="1">
        <f t="shared" si="16"/>
        <v>500</v>
      </c>
      <c r="AI79" s="1" t="str">
        <f>IFERROR(VLOOKUP(A79,[2]Лист1!$A:$B,2,0),"")</f>
        <v>ТМА февраль</v>
      </c>
      <c r="AJ79" s="1" t="str">
        <f>IFERROR(VLOOKUP(A79,[3]Лист1!$A:$B,2,0),"")</f>
        <v/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129</v>
      </c>
      <c r="B80" s="1" t="s">
        <v>36</v>
      </c>
      <c r="C80" s="1">
        <v>1797.923</v>
      </c>
      <c r="D80" s="1">
        <v>1994.1790000000001</v>
      </c>
      <c r="E80" s="1">
        <v>1630.1030000000001</v>
      </c>
      <c r="F80" s="1">
        <v>2031.5719999999999</v>
      </c>
      <c r="G80" s="7">
        <v>1</v>
      </c>
      <c r="H80" s="1">
        <v>60</v>
      </c>
      <c r="I80" s="1" t="s">
        <v>37</v>
      </c>
      <c r="J80" s="1">
        <f>VLOOKUP(A80,[1]TDSheet!$A:$E,5,0)</f>
        <v>1597.5</v>
      </c>
      <c r="K80" s="1">
        <f t="shared" si="11"/>
        <v>32.603000000000065</v>
      </c>
      <c r="L80" s="1"/>
      <c r="M80" s="1"/>
      <c r="N80" s="1">
        <v>239.15884000000031</v>
      </c>
      <c r="O80" s="1">
        <v>600</v>
      </c>
      <c r="P80" s="1">
        <f t="shared" si="12"/>
        <v>326.0206</v>
      </c>
      <c r="Q80" s="5">
        <f t="shared" ref="Q80:Q81" si="17">10*P80-O80-N80-F80</f>
        <v>389.47515999999973</v>
      </c>
      <c r="R80" s="5">
        <v>600</v>
      </c>
      <c r="S80" s="5">
        <v>600</v>
      </c>
      <c r="T80" s="1" t="s">
        <v>153</v>
      </c>
      <c r="U80" s="1">
        <f t="shared" si="15"/>
        <v>10.645740913304252</v>
      </c>
      <c r="V80" s="1">
        <f t="shared" si="13"/>
        <v>8.8053664093618629</v>
      </c>
      <c r="W80" s="1">
        <v>291.19279999999998</v>
      </c>
      <c r="X80" s="1">
        <v>251.77940000000001</v>
      </c>
      <c r="Y80" s="1">
        <v>323.63279999999997</v>
      </c>
      <c r="Z80" s="1">
        <v>336.2595</v>
      </c>
      <c r="AA80" s="1">
        <v>381.24599999999998</v>
      </c>
      <c r="AB80" s="1">
        <v>497.71679999999998</v>
      </c>
      <c r="AC80" s="1">
        <v>526.89</v>
      </c>
      <c r="AD80" s="1">
        <v>235.45</v>
      </c>
      <c r="AE80" s="1">
        <v>321.67959999999999</v>
      </c>
      <c r="AF80" s="1">
        <v>365.35599999999999</v>
      </c>
      <c r="AG80" s="1" t="s">
        <v>156</v>
      </c>
      <c r="AH80" s="1">
        <f t="shared" si="16"/>
        <v>600</v>
      </c>
      <c r="AI80" s="1" t="str">
        <f>IFERROR(VLOOKUP(A80,[2]Лист1!$A:$B,2,0),"")</f>
        <v>ТМА февраль</v>
      </c>
      <c r="AJ80" s="1" t="str">
        <f>IFERROR(VLOOKUP(A80,[3]Лист1!$A:$B,2,0),"")</f>
        <v/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130</v>
      </c>
      <c r="B81" s="1" t="s">
        <v>36</v>
      </c>
      <c r="C81" s="1">
        <v>4153.152</v>
      </c>
      <c r="D81" s="1">
        <v>2075.86</v>
      </c>
      <c r="E81" s="1">
        <v>2582.384</v>
      </c>
      <c r="F81" s="1">
        <v>3229.127</v>
      </c>
      <c r="G81" s="7">
        <v>1</v>
      </c>
      <c r="H81" s="1">
        <v>60</v>
      </c>
      <c r="I81" s="1" t="s">
        <v>37</v>
      </c>
      <c r="J81" s="1">
        <f>VLOOKUP(A81,[1]TDSheet!$A:$E,5,0)</f>
        <v>2552.4</v>
      </c>
      <c r="K81" s="1">
        <f t="shared" si="11"/>
        <v>29.983999999999924</v>
      </c>
      <c r="L81" s="1"/>
      <c r="M81" s="1"/>
      <c r="N81" s="1">
        <v>239.53168000000011</v>
      </c>
      <c r="O81" s="1">
        <v>900</v>
      </c>
      <c r="P81" s="1">
        <f t="shared" si="12"/>
        <v>516.47680000000003</v>
      </c>
      <c r="Q81" s="5">
        <f t="shared" si="17"/>
        <v>796.10932000000003</v>
      </c>
      <c r="R81" s="5">
        <v>0</v>
      </c>
      <c r="S81" s="5">
        <v>0</v>
      </c>
      <c r="T81" s="1" t="s">
        <v>149</v>
      </c>
      <c r="U81" s="1">
        <f t="shared" si="15"/>
        <v>8.4585768034498354</v>
      </c>
      <c r="V81" s="1">
        <f t="shared" si="13"/>
        <v>8.4585768034498354</v>
      </c>
      <c r="W81" s="1">
        <v>448.42160000000001</v>
      </c>
      <c r="X81" s="1">
        <v>423.5718</v>
      </c>
      <c r="Y81" s="1">
        <v>583.09799999999996</v>
      </c>
      <c r="Z81" s="1">
        <v>550.95875000000001</v>
      </c>
      <c r="AA81" s="1">
        <v>582.666333333333</v>
      </c>
      <c r="AB81" s="1">
        <v>841.59900000000005</v>
      </c>
      <c r="AC81" s="1">
        <v>739.17240000000004</v>
      </c>
      <c r="AD81" s="1">
        <v>507.2568</v>
      </c>
      <c r="AE81" s="1">
        <v>517.07439999999997</v>
      </c>
      <c r="AF81" s="1">
        <v>484.26479999999998</v>
      </c>
      <c r="AG81" s="1" t="s">
        <v>158</v>
      </c>
      <c r="AH81" s="1">
        <f t="shared" si="16"/>
        <v>0</v>
      </c>
      <c r="AI81" s="1" t="str">
        <f>IFERROR(VLOOKUP(A81,[2]Лист1!$A:$B,2,0),"")</f>
        <v/>
      </c>
      <c r="AJ81" s="1" t="str">
        <f>IFERROR(VLOOKUP(A81,[3]Лист1!$A:$B,2,0),"")</f>
        <v>ТМА январь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4" t="s">
        <v>131</v>
      </c>
      <c r="B82" s="14" t="s">
        <v>36</v>
      </c>
      <c r="C82" s="14"/>
      <c r="D82" s="14">
        <v>1.3380000000000001</v>
      </c>
      <c r="E82" s="14">
        <v>-2.1080000000000001</v>
      </c>
      <c r="F82" s="14"/>
      <c r="G82" s="15">
        <v>0</v>
      </c>
      <c r="H82" s="14">
        <v>55</v>
      </c>
      <c r="I82" s="14" t="s">
        <v>37</v>
      </c>
      <c r="J82" s="14">
        <f>VLOOKUP(A82,[1]TDSheet!$A:$E,5,0)</f>
        <v>33</v>
      </c>
      <c r="K82" s="14">
        <f t="shared" si="11"/>
        <v>-35.107999999999997</v>
      </c>
      <c r="L82" s="14"/>
      <c r="M82" s="14"/>
      <c r="N82" s="14">
        <v>0</v>
      </c>
      <c r="O82" s="14"/>
      <c r="P82" s="14">
        <f t="shared" si="12"/>
        <v>-0.42160000000000003</v>
      </c>
      <c r="Q82" s="16"/>
      <c r="R82" s="5">
        <f t="shared" si="14"/>
        <v>0</v>
      </c>
      <c r="S82" s="16"/>
      <c r="T82" s="14"/>
      <c r="U82" s="1">
        <f t="shared" si="15"/>
        <v>0</v>
      </c>
      <c r="V82" s="14">
        <f t="shared" si="13"/>
        <v>0</v>
      </c>
      <c r="W82" s="14">
        <v>-4.0000000000000002E-4</v>
      </c>
      <c r="X82" s="14">
        <v>-4.0000000000000002E-4</v>
      </c>
      <c r="Y82" s="14">
        <v>-0.26300000000000001</v>
      </c>
      <c r="Z82" s="14">
        <v>0</v>
      </c>
      <c r="AA82" s="14">
        <v>0</v>
      </c>
      <c r="AB82" s="14">
        <v>0</v>
      </c>
      <c r="AC82" s="14">
        <v>-0.56399999999999995</v>
      </c>
      <c r="AD82" s="14">
        <v>-0.54600000000000004</v>
      </c>
      <c r="AE82" s="14">
        <v>-0.54600000000000004</v>
      </c>
      <c r="AF82" s="14">
        <v>2.1366000000000001</v>
      </c>
      <c r="AG82" s="14" t="s">
        <v>88</v>
      </c>
      <c r="AH82" s="1">
        <f t="shared" si="16"/>
        <v>0</v>
      </c>
      <c r="AI82" s="1" t="str">
        <f>IFERROR(VLOOKUP(A82,[2]Лист1!$A:$B,2,0),"")</f>
        <v/>
      </c>
      <c r="AJ82" s="1" t="str">
        <f>IFERROR(VLOOKUP(A82,[3]Лист1!$A:$B,2,0),"")</f>
        <v/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4" t="s">
        <v>132</v>
      </c>
      <c r="B83" s="14" t="s">
        <v>36</v>
      </c>
      <c r="C83" s="14"/>
      <c r="D83" s="14"/>
      <c r="E83" s="14">
        <v>-4.1150000000000002</v>
      </c>
      <c r="F83" s="14"/>
      <c r="G83" s="15">
        <v>0</v>
      </c>
      <c r="H83" s="14">
        <v>55</v>
      </c>
      <c r="I83" s="14" t="s">
        <v>37</v>
      </c>
      <c r="J83" s="14"/>
      <c r="K83" s="14">
        <f t="shared" si="11"/>
        <v>-4.1150000000000002</v>
      </c>
      <c r="L83" s="14"/>
      <c r="M83" s="14"/>
      <c r="N83" s="14">
        <v>0</v>
      </c>
      <c r="O83" s="14"/>
      <c r="P83" s="14">
        <f t="shared" si="12"/>
        <v>-0.82300000000000006</v>
      </c>
      <c r="Q83" s="16"/>
      <c r="R83" s="5">
        <f t="shared" si="14"/>
        <v>0</v>
      </c>
      <c r="S83" s="16"/>
      <c r="T83" s="14"/>
      <c r="U83" s="1">
        <f t="shared" si="15"/>
        <v>0</v>
      </c>
      <c r="V83" s="14">
        <f t="shared" si="13"/>
        <v>0</v>
      </c>
      <c r="W83" s="14">
        <v>-0.18959999999999999</v>
      </c>
      <c r="X83" s="14">
        <v>-0.18959999999999999</v>
      </c>
      <c r="Y83" s="14">
        <v>1.07</v>
      </c>
      <c r="Z83" s="14">
        <v>0.66749999999999998</v>
      </c>
      <c r="AA83" s="14">
        <v>0.89</v>
      </c>
      <c r="AB83" s="14">
        <v>8.9429999999999996</v>
      </c>
      <c r="AC83" s="14">
        <v>4.92</v>
      </c>
      <c r="AD83" s="14">
        <v>3.1023999999999998</v>
      </c>
      <c r="AE83" s="14">
        <v>4.2141999999999999</v>
      </c>
      <c r="AF83" s="14">
        <v>4.8220000000000001</v>
      </c>
      <c r="AG83" s="14" t="s">
        <v>88</v>
      </c>
      <c r="AH83" s="1">
        <f t="shared" si="16"/>
        <v>0</v>
      </c>
      <c r="AI83" s="1" t="str">
        <f>IFERROR(VLOOKUP(A83,[2]Лист1!$A:$B,2,0),"")</f>
        <v/>
      </c>
      <c r="AJ83" s="1" t="str">
        <f>IFERROR(VLOOKUP(A83,[3]Лист1!$A:$B,2,0),"")</f>
        <v/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4" t="s">
        <v>133</v>
      </c>
      <c r="B84" s="14" t="s">
        <v>36</v>
      </c>
      <c r="C84" s="14"/>
      <c r="D84" s="14"/>
      <c r="E84" s="14">
        <v>-2.6720000000000002</v>
      </c>
      <c r="F84" s="14"/>
      <c r="G84" s="15">
        <v>0</v>
      </c>
      <c r="H84" s="14">
        <v>55</v>
      </c>
      <c r="I84" s="14" t="s">
        <v>37</v>
      </c>
      <c r="J84" s="14"/>
      <c r="K84" s="14">
        <f t="shared" si="11"/>
        <v>-2.6720000000000002</v>
      </c>
      <c r="L84" s="14"/>
      <c r="M84" s="14"/>
      <c r="N84" s="14">
        <v>0</v>
      </c>
      <c r="O84" s="14"/>
      <c r="P84" s="14">
        <f t="shared" si="12"/>
        <v>-0.53439999999999999</v>
      </c>
      <c r="Q84" s="16"/>
      <c r="R84" s="5">
        <f t="shared" si="14"/>
        <v>0</v>
      </c>
      <c r="S84" s="16"/>
      <c r="T84" s="14"/>
      <c r="U84" s="1">
        <f t="shared" si="15"/>
        <v>0</v>
      </c>
      <c r="V84" s="14">
        <f t="shared" si="13"/>
        <v>0</v>
      </c>
      <c r="W84" s="14">
        <v>-0.23699999999999999</v>
      </c>
      <c r="X84" s="14">
        <v>-0.23699999999999999</v>
      </c>
      <c r="Y84" s="14">
        <v>0.53639999999999999</v>
      </c>
      <c r="Z84" s="14">
        <v>0</v>
      </c>
      <c r="AA84" s="14">
        <v>0</v>
      </c>
      <c r="AB84" s="14">
        <v>0.53859999999999997</v>
      </c>
      <c r="AC84" s="14">
        <v>0.54239999999999999</v>
      </c>
      <c r="AD84" s="14">
        <v>4.0297999999999998</v>
      </c>
      <c r="AE84" s="14">
        <v>3.6432000000000002</v>
      </c>
      <c r="AF84" s="14">
        <v>2.7130000000000001</v>
      </c>
      <c r="AG84" s="14" t="s">
        <v>88</v>
      </c>
      <c r="AH84" s="1">
        <f t="shared" si="16"/>
        <v>0</v>
      </c>
      <c r="AI84" s="1" t="str">
        <f>IFERROR(VLOOKUP(A84,[2]Лист1!$A:$B,2,0),"")</f>
        <v/>
      </c>
      <c r="AJ84" s="1" t="str">
        <f>IFERROR(VLOOKUP(A84,[3]Лист1!$A:$B,2,0),"")</f>
        <v/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134</v>
      </c>
      <c r="B85" s="1" t="s">
        <v>36</v>
      </c>
      <c r="C85" s="1">
        <v>93.403000000000006</v>
      </c>
      <c r="D85" s="1">
        <v>23.873999999999999</v>
      </c>
      <c r="E85" s="1">
        <v>53.283999999999999</v>
      </c>
      <c r="F85" s="1">
        <v>59.993000000000002</v>
      </c>
      <c r="G85" s="7">
        <v>1</v>
      </c>
      <c r="H85" s="1">
        <v>60</v>
      </c>
      <c r="I85" s="1" t="s">
        <v>37</v>
      </c>
      <c r="J85" s="1">
        <f>VLOOKUP(A85,[1]TDSheet!$A:$E,5,0)</f>
        <v>55.55</v>
      </c>
      <c r="K85" s="1">
        <f t="shared" si="11"/>
        <v>-2.2659999999999982</v>
      </c>
      <c r="L85" s="1"/>
      <c r="M85" s="1"/>
      <c r="N85" s="1">
        <v>0</v>
      </c>
      <c r="O85" s="1"/>
      <c r="P85" s="1">
        <f t="shared" si="12"/>
        <v>10.6568</v>
      </c>
      <c r="Q85" s="5">
        <f>9*P85-O85-N85-F85</f>
        <v>35.918200000000006</v>
      </c>
      <c r="R85" s="5">
        <f t="shared" si="14"/>
        <v>35.918200000000006</v>
      </c>
      <c r="S85" s="5"/>
      <c r="T85" s="1"/>
      <c r="U85" s="1">
        <f t="shared" si="15"/>
        <v>9</v>
      </c>
      <c r="V85" s="1">
        <f t="shared" si="13"/>
        <v>5.6295510847533965</v>
      </c>
      <c r="W85" s="1">
        <v>4.8499999999999996</v>
      </c>
      <c r="X85" s="1">
        <v>5.2333999999999996</v>
      </c>
      <c r="Y85" s="1">
        <v>11.6602</v>
      </c>
      <c r="Z85" s="1">
        <v>11.131</v>
      </c>
      <c r="AA85" s="1">
        <v>13.5086666666667</v>
      </c>
      <c r="AB85" s="1">
        <v>14.9842</v>
      </c>
      <c r="AC85" s="1">
        <v>7.5414000000000003</v>
      </c>
      <c r="AD85" s="1">
        <v>15.8062</v>
      </c>
      <c r="AE85" s="1">
        <v>18.590599999999998</v>
      </c>
      <c r="AF85" s="1">
        <v>8.9282000000000004</v>
      </c>
      <c r="AG85" s="19" t="s">
        <v>135</v>
      </c>
      <c r="AH85" s="1">
        <f t="shared" si="16"/>
        <v>36</v>
      </c>
      <c r="AI85" s="1" t="str">
        <f>IFERROR(VLOOKUP(A85,[2]Лист1!$A:$B,2,0),"")</f>
        <v/>
      </c>
      <c r="AJ85" s="1" t="str">
        <f>IFERROR(VLOOKUP(A85,[3]Лист1!$A:$B,2,0),"")</f>
        <v/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136</v>
      </c>
      <c r="B86" s="1" t="s">
        <v>41</v>
      </c>
      <c r="C86" s="1">
        <v>71</v>
      </c>
      <c r="D86" s="1"/>
      <c r="E86" s="1">
        <v>37</v>
      </c>
      <c r="F86" s="1">
        <v>5</v>
      </c>
      <c r="G86" s="7">
        <v>0.3</v>
      </c>
      <c r="H86" s="1">
        <v>40</v>
      </c>
      <c r="I86" s="1" t="s">
        <v>37</v>
      </c>
      <c r="J86" s="1">
        <f>VLOOKUP(A86,[1]TDSheet!$A:$E,5,0)</f>
        <v>59</v>
      </c>
      <c r="K86" s="1">
        <f t="shared" si="11"/>
        <v>-22</v>
      </c>
      <c r="L86" s="1"/>
      <c r="M86" s="1"/>
      <c r="N86" s="1">
        <v>0</v>
      </c>
      <c r="O86" s="1"/>
      <c r="P86" s="1">
        <f t="shared" si="12"/>
        <v>7.4</v>
      </c>
      <c r="Q86" s="5">
        <f>9*P86-O86-N86-F86</f>
        <v>61.600000000000009</v>
      </c>
      <c r="R86" s="5">
        <v>0</v>
      </c>
      <c r="S86" s="5">
        <v>0</v>
      </c>
      <c r="T86" s="1" t="s">
        <v>147</v>
      </c>
      <c r="U86" s="1">
        <f t="shared" si="15"/>
        <v>0.67567567567567566</v>
      </c>
      <c r="V86" s="1">
        <f t="shared" si="13"/>
        <v>0.67567567567567566</v>
      </c>
      <c r="W86" s="1">
        <v>7.2</v>
      </c>
      <c r="X86" s="1">
        <v>3.4</v>
      </c>
      <c r="Y86" s="1">
        <v>11</v>
      </c>
      <c r="Z86" s="1">
        <v>8.25</v>
      </c>
      <c r="AA86" s="1">
        <v>8.3333333333333304</v>
      </c>
      <c r="AB86" s="1">
        <v>8.6</v>
      </c>
      <c r="AC86" s="1">
        <v>11.8</v>
      </c>
      <c r="AD86" s="1">
        <v>3.8</v>
      </c>
      <c r="AE86" s="1">
        <v>7</v>
      </c>
      <c r="AF86" s="1">
        <v>10</v>
      </c>
      <c r="AG86" s="1" t="s">
        <v>154</v>
      </c>
      <c r="AH86" s="1">
        <f t="shared" si="16"/>
        <v>0</v>
      </c>
      <c r="AI86" s="1" t="str">
        <f>IFERROR(VLOOKUP(A86,[2]Лист1!$A:$B,2,0),"")</f>
        <v/>
      </c>
      <c r="AJ86" s="1" t="str">
        <f>IFERROR(VLOOKUP(A86,[3]Лист1!$A:$B,2,0),"")</f>
        <v/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137</v>
      </c>
      <c r="B87" s="1" t="s">
        <v>41</v>
      </c>
      <c r="C87" s="1">
        <v>66</v>
      </c>
      <c r="D87" s="1"/>
      <c r="E87" s="1">
        <v>29</v>
      </c>
      <c r="F87" s="1">
        <v>21</v>
      </c>
      <c r="G87" s="7">
        <v>0.3</v>
      </c>
      <c r="H87" s="1">
        <v>40</v>
      </c>
      <c r="I87" s="1" t="s">
        <v>37</v>
      </c>
      <c r="J87" s="1">
        <f>VLOOKUP(A87,[1]TDSheet!$A:$E,5,0)</f>
        <v>45</v>
      </c>
      <c r="K87" s="1">
        <f t="shared" si="11"/>
        <v>-16</v>
      </c>
      <c r="L87" s="1"/>
      <c r="M87" s="1"/>
      <c r="N87" s="1">
        <v>0</v>
      </c>
      <c r="O87" s="1"/>
      <c r="P87" s="1">
        <f t="shared" si="12"/>
        <v>5.8</v>
      </c>
      <c r="Q87" s="5">
        <f t="shared" ref="Q87" si="18">10*P87-O87-N87-F87</f>
        <v>37</v>
      </c>
      <c r="R87" s="5">
        <v>0</v>
      </c>
      <c r="S87" s="5">
        <v>0</v>
      </c>
      <c r="T87" s="1" t="s">
        <v>147</v>
      </c>
      <c r="U87" s="1">
        <f t="shared" si="15"/>
        <v>3.6206896551724137</v>
      </c>
      <c r="V87" s="1">
        <f t="shared" si="13"/>
        <v>3.6206896551724137</v>
      </c>
      <c r="W87" s="1">
        <v>5.6</v>
      </c>
      <c r="X87" s="1">
        <v>5</v>
      </c>
      <c r="Y87" s="1">
        <v>10.6</v>
      </c>
      <c r="Z87" s="1">
        <v>8.25</v>
      </c>
      <c r="AA87" s="1">
        <v>8.3333333333333304</v>
      </c>
      <c r="AB87" s="1">
        <v>16.2</v>
      </c>
      <c r="AC87" s="1">
        <v>17</v>
      </c>
      <c r="AD87" s="1">
        <v>8</v>
      </c>
      <c r="AE87" s="1">
        <v>10</v>
      </c>
      <c r="AF87" s="1">
        <v>11.4</v>
      </c>
      <c r="AG87" s="1" t="s">
        <v>154</v>
      </c>
      <c r="AH87" s="1">
        <f t="shared" si="16"/>
        <v>0</v>
      </c>
      <c r="AI87" s="1" t="str">
        <f>IFERROR(VLOOKUP(A87,[2]Лист1!$A:$B,2,0),"")</f>
        <v/>
      </c>
      <c r="AJ87" s="1" t="str">
        <f>IFERROR(VLOOKUP(A87,[3]Лист1!$A:$B,2,0),"")</f>
        <v/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138</v>
      </c>
      <c r="B88" s="1" t="s">
        <v>41</v>
      </c>
      <c r="C88" s="1">
        <v>198</v>
      </c>
      <c r="D88" s="1">
        <v>102</v>
      </c>
      <c r="E88" s="1">
        <v>224</v>
      </c>
      <c r="F88" s="1">
        <v>14</v>
      </c>
      <c r="G88" s="7">
        <v>0.3</v>
      </c>
      <c r="H88" s="1">
        <v>40</v>
      </c>
      <c r="I88" s="1" t="s">
        <v>37</v>
      </c>
      <c r="J88" s="1">
        <f>VLOOKUP(A88,[1]TDSheet!$A:$E,5,0)</f>
        <v>288</v>
      </c>
      <c r="K88" s="1">
        <f t="shared" si="11"/>
        <v>-64</v>
      </c>
      <c r="L88" s="1"/>
      <c r="M88" s="1"/>
      <c r="N88" s="1">
        <v>0</v>
      </c>
      <c r="O88" s="1"/>
      <c r="P88" s="1">
        <f t="shared" si="12"/>
        <v>44.8</v>
      </c>
      <c r="Q88" s="5">
        <f>8*P88-O88-N88-F88</f>
        <v>344.4</v>
      </c>
      <c r="R88" s="5">
        <v>320</v>
      </c>
      <c r="S88" s="5"/>
      <c r="T88" s="1"/>
      <c r="U88" s="1">
        <f t="shared" si="15"/>
        <v>7.4553571428571432</v>
      </c>
      <c r="V88" s="1">
        <f t="shared" si="13"/>
        <v>0.3125</v>
      </c>
      <c r="W88" s="1">
        <v>-1.8</v>
      </c>
      <c r="X88" s="1">
        <v>-8</v>
      </c>
      <c r="Y88" s="1">
        <v>49.4</v>
      </c>
      <c r="Z88" s="1">
        <v>52.25</v>
      </c>
      <c r="AA88" s="1">
        <v>63.6666666666667</v>
      </c>
      <c r="AB88" s="1">
        <v>79.2</v>
      </c>
      <c r="AC88" s="1">
        <v>53</v>
      </c>
      <c r="AD88" s="1">
        <v>43.4</v>
      </c>
      <c r="AE88" s="1">
        <v>39.200000000000003</v>
      </c>
      <c r="AF88" s="1">
        <v>37.6</v>
      </c>
      <c r="AG88" s="1" t="s">
        <v>66</v>
      </c>
      <c r="AH88" s="1">
        <f t="shared" si="16"/>
        <v>96</v>
      </c>
      <c r="AI88" s="1" t="str">
        <f>IFERROR(VLOOKUP(A88,[2]Лист1!$A:$B,2,0),"")</f>
        <v/>
      </c>
      <c r="AJ88" s="1" t="str">
        <f>IFERROR(VLOOKUP(A88,[3]Лист1!$A:$B,2,0),"")</f>
        <v/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0" t="s">
        <v>139</v>
      </c>
      <c r="B89" s="10" t="s">
        <v>41</v>
      </c>
      <c r="C89" s="10">
        <v>187</v>
      </c>
      <c r="D89" s="13">
        <v>196</v>
      </c>
      <c r="E89" s="20">
        <v>198</v>
      </c>
      <c r="F89" s="20">
        <v>155</v>
      </c>
      <c r="G89" s="11">
        <v>0</v>
      </c>
      <c r="H89" s="10">
        <v>40</v>
      </c>
      <c r="I89" s="10" t="s">
        <v>98</v>
      </c>
      <c r="J89" s="10">
        <f>VLOOKUP(A89,[1]TDSheet!$A:$E,5,0)</f>
        <v>201</v>
      </c>
      <c r="K89" s="10">
        <f t="shared" si="11"/>
        <v>-3</v>
      </c>
      <c r="L89" s="10"/>
      <c r="M89" s="10"/>
      <c r="N89" s="10">
        <v>0</v>
      </c>
      <c r="O89" s="10"/>
      <c r="P89" s="10">
        <f t="shared" si="12"/>
        <v>39.6</v>
      </c>
      <c r="Q89" s="12"/>
      <c r="R89" s="5">
        <f t="shared" si="14"/>
        <v>0</v>
      </c>
      <c r="S89" s="12"/>
      <c r="T89" s="10"/>
      <c r="U89" s="1">
        <f t="shared" si="15"/>
        <v>3.9141414141414139</v>
      </c>
      <c r="V89" s="10">
        <f t="shared" si="13"/>
        <v>3.9141414141414139</v>
      </c>
      <c r="W89" s="10">
        <v>34.200000000000003</v>
      </c>
      <c r="X89" s="10">
        <v>33.4</v>
      </c>
      <c r="Y89" s="10">
        <v>26.4</v>
      </c>
      <c r="Z89" s="10">
        <v>36.5</v>
      </c>
      <c r="AA89" s="10">
        <v>30</v>
      </c>
      <c r="AB89" s="10">
        <v>14.4</v>
      </c>
      <c r="AC89" s="10">
        <v>26.4</v>
      </c>
      <c r="AD89" s="10">
        <v>24</v>
      </c>
      <c r="AE89" s="10">
        <v>29.2</v>
      </c>
      <c r="AF89" s="10">
        <v>35.6</v>
      </c>
      <c r="AG89" s="13" t="s">
        <v>140</v>
      </c>
      <c r="AH89" s="1">
        <f t="shared" si="16"/>
        <v>0</v>
      </c>
      <c r="AI89" s="1" t="str">
        <f>IFERROR(VLOOKUP(A89,[2]Лист1!$A:$B,2,0),"")</f>
        <v/>
      </c>
      <c r="AJ89" s="1" t="str">
        <f>IFERROR(VLOOKUP(A89,[3]Лист1!$A:$B,2,0),"")</f>
        <v/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141</v>
      </c>
      <c r="B90" s="1" t="s">
        <v>41</v>
      </c>
      <c r="C90" s="1">
        <v>330</v>
      </c>
      <c r="D90" s="1">
        <v>108.40600000000001</v>
      </c>
      <c r="E90" s="1">
        <v>264.40600000000001</v>
      </c>
      <c r="F90" s="1">
        <v>91</v>
      </c>
      <c r="G90" s="7">
        <v>0.3</v>
      </c>
      <c r="H90" s="1">
        <v>40</v>
      </c>
      <c r="I90" s="1" t="s">
        <v>37</v>
      </c>
      <c r="J90" s="1">
        <f>VLOOKUP(A90,[1]TDSheet!$A:$E,5,0)</f>
        <v>331</v>
      </c>
      <c r="K90" s="1">
        <f t="shared" si="11"/>
        <v>-66.593999999999994</v>
      </c>
      <c r="L90" s="1"/>
      <c r="M90" s="1"/>
      <c r="N90" s="1">
        <v>0</v>
      </c>
      <c r="O90" s="1"/>
      <c r="P90" s="1">
        <f t="shared" si="12"/>
        <v>52.8812</v>
      </c>
      <c r="Q90" s="5">
        <f t="shared" ref="Q90:Q92" si="19">10*P90-O90-N90-F90</f>
        <v>437.81200000000001</v>
      </c>
      <c r="R90" s="5">
        <v>420</v>
      </c>
      <c r="S90" s="5"/>
      <c r="T90" s="1"/>
      <c r="U90" s="1">
        <f t="shared" si="15"/>
        <v>9.6631695196024303</v>
      </c>
      <c r="V90" s="1">
        <f t="shared" si="13"/>
        <v>1.7208384076004326</v>
      </c>
      <c r="W90" s="1">
        <v>30.2</v>
      </c>
      <c r="X90" s="1">
        <v>32</v>
      </c>
      <c r="Y90" s="1">
        <v>51.8</v>
      </c>
      <c r="Z90" s="1">
        <v>58.25</v>
      </c>
      <c r="AA90" s="1">
        <v>59.3333333333333</v>
      </c>
      <c r="AB90" s="1">
        <v>92.8</v>
      </c>
      <c r="AC90" s="1">
        <v>62.2</v>
      </c>
      <c r="AD90" s="1">
        <v>54.8</v>
      </c>
      <c r="AE90" s="1">
        <v>59.8</v>
      </c>
      <c r="AF90" s="1">
        <v>69.2</v>
      </c>
      <c r="AG90" s="1" t="s">
        <v>66</v>
      </c>
      <c r="AH90" s="1">
        <f t="shared" si="16"/>
        <v>126</v>
      </c>
      <c r="AI90" s="1" t="str">
        <f>IFERROR(VLOOKUP(A90,[2]Лист1!$A:$B,2,0),"")</f>
        <v/>
      </c>
      <c r="AJ90" s="1" t="str">
        <f>IFERROR(VLOOKUP(A90,[3]Лист1!$A:$B,2,0),"")</f>
        <v/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142</v>
      </c>
      <c r="B91" s="1" t="s">
        <v>41</v>
      </c>
      <c r="C91" s="1">
        <v>383</v>
      </c>
      <c r="D91" s="1">
        <v>114</v>
      </c>
      <c r="E91" s="1">
        <v>185</v>
      </c>
      <c r="F91" s="1">
        <v>129</v>
      </c>
      <c r="G91" s="7">
        <v>0.3</v>
      </c>
      <c r="H91" s="1">
        <v>40</v>
      </c>
      <c r="I91" s="1" t="s">
        <v>37</v>
      </c>
      <c r="J91" s="1">
        <f>VLOOKUP(A91,[1]TDSheet!$A:$E,5,0)</f>
        <v>308</v>
      </c>
      <c r="K91" s="1">
        <f t="shared" si="11"/>
        <v>-123</v>
      </c>
      <c r="L91" s="1"/>
      <c r="M91" s="1"/>
      <c r="N91" s="1">
        <v>120.9999999999999</v>
      </c>
      <c r="O91" s="1"/>
      <c r="P91" s="1">
        <f t="shared" si="12"/>
        <v>37</v>
      </c>
      <c r="Q91" s="5">
        <f t="shared" si="19"/>
        <v>120.00000000000011</v>
      </c>
      <c r="R91" s="5">
        <f t="shared" si="14"/>
        <v>120.00000000000011</v>
      </c>
      <c r="S91" s="5"/>
      <c r="T91" s="1"/>
      <c r="U91" s="1">
        <f t="shared" si="15"/>
        <v>10</v>
      </c>
      <c r="V91" s="1">
        <f t="shared" si="13"/>
        <v>6.7567567567567535</v>
      </c>
      <c r="W91" s="1">
        <v>43.8</v>
      </c>
      <c r="X91" s="1">
        <v>42.2</v>
      </c>
      <c r="Y91" s="1">
        <v>57.4</v>
      </c>
      <c r="Z91" s="1">
        <v>60.75</v>
      </c>
      <c r="AA91" s="1">
        <v>60.6666666666667</v>
      </c>
      <c r="AB91" s="1">
        <v>156.6</v>
      </c>
      <c r="AC91" s="1">
        <v>130.4</v>
      </c>
      <c r="AD91" s="1">
        <v>138.19999999999999</v>
      </c>
      <c r="AE91" s="1">
        <v>151.6</v>
      </c>
      <c r="AF91" s="1">
        <v>176.2</v>
      </c>
      <c r="AG91" s="1" t="s">
        <v>66</v>
      </c>
      <c r="AH91" s="1">
        <f t="shared" si="16"/>
        <v>36</v>
      </c>
      <c r="AI91" s="1" t="str">
        <f>IFERROR(VLOOKUP(A91,[2]Лист1!$A:$B,2,0),"")</f>
        <v/>
      </c>
      <c r="AJ91" s="1" t="str">
        <f>IFERROR(VLOOKUP(A91,[3]Лист1!$A:$B,2,0),"")</f>
        <v/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143</v>
      </c>
      <c r="B92" s="1" t="s">
        <v>36</v>
      </c>
      <c r="C92" s="1">
        <v>148.86600000000001</v>
      </c>
      <c r="D92" s="1"/>
      <c r="E92" s="1">
        <v>115.369</v>
      </c>
      <c r="F92" s="1">
        <v>11.718</v>
      </c>
      <c r="G92" s="7">
        <v>1</v>
      </c>
      <c r="H92" s="1">
        <v>45</v>
      </c>
      <c r="I92" s="1" t="s">
        <v>37</v>
      </c>
      <c r="J92" s="1">
        <f>VLOOKUP(A92,[1]TDSheet!$A:$E,5,0)</f>
        <v>121.33</v>
      </c>
      <c r="K92" s="1">
        <f t="shared" si="11"/>
        <v>-5.9609999999999985</v>
      </c>
      <c r="L92" s="1"/>
      <c r="M92" s="1"/>
      <c r="N92" s="1">
        <v>46.157000000000018</v>
      </c>
      <c r="O92" s="1"/>
      <c r="P92" s="1">
        <f t="shared" si="12"/>
        <v>23.073799999999999</v>
      </c>
      <c r="Q92" s="5">
        <f t="shared" si="19"/>
        <v>172.863</v>
      </c>
      <c r="R92" s="5">
        <f t="shared" si="14"/>
        <v>172.863</v>
      </c>
      <c r="S92" s="5"/>
      <c r="T92" s="1"/>
      <c r="U92" s="1">
        <f t="shared" si="15"/>
        <v>10</v>
      </c>
      <c r="V92" s="1">
        <f t="shared" si="13"/>
        <v>2.5082561173278792</v>
      </c>
      <c r="W92" s="1">
        <v>14.568</v>
      </c>
      <c r="X92" s="1">
        <v>12.638</v>
      </c>
      <c r="Y92" s="1">
        <v>22.345199999999998</v>
      </c>
      <c r="Z92" s="1">
        <v>13.65875</v>
      </c>
      <c r="AA92" s="1">
        <v>15.988</v>
      </c>
      <c r="AB92" s="1">
        <v>10.2174</v>
      </c>
      <c r="AC92" s="1">
        <v>10.2584</v>
      </c>
      <c r="AD92" s="1">
        <v>17.4802</v>
      </c>
      <c r="AE92" s="1">
        <v>17.549199999999999</v>
      </c>
      <c r="AF92" s="1">
        <v>14.0664</v>
      </c>
      <c r="AG92" s="1" t="s">
        <v>45</v>
      </c>
      <c r="AH92" s="1">
        <f t="shared" si="16"/>
        <v>173</v>
      </c>
      <c r="AI92" s="1" t="str">
        <f>IFERROR(VLOOKUP(A92,[2]Лист1!$A:$B,2,0),"")</f>
        <v/>
      </c>
      <c r="AJ92" s="1" t="str">
        <f>IFERROR(VLOOKUP(A92,[3]Лист1!$A:$B,2,0),"")</f>
        <v/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144</v>
      </c>
      <c r="B93" s="1" t="s">
        <v>41</v>
      </c>
      <c r="C93" s="1">
        <v>54</v>
      </c>
      <c r="D93" s="1"/>
      <c r="E93" s="1">
        <v>37</v>
      </c>
      <c r="F93" s="1"/>
      <c r="G93" s="7">
        <v>0.33</v>
      </c>
      <c r="H93" s="1">
        <v>40</v>
      </c>
      <c r="I93" s="1" t="s">
        <v>37</v>
      </c>
      <c r="J93" s="1">
        <f>VLOOKUP(A93,[1]TDSheet!$A:$E,5,0)</f>
        <v>57</v>
      </c>
      <c r="K93" s="1">
        <f t="shared" si="11"/>
        <v>-20</v>
      </c>
      <c r="L93" s="1"/>
      <c r="M93" s="1"/>
      <c r="N93" s="1">
        <v>0</v>
      </c>
      <c r="O93" s="1"/>
      <c r="P93" s="1">
        <f t="shared" si="12"/>
        <v>7.4</v>
      </c>
      <c r="Q93" s="5">
        <f>8*P93-O93-N93-F93</f>
        <v>59.2</v>
      </c>
      <c r="R93" s="5">
        <v>0</v>
      </c>
      <c r="S93" s="5">
        <v>0</v>
      </c>
      <c r="T93" s="1" t="s">
        <v>147</v>
      </c>
      <c r="U93" s="1">
        <f t="shared" si="15"/>
        <v>0</v>
      </c>
      <c r="V93" s="1">
        <f t="shared" si="13"/>
        <v>0</v>
      </c>
      <c r="W93" s="1">
        <v>9.8000000000000007</v>
      </c>
      <c r="X93" s="1">
        <v>10.199999999999999</v>
      </c>
      <c r="Y93" s="1">
        <v>15</v>
      </c>
      <c r="Z93" s="1">
        <v>8.25</v>
      </c>
      <c r="AA93" s="1">
        <v>8.6666666666666696</v>
      </c>
      <c r="AB93" s="1">
        <v>14.8</v>
      </c>
      <c r="AC93" s="1">
        <v>18.399999999999999</v>
      </c>
      <c r="AD93" s="1">
        <v>18.2</v>
      </c>
      <c r="AE93" s="1">
        <v>22.2</v>
      </c>
      <c r="AF93" s="1">
        <v>22.2</v>
      </c>
      <c r="AG93" s="1" t="s">
        <v>154</v>
      </c>
      <c r="AH93" s="1">
        <f t="shared" si="16"/>
        <v>0</v>
      </c>
      <c r="AI93" s="1" t="str">
        <f>IFERROR(VLOOKUP(A93,[2]Лист1!$A:$B,2,0),"")</f>
        <v/>
      </c>
      <c r="AJ93" s="1" t="str">
        <f>IFERROR(VLOOKUP(A93,[3]Лист1!$A:$B,2,0),"")</f>
        <v/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145</v>
      </c>
      <c r="B94" s="1" t="s">
        <v>41</v>
      </c>
      <c r="C94" s="1">
        <v>37</v>
      </c>
      <c r="D94" s="1"/>
      <c r="E94" s="1">
        <v>-9</v>
      </c>
      <c r="F94" s="1">
        <v>30</v>
      </c>
      <c r="G94" s="7">
        <v>0.33</v>
      </c>
      <c r="H94" s="1">
        <v>50</v>
      </c>
      <c r="I94" s="1" t="s">
        <v>37</v>
      </c>
      <c r="J94" s="1">
        <f>VLOOKUP(A94,[1]TDSheet!$A:$E,5,0)</f>
        <v>7</v>
      </c>
      <c r="K94" s="1">
        <f t="shared" si="11"/>
        <v>-16</v>
      </c>
      <c r="L94" s="1"/>
      <c r="M94" s="1"/>
      <c r="N94" s="1">
        <v>0</v>
      </c>
      <c r="O94" s="1"/>
      <c r="P94" s="1">
        <f t="shared" si="12"/>
        <v>-1.8</v>
      </c>
      <c r="Q94" s="5"/>
      <c r="R94" s="5">
        <f t="shared" si="14"/>
        <v>0</v>
      </c>
      <c r="S94" s="5"/>
      <c r="T94" s="1"/>
      <c r="U94" s="1">
        <f t="shared" si="15"/>
        <v>-16.666666666666668</v>
      </c>
      <c r="V94" s="1">
        <f t="shared" si="13"/>
        <v>-16.666666666666668</v>
      </c>
      <c r="W94" s="1">
        <v>-2</v>
      </c>
      <c r="X94" s="1">
        <v>-0.4</v>
      </c>
      <c r="Y94" s="1">
        <v>2.2000000000000002</v>
      </c>
      <c r="Z94" s="1">
        <v>2.5</v>
      </c>
      <c r="AA94" s="1">
        <v>2.3333333333333299</v>
      </c>
      <c r="AB94" s="1">
        <v>5.8</v>
      </c>
      <c r="AC94" s="1">
        <v>12.6</v>
      </c>
      <c r="AD94" s="1">
        <v>26.4</v>
      </c>
      <c r="AE94" s="1">
        <v>20.2</v>
      </c>
      <c r="AF94" s="1">
        <v>7.2</v>
      </c>
      <c r="AG94" s="22" t="s">
        <v>122</v>
      </c>
      <c r="AH94" s="1">
        <f t="shared" si="16"/>
        <v>0</v>
      </c>
      <c r="AI94" s="1" t="str">
        <f>IFERROR(VLOOKUP(A94,[2]Лист1!$A:$B,2,0),"")</f>
        <v/>
      </c>
      <c r="AJ94" s="1" t="str">
        <f>IFERROR(VLOOKUP(A94,[3]Лист1!$A:$B,2,0),"")</f>
        <v/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2025-01-29T12:25:11Z</dcterms:created>
  <dcterms:modified xsi:type="dcterms:W3CDTF">2025-01-30T07:34:14Z</dcterms:modified>
</cp:coreProperties>
</file>